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155" lockStructure="1"/>
  <bookViews>
    <workbookView xWindow="-15" yWindow="345" windowWidth="14520" windowHeight="11520"/>
  </bookViews>
  <sheets>
    <sheet name="Forside" sheetId="5" r:id="rId1"/>
    <sheet name="Leveringstid og presisjon" sheetId="4" r:id="rId2"/>
    <sheet name="Tilgjengelighet" sheetId="2" r:id="rId3"/>
    <sheet name="SLA-parameter LEVERANSE" sheetId="9" r:id="rId4"/>
    <sheet name="SLA-parameter DRIFT" sheetId="6" r:id="rId5"/>
    <sheet name="Virkedager" sheetId="7" state="hidden" r:id="rId6"/>
  </sheets>
  <definedNames>
    <definedName name="_xlnm._FilterDatabase" localSheetId="1" hidden="1">'Leveringstid og presisjon'!$B$5:$P$988</definedName>
    <definedName name="_xlnm._FilterDatabase" localSheetId="3" hidden="1">'SLA-parameter LEVERANSE'!$A$9:$C$15</definedName>
    <definedName name="_xlnm._FilterDatabase" localSheetId="2" hidden="1">Tilgjengelighet!$B$2:$AF$1003</definedName>
  </definedNames>
  <calcPr calcId="145621"/>
</workbook>
</file>

<file path=xl/calcChain.xml><?xml version="1.0" encoding="utf-8"?>
<calcChain xmlns="http://schemas.openxmlformats.org/spreadsheetml/2006/main">
  <c r="P988" i="4" l="1"/>
  <c r="P987" i="4"/>
  <c r="P986" i="4"/>
  <c r="P985" i="4"/>
  <c r="P984" i="4"/>
  <c r="P983" i="4"/>
  <c r="P982" i="4"/>
  <c r="P981" i="4"/>
  <c r="P980" i="4"/>
  <c r="P979" i="4"/>
  <c r="P978" i="4"/>
  <c r="P977" i="4"/>
  <c r="P976" i="4"/>
  <c r="P975" i="4"/>
  <c r="P974" i="4"/>
  <c r="P973" i="4"/>
  <c r="P972" i="4"/>
  <c r="P971" i="4"/>
  <c r="P970" i="4"/>
  <c r="P969" i="4"/>
  <c r="P968" i="4"/>
  <c r="P967" i="4"/>
  <c r="P966" i="4"/>
  <c r="P965" i="4"/>
  <c r="P964" i="4"/>
  <c r="P963" i="4"/>
  <c r="P962" i="4"/>
  <c r="P961" i="4"/>
  <c r="P960" i="4"/>
  <c r="P959" i="4"/>
  <c r="P958" i="4"/>
  <c r="P957" i="4"/>
  <c r="P956" i="4"/>
  <c r="P955" i="4"/>
  <c r="P954" i="4"/>
  <c r="P953" i="4"/>
  <c r="P952" i="4"/>
  <c r="P951" i="4"/>
  <c r="P950" i="4"/>
  <c r="P949" i="4"/>
  <c r="P948" i="4"/>
  <c r="P947" i="4"/>
  <c r="P946" i="4"/>
  <c r="P945" i="4"/>
  <c r="P944" i="4"/>
  <c r="P943" i="4"/>
  <c r="P942" i="4"/>
  <c r="P941" i="4"/>
  <c r="P940" i="4"/>
  <c r="P939" i="4"/>
  <c r="P938" i="4"/>
  <c r="P937" i="4"/>
  <c r="P936" i="4"/>
  <c r="P935" i="4"/>
  <c r="P934" i="4"/>
  <c r="P933" i="4"/>
  <c r="P932" i="4"/>
  <c r="P931" i="4"/>
  <c r="P930" i="4"/>
  <c r="P929" i="4"/>
  <c r="P928" i="4"/>
  <c r="P927" i="4"/>
  <c r="P926" i="4"/>
  <c r="P925" i="4"/>
  <c r="P924" i="4"/>
  <c r="P923" i="4"/>
  <c r="P922" i="4"/>
  <c r="P921" i="4"/>
  <c r="P920" i="4"/>
  <c r="P919" i="4"/>
  <c r="P918" i="4"/>
  <c r="P917" i="4"/>
  <c r="P916" i="4"/>
  <c r="P915" i="4"/>
  <c r="P914" i="4"/>
  <c r="P913" i="4"/>
  <c r="P912" i="4"/>
  <c r="P911" i="4"/>
  <c r="P910" i="4"/>
  <c r="P909" i="4"/>
  <c r="P908" i="4"/>
  <c r="P907" i="4"/>
  <c r="P906" i="4"/>
  <c r="P905" i="4"/>
  <c r="P904" i="4"/>
  <c r="P903" i="4"/>
  <c r="P902" i="4"/>
  <c r="P901" i="4"/>
  <c r="P900" i="4"/>
  <c r="P899" i="4"/>
  <c r="P898" i="4"/>
  <c r="P897" i="4"/>
  <c r="P896" i="4"/>
  <c r="P895" i="4"/>
  <c r="P894" i="4"/>
  <c r="P893" i="4"/>
  <c r="P892" i="4"/>
  <c r="P891" i="4"/>
  <c r="P890" i="4"/>
  <c r="P889" i="4"/>
  <c r="P888" i="4"/>
  <c r="P887" i="4"/>
  <c r="P886" i="4"/>
  <c r="P885" i="4"/>
  <c r="P884" i="4"/>
  <c r="P883" i="4"/>
  <c r="P882" i="4"/>
  <c r="P881" i="4"/>
  <c r="P880" i="4"/>
  <c r="P879" i="4"/>
  <c r="P878" i="4"/>
  <c r="P877" i="4"/>
  <c r="P876" i="4"/>
  <c r="P875" i="4"/>
  <c r="P874" i="4"/>
  <c r="P873" i="4"/>
  <c r="P872" i="4"/>
  <c r="P871" i="4"/>
  <c r="P870" i="4"/>
  <c r="P869" i="4"/>
  <c r="P868" i="4"/>
  <c r="P867" i="4"/>
  <c r="P866" i="4"/>
  <c r="P865" i="4"/>
  <c r="P864" i="4"/>
  <c r="P863" i="4"/>
  <c r="P862" i="4"/>
  <c r="P861" i="4"/>
  <c r="P860" i="4"/>
  <c r="P859" i="4"/>
  <c r="P858" i="4"/>
  <c r="P857" i="4"/>
  <c r="P856" i="4"/>
  <c r="P855" i="4"/>
  <c r="P854" i="4"/>
  <c r="P853" i="4"/>
  <c r="P852" i="4"/>
  <c r="P851" i="4"/>
  <c r="P850" i="4"/>
  <c r="P849" i="4"/>
  <c r="P848" i="4"/>
  <c r="P847" i="4"/>
  <c r="P846" i="4"/>
  <c r="P845" i="4"/>
  <c r="P844" i="4"/>
  <c r="P843" i="4"/>
  <c r="P842" i="4"/>
  <c r="P841" i="4"/>
  <c r="P840" i="4"/>
  <c r="P839" i="4"/>
  <c r="P838" i="4"/>
  <c r="P837" i="4"/>
  <c r="P836" i="4"/>
  <c r="P835" i="4"/>
  <c r="P834" i="4"/>
  <c r="P833" i="4"/>
  <c r="P832" i="4"/>
  <c r="P831" i="4"/>
  <c r="P830" i="4"/>
  <c r="P829" i="4"/>
  <c r="P828" i="4"/>
  <c r="P827" i="4"/>
  <c r="P826" i="4"/>
  <c r="P825" i="4"/>
  <c r="P824" i="4"/>
  <c r="P823" i="4"/>
  <c r="P822" i="4"/>
  <c r="P821" i="4"/>
  <c r="P820" i="4"/>
  <c r="P819" i="4"/>
  <c r="P818" i="4"/>
  <c r="P817" i="4"/>
  <c r="P816" i="4"/>
  <c r="P815" i="4"/>
  <c r="P814" i="4"/>
  <c r="P813" i="4"/>
  <c r="P812" i="4"/>
  <c r="P811" i="4"/>
  <c r="P810" i="4"/>
  <c r="P809" i="4"/>
  <c r="P808" i="4"/>
  <c r="P807" i="4"/>
  <c r="P806" i="4"/>
  <c r="P805" i="4"/>
  <c r="P804" i="4"/>
  <c r="P803" i="4"/>
  <c r="P802" i="4"/>
  <c r="P801" i="4"/>
  <c r="P800" i="4"/>
  <c r="P799" i="4"/>
  <c r="P798" i="4"/>
  <c r="P797" i="4"/>
  <c r="P796" i="4"/>
  <c r="P795" i="4"/>
  <c r="P794" i="4"/>
  <c r="P793" i="4"/>
  <c r="P792" i="4"/>
  <c r="P791" i="4"/>
  <c r="P790" i="4"/>
  <c r="P789" i="4"/>
  <c r="P788" i="4"/>
  <c r="P787" i="4"/>
  <c r="P786" i="4"/>
  <c r="P785" i="4"/>
  <c r="P784" i="4"/>
  <c r="P783" i="4"/>
  <c r="P782" i="4"/>
  <c r="P781" i="4"/>
  <c r="P780" i="4"/>
  <c r="P779" i="4"/>
  <c r="P778" i="4"/>
  <c r="P777" i="4"/>
  <c r="P776" i="4"/>
  <c r="P775" i="4"/>
  <c r="P774" i="4"/>
  <c r="P773" i="4"/>
  <c r="P772" i="4"/>
  <c r="P771" i="4"/>
  <c r="P770" i="4"/>
  <c r="P769" i="4"/>
  <c r="P768" i="4"/>
  <c r="P767" i="4"/>
  <c r="P766" i="4"/>
  <c r="P765" i="4"/>
  <c r="P764" i="4"/>
  <c r="P763" i="4"/>
  <c r="P762" i="4"/>
  <c r="P761" i="4"/>
  <c r="P760" i="4"/>
  <c r="P759" i="4"/>
  <c r="P758" i="4"/>
  <c r="P757" i="4"/>
  <c r="P756" i="4"/>
  <c r="P755" i="4"/>
  <c r="P754" i="4"/>
  <c r="P753" i="4"/>
  <c r="P752" i="4"/>
  <c r="P751" i="4"/>
  <c r="P750" i="4"/>
  <c r="P749" i="4"/>
  <c r="P748" i="4"/>
  <c r="P747" i="4"/>
  <c r="P746" i="4"/>
  <c r="P745" i="4"/>
  <c r="P744" i="4"/>
  <c r="P743" i="4"/>
  <c r="P742" i="4"/>
  <c r="P741" i="4"/>
  <c r="P740" i="4"/>
  <c r="P739" i="4"/>
  <c r="P738" i="4"/>
  <c r="P737" i="4"/>
  <c r="P736" i="4"/>
  <c r="P735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P688" i="4"/>
  <c r="P687" i="4"/>
  <c r="P686" i="4"/>
  <c r="P685" i="4"/>
  <c r="P684" i="4"/>
  <c r="P683" i="4"/>
  <c r="P682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0" i="4"/>
  <c r="P9" i="4"/>
  <c r="P8" i="4"/>
  <c r="P7" i="4"/>
  <c r="P11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E26" i="5"/>
  <c r="AB721" i="2"/>
  <c r="AB722" i="2"/>
  <c r="AB723" i="2"/>
  <c r="AB724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B828" i="2"/>
  <c r="AB829" i="2"/>
  <c r="AB830" i="2"/>
  <c r="AB831" i="2"/>
  <c r="AB832" i="2"/>
  <c r="AB833" i="2"/>
  <c r="AB834" i="2"/>
  <c r="AB835" i="2"/>
  <c r="AB836" i="2"/>
  <c r="AB837" i="2"/>
  <c r="AB838" i="2"/>
  <c r="AB839" i="2"/>
  <c r="AB840" i="2"/>
  <c r="AB841" i="2"/>
  <c r="AB842" i="2"/>
  <c r="AB843" i="2"/>
  <c r="AB844" i="2"/>
  <c r="AB845" i="2"/>
  <c r="AB846" i="2"/>
  <c r="AB847" i="2"/>
  <c r="AB848" i="2"/>
  <c r="AB849" i="2"/>
  <c r="AB850" i="2"/>
  <c r="AB851" i="2"/>
  <c r="AB852" i="2"/>
  <c r="AB853" i="2"/>
  <c r="AB854" i="2"/>
  <c r="AB855" i="2"/>
  <c r="AB856" i="2"/>
  <c r="AB857" i="2"/>
  <c r="AB858" i="2"/>
  <c r="AB859" i="2"/>
  <c r="AB860" i="2"/>
  <c r="AB861" i="2"/>
  <c r="AB862" i="2"/>
  <c r="AB863" i="2"/>
  <c r="AB864" i="2"/>
  <c r="AB865" i="2"/>
  <c r="AB866" i="2"/>
  <c r="AB867" i="2"/>
  <c r="AB868" i="2"/>
  <c r="AB869" i="2"/>
  <c r="AB870" i="2"/>
  <c r="AB871" i="2"/>
  <c r="AB872" i="2"/>
  <c r="AB873" i="2"/>
  <c r="AB874" i="2"/>
  <c r="AB875" i="2"/>
  <c r="AB876" i="2"/>
  <c r="AB877" i="2"/>
  <c r="AB878" i="2"/>
  <c r="AB879" i="2"/>
  <c r="AB880" i="2"/>
  <c r="AB881" i="2"/>
  <c r="AB882" i="2"/>
  <c r="AB883" i="2"/>
  <c r="AB884" i="2"/>
  <c r="AB885" i="2"/>
  <c r="AB886" i="2"/>
  <c r="AB887" i="2"/>
  <c r="AB888" i="2"/>
  <c r="AB889" i="2"/>
  <c r="AB890" i="2"/>
  <c r="AB891" i="2"/>
  <c r="AB892" i="2"/>
  <c r="AB893" i="2"/>
  <c r="AB894" i="2"/>
  <c r="AB895" i="2"/>
  <c r="AB896" i="2"/>
  <c r="AB897" i="2"/>
  <c r="AB898" i="2"/>
  <c r="AB899" i="2"/>
  <c r="AB900" i="2"/>
  <c r="AB901" i="2"/>
  <c r="AB902" i="2"/>
  <c r="AB903" i="2"/>
  <c r="AB904" i="2"/>
  <c r="AB905" i="2"/>
  <c r="AB906" i="2"/>
  <c r="AB907" i="2"/>
  <c r="AB908" i="2"/>
  <c r="AB909" i="2"/>
  <c r="AB910" i="2"/>
  <c r="AB911" i="2"/>
  <c r="AB912" i="2"/>
  <c r="AB913" i="2"/>
  <c r="AB914" i="2"/>
  <c r="AB915" i="2"/>
  <c r="AB916" i="2"/>
  <c r="AB917" i="2"/>
  <c r="AB918" i="2"/>
  <c r="AB919" i="2"/>
  <c r="AB920" i="2"/>
  <c r="AB921" i="2"/>
  <c r="AB922" i="2"/>
  <c r="AB923" i="2"/>
  <c r="AB924" i="2"/>
  <c r="AB925" i="2"/>
  <c r="AB926" i="2"/>
  <c r="AB927" i="2"/>
  <c r="AB928" i="2"/>
  <c r="AB929" i="2"/>
  <c r="AB930" i="2"/>
  <c r="AB931" i="2"/>
  <c r="AB932" i="2"/>
  <c r="AB933" i="2"/>
  <c r="AB934" i="2"/>
  <c r="AB935" i="2"/>
  <c r="AB936" i="2"/>
  <c r="AB937" i="2"/>
  <c r="AB938" i="2"/>
  <c r="AB939" i="2"/>
  <c r="AB940" i="2"/>
  <c r="AB941" i="2"/>
  <c r="AB942" i="2"/>
  <c r="AB943" i="2"/>
  <c r="AB944" i="2"/>
  <c r="AB945" i="2"/>
  <c r="AB946" i="2"/>
  <c r="AB947" i="2"/>
  <c r="AB948" i="2"/>
  <c r="AB949" i="2"/>
  <c r="AB950" i="2"/>
  <c r="AB951" i="2"/>
  <c r="AB952" i="2"/>
  <c r="AB953" i="2"/>
  <c r="AB954" i="2"/>
  <c r="AB955" i="2"/>
  <c r="AB956" i="2"/>
  <c r="AB957" i="2"/>
  <c r="AB958" i="2"/>
  <c r="AB959" i="2"/>
  <c r="AB960" i="2"/>
  <c r="AB961" i="2"/>
  <c r="AB962" i="2"/>
  <c r="AB963" i="2"/>
  <c r="AB964" i="2"/>
  <c r="AB965" i="2"/>
  <c r="AB966" i="2"/>
  <c r="AB967" i="2"/>
  <c r="AB968" i="2"/>
  <c r="AB969" i="2"/>
  <c r="AB970" i="2"/>
  <c r="AB971" i="2"/>
  <c r="AB972" i="2"/>
  <c r="AB973" i="2"/>
  <c r="AB974" i="2"/>
  <c r="AB975" i="2"/>
  <c r="AB976" i="2"/>
  <c r="AB977" i="2"/>
  <c r="AB978" i="2"/>
  <c r="AB979" i="2"/>
  <c r="AB980" i="2"/>
  <c r="AB981" i="2"/>
  <c r="AB982" i="2"/>
  <c r="AB983" i="2"/>
  <c r="AB984" i="2"/>
  <c r="AB985" i="2"/>
  <c r="AB986" i="2"/>
  <c r="AB987" i="2"/>
  <c r="AB988" i="2"/>
  <c r="AB989" i="2"/>
  <c r="AB990" i="2"/>
  <c r="AB991" i="2"/>
  <c r="AB992" i="2"/>
  <c r="AB993" i="2"/>
  <c r="AB994" i="2"/>
  <c r="AB995" i="2"/>
  <c r="AB996" i="2"/>
  <c r="AB997" i="2"/>
  <c r="AB998" i="2"/>
  <c r="AB999" i="2"/>
  <c r="AB1000" i="2"/>
  <c r="AB1001" i="2"/>
  <c r="AB1002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AA916" i="2"/>
  <c r="AA917" i="2"/>
  <c r="AA918" i="2"/>
  <c r="AA919" i="2"/>
  <c r="AA920" i="2"/>
  <c r="AA921" i="2"/>
  <c r="AA922" i="2"/>
  <c r="AA923" i="2"/>
  <c r="AA924" i="2"/>
  <c r="AA925" i="2"/>
  <c r="AA926" i="2"/>
  <c r="AA927" i="2"/>
  <c r="AA928" i="2"/>
  <c r="AA929" i="2"/>
  <c r="AA930" i="2"/>
  <c r="AA931" i="2"/>
  <c r="AA932" i="2"/>
  <c r="AA933" i="2"/>
  <c r="AA934" i="2"/>
  <c r="AA935" i="2"/>
  <c r="AA936" i="2"/>
  <c r="AA937" i="2"/>
  <c r="AA938" i="2"/>
  <c r="AA939" i="2"/>
  <c r="AA940" i="2"/>
  <c r="AA941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60" i="2"/>
  <c r="AA961" i="2"/>
  <c r="AA962" i="2"/>
  <c r="AA963" i="2"/>
  <c r="AA964" i="2"/>
  <c r="AA965" i="2"/>
  <c r="AA966" i="2"/>
  <c r="AA967" i="2"/>
  <c r="AA968" i="2"/>
  <c r="AA969" i="2"/>
  <c r="AA970" i="2"/>
  <c r="AA971" i="2"/>
  <c r="AA972" i="2"/>
  <c r="AA973" i="2"/>
  <c r="AA974" i="2"/>
  <c r="AA975" i="2"/>
  <c r="AA976" i="2"/>
  <c r="AA977" i="2"/>
  <c r="AA978" i="2"/>
  <c r="AA979" i="2"/>
  <c r="AA980" i="2"/>
  <c r="AA981" i="2"/>
  <c r="AA982" i="2"/>
  <c r="AA983" i="2"/>
  <c r="AA984" i="2"/>
  <c r="AA985" i="2"/>
  <c r="AA986" i="2"/>
  <c r="AA987" i="2"/>
  <c r="AA988" i="2"/>
  <c r="AA989" i="2"/>
  <c r="AA990" i="2"/>
  <c r="AA991" i="2"/>
  <c r="AA992" i="2"/>
  <c r="AA993" i="2"/>
  <c r="AA994" i="2"/>
  <c r="AA995" i="2"/>
  <c r="AA996" i="2"/>
  <c r="AA997" i="2"/>
  <c r="AA998" i="2"/>
  <c r="AA999" i="2"/>
  <c r="AA1000" i="2"/>
  <c r="AA1001" i="2"/>
  <c r="AA1002" i="2"/>
  <c r="AA1003" i="2"/>
  <c r="N7" i="2"/>
  <c r="O7" i="2"/>
  <c r="P7" i="2"/>
  <c r="Q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Q20" i="2"/>
  <c r="N21" i="2"/>
  <c r="O21" i="2"/>
  <c r="P21" i="2"/>
  <c r="Q21" i="2"/>
  <c r="N22" i="2"/>
  <c r="O22" i="2"/>
  <c r="P22" i="2"/>
  <c r="Q22" i="2"/>
  <c r="N23" i="2"/>
  <c r="O23" i="2"/>
  <c r="P23" i="2"/>
  <c r="Q23" i="2"/>
  <c r="N24" i="2"/>
  <c r="O24" i="2"/>
  <c r="P24" i="2"/>
  <c r="Q24" i="2"/>
  <c r="N25" i="2"/>
  <c r="O25" i="2"/>
  <c r="P25" i="2"/>
  <c r="Q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Q29" i="2"/>
  <c r="N30" i="2"/>
  <c r="O30" i="2"/>
  <c r="P30" i="2"/>
  <c r="Q30" i="2"/>
  <c r="N31" i="2"/>
  <c r="O31" i="2"/>
  <c r="P31" i="2"/>
  <c r="Q31" i="2"/>
  <c r="N32" i="2"/>
  <c r="O32" i="2"/>
  <c r="P32" i="2"/>
  <c r="Q32" i="2"/>
  <c r="N33" i="2"/>
  <c r="O33" i="2"/>
  <c r="P33" i="2"/>
  <c r="Q33" i="2"/>
  <c r="N34" i="2"/>
  <c r="O34" i="2"/>
  <c r="P34" i="2"/>
  <c r="Q34" i="2"/>
  <c r="N35" i="2"/>
  <c r="O35" i="2"/>
  <c r="P35" i="2"/>
  <c r="Q35" i="2"/>
  <c r="N36" i="2"/>
  <c r="O36" i="2"/>
  <c r="P36" i="2"/>
  <c r="Q36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N42" i="2"/>
  <c r="O42" i="2"/>
  <c r="P42" i="2"/>
  <c r="Q42" i="2"/>
  <c r="N43" i="2"/>
  <c r="O43" i="2"/>
  <c r="P43" i="2"/>
  <c r="Q43" i="2"/>
  <c r="N44" i="2"/>
  <c r="O44" i="2"/>
  <c r="P44" i="2"/>
  <c r="Q44" i="2"/>
  <c r="N45" i="2"/>
  <c r="O45" i="2"/>
  <c r="P45" i="2"/>
  <c r="Q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P51" i="2"/>
  <c r="Q51" i="2"/>
  <c r="N52" i="2"/>
  <c r="O52" i="2"/>
  <c r="P52" i="2"/>
  <c r="Q52" i="2"/>
  <c r="N53" i="2"/>
  <c r="O53" i="2"/>
  <c r="P53" i="2"/>
  <c r="Q53" i="2"/>
  <c r="N54" i="2"/>
  <c r="O54" i="2"/>
  <c r="P54" i="2"/>
  <c r="Q54" i="2"/>
  <c r="N55" i="2"/>
  <c r="O55" i="2"/>
  <c r="P55" i="2"/>
  <c r="Q55" i="2"/>
  <c r="N56" i="2"/>
  <c r="O56" i="2"/>
  <c r="P56" i="2"/>
  <c r="Q56" i="2"/>
  <c r="N57" i="2"/>
  <c r="O57" i="2"/>
  <c r="P57" i="2"/>
  <c r="Q57" i="2"/>
  <c r="N58" i="2"/>
  <c r="O58" i="2"/>
  <c r="P58" i="2"/>
  <c r="Q58" i="2"/>
  <c r="N59" i="2"/>
  <c r="O59" i="2"/>
  <c r="P59" i="2"/>
  <c r="Q59" i="2"/>
  <c r="N60" i="2"/>
  <c r="O60" i="2"/>
  <c r="P60" i="2"/>
  <c r="Q60" i="2"/>
  <c r="N61" i="2"/>
  <c r="O61" i="2"/>
  <c r="P61" i="2"/>
  <c r="Q61" i="2"/>
  <c r="N62" i="2"/>
  <c r="O62" i="2"/>
  <c r="P62" i="2"/>
  <c r="Q62" i="2"/>
  <c r="N63" i="2"/>
  <c r="O63" i="2"/>
  <c r="P63" i="2"/>
  <c r="Q63" i="2"/>
  <c r="N64" i="2"/>
  <c r="O64" i="2"/>
  <c r="P64" i="2"/>
  <c r="Q64" i="2"/>
  <c r="N65" i="2"/>
  <c r="O65" i="2"/>
  <c r="P65" i="2"/>
  <c r="Q65" i="2"/>
  <c r="N66" i="2"/>
  <c r="O66" i="2"/>
  <c r="P66" i="2"/>
  <c r="Q66" i="2"/>
  <c r="N67" i="2"/>
  <c r="O67" i="2"/>
  <c r="P67" i="2"/>
  <c r="Q67" i="2"/>
  <c r="N68" i="2"/>
  <c r="O68" i="2"/>
  <c r="P68" i="2"/>
  <c r="Q68" i="2"/>
  <c r="N69" i="2"/>
  <c r="O69" i="2"/>
  <c r="P69" i="2"/>
  <c r="Q69" i="2"/>
  <c r="N70" i="2"/>
  <c r="O70" i="2"/>
  <c r="P70" i="2"/>
  <c r="Q70" i="2"/>
  <c r="N71" i="2"/>
  <c r="O71" i="2"/>
  <c r="P71" i="2"/>
  <c r="Q71" i="2"/>
  <c r="N72" i="2"/>
  <c r="O72" i="2"/>
  <c r="P72" i="2"/>
  <c r="Q72" i="2"/>
  <c r="N73" i="2"/>
  <c r="O73" i="2"/>
  <c r="P73" i="2"/>
  <c r="Q73" i="2"/>
  <c r="N74" i="2"/>
  <c r="O74" i="2"/>
  <c r="P74" i="2"/>
  <c r="Q74" i="2"/>
  <c r="N75" i="2"/>
  <c r="O75" i="2"/>
  <c r="P75" i="2"/>
  <c r="Q75" i="2"/>
  <c r="N76" i="2"/>
  <c r="O76" i="2"/>
  <c r="P76" i="2"/>
  <c r="Q76" i="2"/>
  <c r="N77" i="2"/>
  <c r="O77" i="2"/>
  <c r="P77" i="2"/>
  <c r="Q77" i="2"/>
  <c r="N78" i="2"/>
  <c r="O78" i="2"/>
  <c r="P78" i="2"/>
  <c r="Q78" i="2"/>
  <c r="N79" i="2"/>
  <c r="O79" i="2"/>
  <c r="P79" i="2"/>
  <c r="Q79" i="2"/>
  <c r="N80" i="2"/>
  <c r="O80" i="2"/>
  <c r="P80" i="2"/>
  <c r="Q80" i="2"/>
  <c r="N81" i="2"/>
  <c r="O81" i="2"/>
  <c r="P81" i="2"/>
  <c r="Q81" i="2"/>
  <c r="N82" i="2"/>
  <c r="O82" i="2"/>
  <c r="P82" i="2"/>
  <c r="Q82" i="2"/>
  <c r="N83" i="2"/>
  <c r="O83" i="2"/>
  <c r="P83" i="2"/>
  <c r="Q83" i="2"/>
  <c r="N84" i="2"/>
  <c r="O84" i="2"/>
  <c r="P84" i="2"/>
  <c r="Q84" i="2"/>
  <c r="N85" i="2"/>
  <c r="O85" i="2"/>
  <c r="P85" i="2"/>
  <c r="Q85" i="2"/>
  <c r="N86" i="2"/>
  <c r="O86" i="2"/>
  <c r="P86" i="2"/>
  <c r="Q86" i="2"/>
  <c r="N87" i="2"/>
  <c r="O87" i="2"/>
  <c r="P87" i="2"/>
  <c r="Q87" i="2"/>
  <c r="N88" i="2"/>
  <c r="O88" i="2"/>
  <c r="P88" i="2"/>
  <c r="Q88" i="2"/>
  <c r="N89" i="2"/>
  <c r="O89" i="2"/>
  <c r="P89" i="2"/>
  <c r="Q89" i="2"/>
  <c r="N90" i="2"/>
  <c r="O90" i="2"/>
  <c r="P90" i="2"/>
  <c r="Q90" i="2"/>
  <c r="N91" i="2"/>
  <c r="O91" i="2"/>
  <c r="P91" i="2"/>
  <c r="Q91" i="2"/>
  <c r="N92" i="2"/>
  <c r="O92" i="2"/>
  <c r="P92" i="2"/>
  <c r="Q92" i="2"/>
  <c r="N93" i="2"/>
  <c r="O93" i="2"/>
  <c r="P93" i="2"/>
  <c r="Q93" i="2"/>
  <c r="N94" i="2"/>
  <c r="O94" i="2"/>
  <c r="P94" i="2"/>
  <c r="Q94" i="2"/>
  <c r="N95" i="2"/>
  <c r="O95" i="2"/>
  <c r="P95" i="2"/>
  <c r="Q95" i="2"/>
  <c r="N96" i="2"/>
  <c r="O96" i="2"/>
  <c r="P96" i="2"/>
  <c r="Q96" i="2"/>
  <c r="N97" i="2"/>
  <c r="O97" i="2"/>
  <c r="P97" i="2"/>
  <c r="Q97" i="2"/>
  <c r="N98" i="2"/>
  <c r="O98" i="2"/>
  <c r="P98" i="2"/>
  <c r="Q98" i="2"/>
  <c r="N99" i="2"/>
  <c r="O99" i="2"/>
  <c r="P99" i="2"/>
  <c r="Q99" i="2"/>
  <c r="N100" i="2"/>
  <c r="O100" i="2"/>
  <c r="P100" i="2"/>
  <c r="Q100" i="2"/>
  <c r="N101" i="2"/>
  <c r="O101" i="2"/>
  <c r="P101" i="2"/>
  <c r="Q101" i="2"/>
  <c r="N102" i="2"/>
  <c r="O102" i="2"/>
  <c r="P102" i="2"/>
  <c r="Q102" i="2"/>
  <c r="N103" i="2"/>
  <c r="O103" i="2"/>
  <c r="P103" i="2"/>
  <c r="Q103" i="2"/>
  <c r="N104" i="2"/>
  <c r="O104" i="2"/>
  <c r="P104" i="2"/>
  <c r="Q104" i="2"/>
  <c r="N105" i="2"/>
  <c r="O105" i="2"/>
  <c r="P105" i="2"/>
  <c r="Q105" i="2"/>
  <c r="N106" i="2"/>
  <c r="O106" i="2"/>
  <c r="P106" i="2"/>
  <c r="Q106" i="2"/>
  <c r="N107" i="2"/>
  <c r="O107" i="2"/>
  <c r="P107" i="2"/>
  <c r="Q107" i="2"/>
  <c r="N108" i="2"/>
  <c r="O108" i="2"/>
  <c r="P108" i="2"/>
  <c r="Q108" i="2"/>
  <c r="N109" i="2"/>
  <c r="O109" i="2"/>
  <c r="P109" i="2"/>
  <c r="Q109" i="2"/>
  <c r="N110" i="2"/>
  <c r="O110" i="2"/>
  <c r="P110" i="2"/>
  <c r="Q110" i="2"/>
  <c r="N111" i="2"/>
  <c r="O111" i="2"/>
  <c r="P111" i="2"/>
  <c r="Q111" i="2"/>
  <c r="N112" i="2"/>
  <c r="O112" i="2"/>
  <c r="P112" i="2"/>
  <c r="Q112" i="2"/>
  <c r="N113" i="2"/>
  <c r="O113" i="2"/>
  <c r="P113" i="2"/>
  <c r="Q113" i="2"/>
  <c r="N114" i="2"/>
  <c r="O114" i="2"/>
  <c r="P114" i="2"/>
  <c r="Q114" i="2"/>
  <c r="N115" i="2"/>
  <c r="O115" i="2"/>
  <c r="P115" i="2"/>
  <c r="Q115" i="2"/>
  <c r="N116" i="2"/>
  <c r="O116" i="2"/>
  <c r="P116" i="2"/>
  <c r="Q116" i="2"/>
  <c r="N117" i="2"/>
  <c r="O117" i="2"/>
  <c r="P117" i="2"/>
  <c r="Q117" i="2"/>
  <c r="N118" i="2"/>
  <c r="O118" i="2"/>
  <c r="P118" i="2"/>
  <c r="Q118" i="2"/>
  <c r="N119" i="2"/>
  <c r="O119" i="2"/>
  <c r="P119" i="2"/>
  <c r="Q119" i="2"/>
  <c r="N120" i="2"/>
  <c r="O120" i="2"/>
  <c r="P120" i="2"/>
  <c r="Q120" i="2"/>
  <c r="N121" i="2"/>
  <c r="O121" i="2"/>
  <c r="P121" i="2"/>
  <c r="Q121" i="2"/>
  <c r="N122" i="2"/>
  <c r="O122" i="2"/>
  <c r="P122" i="2"/>
  <c r="Q122" i="2"/>
  <c r="N123" i="2"/>
  <c r="O123" i="2"/>
  <c r="P123" i="2"/>
  <c r="Q123" i="2"/>
  <c r="N124" i="2"/>
  <c r="O124" i="2"/>
  <c r="P124" i="2"/>
  <c r="Q124" i="2"/>
  <c r="N125" i="2"/>
  <c r="O125" i="2"/>
  <c r="P125" i="2"/>
  <c r="Q125" i="2"/>
  <c r="N126" i="2"/>
  <c r="O126" i="2"/>
  <c r="P126" i="2"/>
  <c r="Q126" i="2"/>
  <c r="N127" i="2"/>
  <c r="O127" i="2"/>
  <c r="P127" i="2"/>
  <c r="Q127" i="2"/>
  <c r="N128" i="2"/>
  <c r="O128" i="2"/>
  <c r="P128" i="2"/>
  <c r="Q128" i="2"/>
  <c r="N129" i="2"/>
  <c r="O129" i="2"/>
  <c r="P129" i="2"/>
  <c r="Q129" i="2"/>
  <c r="N130" i="2"/>
  <c r="O130" i="2"/>
  <c r="P130" i="2"/>
  <c r="Q130" i="2"/>
  <c r="N131" i="2"/>
  <c r="O131" i="2"/>
  <c r="P131" i="2"/>
  <c r="Q131" i="2"/>
  <c r="N132" i="2"/>
  <c r="O132" i="2"/>
  <c r="P132" i="2"/>
  <c r="Q132" i="2"/>
  <c r="N133" i="2"/>
  <c r="O133" i="2"/>
  <c r="P133" i="2"/>
  <c r="Q133" i="2"/>
  <c r="N134" i="2"/>
  <c r="O134" i="2"/>
  <c r="P134" i="2"/>
  <c r="Q134" i="2"/>
  <c r="N135" i="2"/>
  <c r="O135" i="2"/>
  <c r="P135" i="2"/>
  <c r="Q135" i="2"/>
  <c r="N136" i="2"/>
  <c r="O136" i="2"/>
  <c r="P136" i="2"/>
  <c r="Q136" i="2"/>
  <c r="N137" i="2"/>
  <c r="O137" i="2"/>
  <c r="P137" i="2"/>
  <c r="Q137" i="2"/>
  <c r="N138" i="2"/>
  <c r="O138" i="2"/>
  <c r="P138" i="2"/>
  <c r="Q138" i="2"/>
  <c r="N139" i="2"/>
  <c r="O139" i="2"/>
  <c r="P139" i="2"/>
  <c r="Q139" i="2"/>
  <c r="N140" i="2"/>
  <c r="O140" i="2"/>
  <c r="P140" i="2"/>
  <c r="Q140" i="2"/>
  <c r="N141" i="2"/>
  <c r="O141" i="2"/>
  <c r="P141" i="2"/>
  <c r="Q141" i="2"/>
  <c r="N142" i="2"/>
  <c r="O142" i="2"/>
  <c r="P142" i="2"/>
  <c r="Q142" i="2"/>
  <c r="N143" i="2"/>
  <c r="O143" i="2"/>
  <c r="P143" i="2"/>
  <c r="Q143" i="2"/>
  <c r="N144" i="2"/>
  <c r="O144" i="2"/>
  <c r="P144" i="2"/>
  <c r="Q144" i="2"/>
  <c r="N145" i="2"/>
  <c r="O145" i="2"/>
  <c r="P145" i="2"/>
  <c r="Q145" i="2"/>
  <c r="N146" i="2"/>
  <c r="O146" i="2"/>
  <c r="P146" i="2"/>
  <c r="Q146" i="2"/>
  <c r="N147" i="2"/>
  <c r="O147" i="2"/>
  <c r="P147" i="2"/>
  <c r="Q147" i="2"/>
  <c r="N148" i="2"/>
  <c r="O148" i="2"/>
  <c r="P148" i="2"/>
  <c r="Q148" i="2"/>
  <c r="N149" i="2"/>
  <c r="O149" i="2"/>
  <c r="P149" i="2"/>
  <c r="Q149" i="2"/>
  <c r="N150" i="2"/>
  <c r="O150" i="2"/>
  <c r="P150" i="2"/>
  <c r="Q150" i="2"/>
  <c r="N151" i="2"/>
  <c r="O151" i="2"/>
  <c r="P151" i="2"/>
  <c r="Q151" i="2"/>
  <c r="N152" i="2"/>
  <c r="O152" i="2"/>
  <c r="P152" i="2"/>
  <c r="Q152" i="2"/>
  <c r="N153" i="2"/>
  <c r="O153" i="2"/>
  <c r="P153" i="2"/>
  <c r="Q153" i="2"/>
  <c r="N154" i="2"/>
  <c r="O154" i="2"/>
  <c r="P154" i="2"/>
  <c r="Q154" i="2"/>
  <c r="N155" i="2"/>
  <c r="O155" i="2"/>
  <c r="P155" i="2"/>
  <c r="Q155" i="2"/>
  <c r="N156" i="2"/>
  <c r="O156" i="2"/>
  <c r="P156" i="2"/>
  <c r="Q156" i="2"/>
  <c r="N157" i="2"/>
  <c r="O157" i="2"/>
  <c r="P157" i="2"/>
  <c r="Q157" i="2"/>
  <c r="N158" i="2"/>
  <c r="O158" i="2"/>
  <c r="P158" i="2"/>
  <c r="Q158" i="2"/>
  <c r="N159" i="2"/>
  <c r="O159" i="2"/>
  <c r="P159" i="2"/>
  <c r="Q159" i="2"/>
  <c r="N160" i="2"/>
  <c r="O160" i="2"/>
  <c r="P160" i="2"/>
  <c r="Q160" i="2"/>
  <c r="N161" i="2"/>
  <c r="O161" i="2"/>
  <c r="P161" i="2"/>
  <c r="Q161" i="2"/>
  <c r="N162" i="2"/>
  <c r="O162" i="2"/>
  <c r="P162" i="2"/>
  <c r="Q162" i="2"/>
  <c r="N163" i="2"/>
  <c r="O163" i="2"/>
  <c r="P163" i="2"/>
  <c r="Q163" i="2"/>
  <c r="N164" i="2"/>
  <c r="O164" i="2"/>
  <c r="P164" i="2"/>
  <c r="Q164" i="2"/>
  <c r="N165" i="2"/>
  <c r="O165" i="2"/>
  <c r="P165" i="2"/>
  <c r="Q165" i="2"/>
  <c r="N166" i="2"/>
  <c r="O166" i="2"/>
  <c r="P166" i="2"/>
  <c r="Q166" i="2"/>
  <c r="N167" i="2"/>
  <c r="O167" i="2"/>
  <c r="P167" i="2"/>
  <c r="Q167" i="2"/>
  <c r="N168" i="2"/>
  <c r="O168" i="2"/>
  <c r="P168" i="2"/>
  <c r="Q168" i="2"/>
  <c r="N169" i="2"/>
  <c r="O169" i="2"/>
  <c r="P169" i="2"/>
  <c r="Q169" i="2"/>
  <c r="N170" i="2"/>
  <c r="O170" i="2"/>
  <c r="P170" i="2"/>
  <c r="Q170" i="2"/>
  <c r="N171" i="2"/>
  <c r="O171" i="2"/>
  <c r="P171" i="2"/>
  <c r="Q171" i="2"/>
  <c r="N172" i="2"/>
  <c r="O172" i="2"/>
  <c r="P172" i="2"/>
  <c r="Q172" i="2"/>
  <c r="N173" i="2"/>
  <c r="O173" i="2"/>
  <c r="P173" i="2"/>
  <c r="Q173" i="2"/>
  <c r="N174" i="2"/>
  <c r="O174" i="2"/>
  <c r="P174" i="2"/>
  <c r="Q174" i="2"/>
  <c r="N175" i="2"/>
  <c r="O175" i="2"/>
  <c r="P175" i="2"/>
  <c r="Q175" i="2"/>
  <c r="N176" i="2"/>
  <c r="O176" i="2"/>
  <c r="P176" i="2"/>
  <c r="Q176" i="2"/>
  <c r="N177" i="2"/>
  <c r="O177" i="2"/>
  <c r="P177" i="2"/>
  <c r="Q177" i="2"/>
  <c r="N178" i="2"/>
  <c r="O178" i="2"/>
  <c r="P178" i="2"/>
  <c r="Q178" i="2"/>
  <c r="N179" i="2"/>
  <c r="O179" i="2"/>
  <c r="P179" i="2"/>
  <c r="Q179" i="2"/>
  <c r="N180" i="2"/>
  <c r="O180" i="2"/>
  <c r="P180" i="2"/>
  <c r="Q180" i="2"/>
  <c r="N181" i="2"/>
  <c r="O181" i="2"/>
  <c r="P181" i="2"/>
  <c r="Q181" i="2"/>
  <c r="N182" i="2"/>
  <c r="O182" i="2"/>
  <c r="P182" i="2"/>
  <c r="Q182" i="2"/>
  <c r="N183" i="2"/>
  <c r="O183" i="2"/>
  <c r="P183" i="2"/>
  <c r="Q183" i="2"/>
  <c r="N184" i="2"/>
  <c r="O184" i="2"/>
  <c r="P184" i="2"/>
  <c r="Q184" i="2"/>
  <c r="N185" i="2"/>
  <c r="O185" i="2"/>
  <c r="P185" i="2"/>
  <c r="Q185" i="2"/>
  <c r="N186" i="2"/>
  <c r="O186" i="2"/>
  <c r="P186" i="2"/>
  <c r="Q186" i="2"/>
  <c r="N187" i="2"/>
  <c r="O187" i="2"/>
  <c r="P187" i="2"/>
  <c r="Q187" i="2"/>
  <c r="N188" i="2"/>
  <c r="O188" i="2"/>
  <c r="P188" i="2"/>
  <c r="Q188" i="2"/>
  <c r="N189" i="2"/>
  <c r="O189" i="2"/>
  <c r="P189" i="2"/>
  <c r="Q189" i="2"/>
  <c r="N190" i="2"/>
  <c r="O190" i="2"/>
  <c r="P190" i="2"/>
  <c r="Q190" i="2"/>
  <c r="N191" i="2"/>
  <c r="O191" i="2"/>
  <c r="P191" i="2"/>
  <c r="Q191" i="2"/>
  <c r="N192" i="2"/>
  <c r="O192" i="2"/>
  <c r="P192" i="2"/>
  <c r="Q192" i="2"/>
  <c r="N193" i="2"/>
  <c r="O193" i="2"/>
  <c r="P193" i="2"/>
  <c r="Q193" i="2"/>
  <c r="N194" i="2"/>
  <c r="O194" i="2"/>
  <c r="P194" i="2"/>
  <c r="Q194" i="2"/>
  <c r="N195" i="2"/>
  <c r="O195" i="2"/>
  <c r="P195" i="2"/>
  <c r="Q195" i="2"/>
  <c r="N196" i="2"/>
  <c r="O196" i="2"/>
  <c r="P196" i="2"/>
  <c r="Q196" i="2"/>
  <c r="N197" i="2"/>
  <c r="O197" i="2"/>
  <c r="P197" i="2"/>
  <c r="Q197" i="2"/>
  <c r="N198" i="2"/>
  <c r="O198" i="2"/>
  <c r="P198" i="2"/>
  <c r="Q198" i="2"/>
  <c r="N199" i="2"/>
  <c r="O199" i="2"/>
  <c r="P199" i="2"/>
  <c r="Q199" i="2"/>
  <c r="N200" i="2"/>
  <c r="O200" i="2"/>
  <c r="P200" i="2"/>
  <c r="Q200" i="2"/>
  <c r="N201" i="2"/>
  <c r="O201" i="2"/>
  <c r="P201" i="2"/>
  <c r="Q201" i="2"/>
  <c r="N202" i="2"/>
  <c r="O202" i="2"/>
  <c r="P202" i="2"/>
  <c r="Q202" i="2"/>
  <c r="N203" i="2"/>
  <c r="O203" i="2"/>
  <c r="P203" i="2"/>
  <c r="Q203" i="2"/>
  <c r="N204" i="2"/>
  <c r="O204" i="2"/>
  <c r="P204" i="2"/>
  <c r="Q204" i="2"/>
  <c r="N205" i="2"/>
  <c r="O205" i="2"/>
  <c r="P205" i="2"/>
  <c r="Q205" i="2"/>
  <c r="N206" i="2"/>
  <c r="O206" i="2"/>
  <c r="P206" i="2"/>
  <c r="Q206" i="2"/>
  <c r="N207" i="2"/>
  <c r="O207" i="2"/>
  <c r="P207" i="2"/>
  <c r="Q207" i="2"/>
  <c r="N208" i="2"/>
  <c r="O208" i="2"/>
  <c r="P208" i="2"/>
  <c r="Q208" i="2"/>
  <c r="N209" i="2"/>
  <c r="O209" i="2"/>
  <c r="P209" i="2"/>
  <c r="Q209" i="2"/>
  <c r="N210" i="2"/>
  <c r="O210" i="2"/>
  <c r="P210" i="2"/>
  <c r="Q210" i="2"/>
  <c r="N211" i="2"/>
  <c r="O211" i="2"/>
  <c r="P211" i="2"/>
  <c r="Q211" i="2"/>
  <c r="N212" i="2"/>
  <c r="O212" i="2"/>
  <c r="P212" i="2"/>
  <c r="Q212" i="2"/>
  <c r="N213" i="2"/>
  <c r="O213" i="2"/>
  <c r="P213" i="2"/>
  <c r="Q213" i="2"/>
  <c r="N214" i="2"/>
  <c r="O214" i="2"/>
  <c r="P214" i="2"/>
  <c r="Q214" i="2"/>
  <c r="N215" i="2"/>
  <c r="O215" i="2"/>
  <c r="P215" i="2"/>
  <c r="Q215" i="2"/>
  <c r="N216" i="2"/>
  <c r="O216" i="2"/>
  <c r="P216" i="2"/>
  <c r="Q216" i="2"/>
  <c r="N217" i="2"/>
  <c r="O217" i="2"/>
  <c r="P217" i="2"/>
  <c r="Q217" i="2"/>
  <c r="N218" i="2"/>
  <c r="O218" i="2"/>
  <c r="P218" i="2"/>
  <c r="Q218" i="2"/>
  <c r="N219" i="2"/>
  <c r="O219" i="2"/>
  <c r="P219" i="2"/>
  <c r="Q219" i="2"/>
  <c r="N220" i="2"/>
  <c r="O220" i="2"/>
  <c r="P220" i="2"/>
  <c r="Q220" i="2"/>
  <c r="N221" i="2"/>
  <c r="O221" i="2"/>
  <c r="P221" i="2"/>
  <c r="Q221" i="2"/>
  <c r="N222" i="2"/>
  <c r="O222" i="2"/>
  <c r="P222" i="2"/>
  <c r="Q222" i="2"/>
  <c r="N223" i="2"/>
  <c r="O223" i="2"/>
  <c r="P223" i="2"/>
  <c r="Q223" i="2"/>
  <c r="N224" i="2"/>
  <c r="O224" i="2"/>
  <c r="P224" i="2"/>
  <c r="Q224" i="2"/>
  <c r="N225" i="2"/>
  <c r="O225" i="2"/>
  <c r="P225" i="2"/>
  <c r="Q225" i="2"/>
  <c r="N226" i="2"/>
  <c r="O226" i="2"/>
  <c r="P226" i="2"/>
  <c r="Q226" i="2"/>
  <c r="N227" i="2"/>
  <c r="O227" i="2"/>
  <c r="P227" i="2"/>
  <c r="Q227" i="2"/>
  <c r="N228" i="2"/>
  <c r="O228" i="2"/>
  <c r="P228" i="2"/>
  <c r="Q228" i="2"/>
  <c r="N229" i="2"/>
  <c r="O229" i="2"/>
  <c r="P229" i="2"/>
  <c r="Q229" i="2"/>
  <c r="N230" i="2"/>
  <c r="O230" i="2"/>
  <c r="P230" i="2"/>
  <c r="Q230" i="2"/>
  <c r="N231" i="2"/>
  <c r="O231" i="2"/>
  <c r="P231" i="2"/>
  <c r="Q231" i="2"/>
  <c r="N232" i="2"/>
  <c r="O232" i="2"/>
  <c r="P232" i="2"/>
  <c r="Q232" i="2"/>
  <c r="N233" i="2"/>
  <c r="O233" i="2"/>
  <c r="P233" i="2"/>
  <c r="Q233" i="2"/>
  <c r="N234" i="2"/>
  <c r="O234" i="2"/>
  <c r="P234" i="2"/>
  <c r="Q234" i="2"/>
  <c r="N235" i="2"/>
  <c r="O235" i="2"/>
  <c r="P235" i="2"/>
  <c r="Q235" i="2"/>
  <c r="N236" i="2"/>
  <c r="O236" i="2"/>
  <c r="P236" i="2"/>
  <c r="Q236" i="2"/>
  <c r="N237" i="2"/>
  <c r="O237" i="2"/>
  <c r="P237" i="2"/>
  <c r="Q237" i="2"/>
  <c r="N238" i="2"/>
  <c r="O238" i="2"/>
  <c r="P238" i="2"/>
  <c r="Q238" i="2"/>
  <c r="N239" i="2"/>
  <c r="O239" i="2"/>
  <c r="P239" i="2"/>
  <c r="Q239" i="2"/>
  <c r="N240" i="2"/>
  <c r="O240" i="2"/>
  <c r="P240" i="2"/>
  <c r="Q240" i="2"/>
  <c r="N241" i="2"/>
  <c r="O241" i="2"/>
  <c r="P241" i="2"/>
  <c r="Q241" i="2"/>
  <c r="N242" i="2"/>
  <c r="O242" i="2"/>
  <c r="P242" i="2"/>
  <c r="Q242" i="2"/>
  <c r="N243" i="2"/>
  <c r="O243" i="2"/>
  <c r="P243" i="2"/>
  <c r="Q243" i="2"/>
  <c r="N244" i="2"/>
  <c r="O244" i="2"/>
  <c r="P244" i="2"/>
  <c r="Q244" i="2"/>
  <c r="N245" i="2"/>
  <c r="O245" i="2"/>
  <c r="P245" i="2"/>
  <c r="Q245" i="2"/>
  <c r="N246" i="2"/>
  <c r="O246" i="2"/>
  <c r="P246" i="2"/>
  <c r="Q246" i="2"/>
  <c r="N247" i="2"/>
  <c r="O247" i="2"/>
  <c r="P247" i="2"/>
  <c r="Q247" i="2"/>
  <c r="N248" i="2"/>
  <c r="O248" i="2"/>
  <c r="P248" i="2"/>
  <c r="Q248" i="2"/>
  <c r="N249" i="2"/>
  <c r="O249" i="2"/>
  <c r="P249" i="2"/>
  <c r="Q249" i="2"/>
  <c r="N250" i="2"/>
  <c r="O250" i="2"/>
  <c r="P250" i="2"/>
  <c r="Q250" i="2"/>
  <c r="N251" i="2"/>
  <c r="O251" i="2"/>
  <c r="P251" i="2"/>
  <c r="Q251" i="2"/>
  <c r="N252" i="2"/>
  <c r="O252" i="2"/>
  <c r="P252" i="2"/>
  <c r="Q252" i="2"/>
  <c r="N253" i="2"/>
  <c r="O253" i="2"/>
  <c r="P253" i="2"/>
  <c r="Q253" i="2"/>
  <c r="N254" i="2"/>
  <c r="O254" i="2"/>
  <c r="P254" i="2"/>
  <c r="Q254" i="2"/>
  <c r="N255" i="2"/>
  <c r="O255" i="2"/>
  <c r="P255" i="2"/>
  <c r="Q255" i="2"/>
  <c r="N256" i="2"/>
  <c r="O256" i="2"/>
  <c r="P256" i="2"/>
  <c r="Q256" i="2"/>
  <c r="N257" i="2"/>
  <c r="O257" i="2"/>
  <c r="P257" i="2"/>
  <c r="Q257" i="2"/>
  <c r="N258" i="2"/>
  <c r="O258" i="2"/>
  <c r="P258" i="2"/>
  <c r="Q258" i="2"/>
  <c r="N259" i="2"/>
  <c r="O259" i="2"/>
  <c r="P259" i="2"/>
  <c r="Q259" i="2"/>
  <c r="N260" i="2"/>
  <c r="O260" i="2"/>
  <c r="P260" i="2"/>
  <c r="Q260" i="2"/>
  <c r="N261" i="2"/>
  <c r="O261" i="2"/>
  <c r="P261" i="2"/>
  <c r="Q261" i="2"/>
  <c r="N262" i="2"/>
  <c r="O262" i="2"/>
  <c r="P262" i="2"/>
  <c r="Q262" i="2"/>
  <c r="N263" i="2"/>
  <c r="O263" i="2"/>
  <c r="P263" i="2"/>
  <c r="Q263" i="2"/>
  <c r="N264" i="2"/>
  <c r="O264" i="2"/>
  <c r="P264" i="2"/>
  <c r="Q264" i="2"/>
  <c r="N265" i="2"/>
  <c r="O265" i="2"/>
  <c r="P265" i="2"/>
  <c r="Q265" i="2"/>
  <c r="N266" i="2"/>
  <c r="O266" i="2"/>
  <c r="P266" i="2"/>
  <c r="Q266" i="2"/>
  <c r="N267" i="2"/>
  <c r="O267" i="2"/>
  <c r="P267" i="2"/>
  <c r="Q267" i="2"/>
  <c r="N268" i="2"/>
  <c r="O268" i="2"/>
  <c r="P268" i="2"/>
  <c r="Q268" i="2"/>
  <c r="N269" i="2"/>
  <c r="O269" i="2"/>
  <c r="P269" i="2"/>
  <c r="Q269" i="2"/>
  <c r="N270" i="2"/>
  <c r="O270" i="2"/>
  <c r="P270" i="2"/>
  <c r="Q270" i="2"/>
  <c r="N271" i="2"/>
  <c r="O271" i="2"/>
  <c r="P271" i="2"/>
  <c r="Q271" i="2"/>
  <c r="N272" i="2"/>
  <c r="O272" i="2"/>
  <c r="P272" i="2"/>
  <c r="Q272" i="2"/>
  <c r="N273" i="2"/>
  <c r="O273" i="2"/>
  <c r="P273" i="2"/>
  <c r="Q273" i="2"/>
  <c r="N274" i="2"/>
  <c r="O274" i="2"/>
  <c r="P274" i="2"/>
  <c r="Q274" i="2"/>
  <c r="N275" i="2"/>
  <c r="O275" i="2"/>
  <c r="P275" i="2"/>
  <c r="Q275" i="2"/>
  <c r="N276" i="2"/>
  <c r="O276" i="2"/>
  <c r="P276" i="2"/>
  <c r="Q276" i="2"/>
  <c r="N277" i="2"/>
  <c r="O277" i="2"/>
  <c r="P277" i="2"/>
  <c r="Q277" i="2"/>
  <c r="N278" i="2"/>
  <c r="O278" i="2"/>
  <c r="P278" i="2"/>
  <c r="Q278" i="2"/>
  <c r="N279" i="2"/>
  <c r="O279" i="2"/>
  <c r="P279" i="2"/>
  <c r="Q279" i="2"/>
  <c r="N280" i="2"/>
  <c r="O280" i="2"/>
  <c r="P280" i="2"/>
  <c r="Q280" i="2"/>
  <c r="N281" i="2"/>
  <c r="O281" i="2"/>
  <c r="P281" i="2"/>
  <c r="Q281" i="2"/>
  <c r="N282" i="2"/>
  <c r="O282" i="2"/>
  <c r="P282" i="2"/>
  <c r="Q282" i="2"/>
  <c r="N283" i="2"/>
  <c r="O283" i="2"/>
  <c r="P283" i="2"/>
  <c r="Q283" i="2"/>
  <c r="N284" i="2"/>
  <c r="O284" i="2"/>
  <c r="P284" i="2"/>
  <c r="Q284" i="2"/>
  <c r="N285" i="2"/>
  <c r="O285" i="2"/>
  <c r="P285" i="2"/>
  <c r="Q285" i="2"/>
  <c r="N286" i="2"/>
  <c r="O286" i="2"/>
  <c r="P286" i="2"/>
  <c r="Q286" i="2"/>
  <c r="N287" i="2"/>
  <c r="O287" i="2"/>
  <c r="P287" i="2"/>
  <c r="Q287" i="2"/>
  <c r="N288" i="2"/>
  <c r="O288" i="2"/>
  <c r="P288" i="2"/>
  <c r="Q288" i="2"/>
  <c r="N289" i="2"/>
  <c r="O289" i="2"/>
  <c r="P289" i="2"/>
  <c r="Q289" i="2"/>
  <c r="N290" i="2"/>
  <c r="O290" i="2"/>
  <c r="P290" i="2"/>
  <c r="Q290" i="2"/>
  <c r="N291" i="2"/>
  <c r="O291" i="2"/>
  <c r="P291" i="2"/>
  <c r="Q291" i="2"/>
  <c r="N292" i="2"/>
  <c r="O292" i="2"/>
  <c r="P292" i="2"/>
  <c r="Q292" i="2"/>
  <c r="N293" i="2"/>
  <c r="O293" i="2"/>
  <c r="P293" i="2"/>
  <c r="Q293" i="2"/>
  <c r="N294" i="2"/>
  <c r="O294" i="2"/>
  <c r="P294" i="2"/>
  <c r="Q294" i="2"/>
  <c r="N295" i="2"/>
  <c r="O295" i="2"/>
  <c r="P295" i="2"/>
  <c r="Q295" i="2"/>
  <c r="N296" i="2"/>
  <c r="O296" i="2"/>
  <c r="P296" i="2"/>
  <c r="Q296" i="2"/>
  <c r="N297" i="2"/>
  <c r="O297" i="2"/>
  <c r="P297" i="2"/>
  <c r="Q297" i="2"/>
  <c r="N298" i="2"/>
  <c r="O298" i="2"/>
  <c r="P298" i="2"/>
  <c r="Q298" i="2"/>
  <c r="N299" i="2"/>
  <c r="O299" i="2"/>
  <c r="P299" i="2"/>
  <c r="Q299" i="2"/>
  <c r="N300" i="2"/>
  <c r="O300" i="2"/>
  <c r="P300" i="2"/>
  <c r="Q300" i="2"/>
  <c r="N301" i="2"/>
  <c r="O301" i="2"/>
  <c r="P301" i="2"/>
  <c r="Q301" i="2"/>
  <c r="N302" i="2"/>
  <c r="O302" i="2"/>
  <c r="P302" i="2"/>
  <c r="Q302" i="2"/>
  <c r="N303" i="2"/>
  <c r="O303" i="2"/>
  <c r="P303" i="2"/>
  <c r="Q303" i="2"/>
  <c r="N304" i="2"/>
  <c r="O304" i="2"/>
  <c r="P304" i="2"/>
  <c r="Q304" i="2"/>
  <c r="N305" i="2"/>
  <c r="O305" i="2"/>
  <c r="P305" i="2"/>
  <c r="Q305" i="2"/>
  <c r="N306" i="2"/>
  <c r="O306" i="2"/>
  <c r="P306" i="2"/>
  <c r="Q306" i="2"/>
  <c r="N307" i="2"/>
  <c r="O307" i="2"/>
  <c r="P307" i="2"/>
  <c r="Q307" i="2"/>
  <c r="N308" i="2"/>
  <c r="O308" i="2"/>
  <c r="P308" i="2"/>
  <c r="Q308" i="2"/>
  <c r="N309" i="2"/>
  <c r="O309" i="2"/>
  <c r="P309" i="2"/>
  <c r="Q309" i="2"/>
  <c r="N310" i="2"/>
  <c r="O310" i="2"/>
  <c r="P310" i="2"/>
  <c r="Q310" i="2"/>
  <c r="N311" i="2"/>
  <c r="O311" i="2"/>
  <c r="P311" i="2"/>
  <c r="Q311" i="2"/>
  <c r="N312" i="2"/>
  <c r="O312" i="2"/>
  <c r="P312" i="2"/>
  <c r="Q312" i="2"/>
  <c r="N313" i="2"/>
  <c r="O313" i="2"/>
  <c r="P313" i="2"/>
  <c r="Q313" i="2"/>
  <c r="N314" i="2"/>
  <c r="O314" i="2"/>
  <c r="P314" i="2"/>
  <c r="Q314" i="2"/>
  <c r="N315" i="2"/>
  <c r="O315" i="2"/>
  <c r="P315" i="2"/>
  <c r="Q315" i="2"/>
  <c r="N316" i="2"/>
  <c r="O316" i="2"/>
  <c r="P316" i="2"/>
  <c r="Q316" i="2"/>
  <c r="N317" i="2"/>
  <c r="O317" i="2"/>
  <c r="P317" i="2"/>
  <c r="Q317" i="2"/>
  <c r="N318" i="2"/>
  <c r="O318" i="2"/>
  <c r="P318" i="2"/>
  <c r="Q318" i="2"/>
  <c r="N319" i="2"/>
  <c r="O319" i="2"/>
  <c r="P319" i="2"/>
  <c r="Q319" i="2"/>
  <c r="N320" i="2"/>
  <c r="O320" i="2"/>
  <c r="P320" i="2"/>
  <c r="Q320" i="2"/>
  <c r="N321" i="2"/>
  <c r="O321" i="2"/>
  <c r="P321" i="2"/>
  <c r="Q321" i="2"/>
  <c r="N322" i="2"/>
  <c r="O322" i="2"/>
  <c r="P322" i="2"/>
  <c r="Q322" i="2"/>
  <c r="N323" i="2"/>
  <c r="O323" i="2"/>
  <c r="P323" i="2"/>
  <c r="Q323" i="2"/>
  <c r="N324" i="2"/>
  <c r="O324" i="2"/>
  <c r="P324" i="2"/>
  <c r="Q324" i="2"/>
  <c r="N325" i="2"/>
  <c r="O325" i="2"/>
  <c r="P325" i="2"/>
  <c r="Q325" i="2"/>
  <c r="N326" i="2"/>
  <c r="O326" i="2"/>
  <c r="P326" i="2"/>
  <c r="Q326" i="2"/>
  <c r="N327" i="2"/>
  <c r="O327" i="2"/>
  <c r="P327" i="2"/>
  <c r="Q327" i="2"/>
  <c r="N328" i="2"/>
  <c r="O328" i="2"/>
  <c r="P328" i="2"/>
  <c r="Q328" i="2"/>
  <c r="N329" i="2"/>
  <c r="O329" i="2"/>
  <c r="P329" i="2"/>
  <c r="Q329" i="2"/>
  <c r="N330" i="2"/>
  <c r="O330" i="2"/>
  <c r="P330" i="2"/>
  <c r="Q330" i="2"/>
  <c r="N331" i="2"/>
  <c r="O331" i="2"/>
  <c r="P331" i="2"/>
  <c r="Q331" i="2"/>
  <c r="N332" i="2"/>
  <c r="O332" i="2"/>
  <c r="P332" i="2"/>
  <c r="Q332" i="2"/>
  <c r="N333" i="2"/>
  <c r="O333" i="2"/>
  <c r="P333" i="2"/>
  <c r="Q333" i="2"/>
  <c r="N334" i="2"/>
  <c r="O334" i="2"/>
  <c r="P334" i="2"/>
  <c r="Q334" i="2"/>
  <c r="N335" i="2"/>
  <c r="O335" i="2"/>
  <c r="P335" i="2"/>
  <c r="Q335" i="2"/>
  <c r="N336" i="2"/>
  <c r="O336" i="2"/>
  <c r="P336" i="2"/>
  <c r="Q336" i="2"/>
  <c r="N337" i="2"/>
  <c r="O337" i="2"/>
  <c r="P337" i="2"/>
  <c r="Q337" i="2"/>
  <c r="N338" i="2"/>
  <c r="O338" i="2"/>
  <c r="P338" i="2"/>
  <c r="Q338" i="2"/>
  <c r="N339" i="2"/>
  <c r="O339" i="2"/>
  <c r="P339" i="2"/>
  <c r="Q339" i="2"/>
  <c r="N340" i="2"/>
  <c r="O340" i="2"/>
  <c r="P340" i="2"/>
  <c r="Q340" i="2"/>
  <c r="N341" i="2"/>
  <c r="O341" i="2"/>
  <c r="P341" i="2"/>
  <c r="Q341" i="2"/>
  <c r="N342" i="2"/>
  <c r="O342" i="2"/>
  <c r="P342" i="2"/>
  <c r="Q342" i="2"/>
  <c r="N343" i="2"/>
  <c r="O343" i="2"/>
  <c r="P343" i="2"/>
  <c r="Q343" i="2"/>
  <c r="N344" i="2"/>
  <c r="O344" i="2"/>
  <c r="P344" i="2"/>
  <c r="Q344" i="2"/>
  <c r="N345" i="2"/>
  <c r="O345" i="2"/>
  <c r="P345" i="2"/>
  <c r="Q345" i="2"/>
  <c r="N346" i="2"/>
  <c r="O346" i="2"/>
  <c r="P346" i="2"/>
  <c r="Q346" i="2"/>
  <c r="N347" i="2"/>
  <c r="O347" i="2"/>
  <c r="P347" i="2"/>
  <c r="Q347" i="2"/>
  <c r="N348" i="2"/>
  <c r="O348" i="2"/>
  <c r="P348" i="2"/>
  <c r="Q348" i="2"/>
  <c r="N349" i="2"/>
  <c r="O349" i="2"/>
  <c r="P349" i="2"/>
  <c r="Q349" i="2"/>
  <c r="N350" i="2"/>
  <c r="O350" i="2"/>
  <c r="P350" i="2"/>
  <c r="Q350" i="2"/>
  <c r="N351" i="2"/>
  <c r="O351" i="2"/>
  <c r="P351" i="2"/>
  <c r="Q351" i="2"/>
  <c r="N352" i="2"/>
  <c r="O352" i="2"/>
  <c r="P352" i="2"/>
  <c r="Q352" i="2"/>
  <c r="N353" i="2"/>
  <c r="O353" i="2"/>
  <c r="P353" i="2"/>
  <c r="Q353" i="2"/>
  <c r="N354" i="2"/>
  <c r="O354" i="2"/>
  <c r="P354" i="2"/>
  <c r="Q354" i="2"/>
  <c r="N355" i="2"/>
  <c r="O355" i="2"/>
  <c r="P355" i="2"/>
  <c r="Q355" i="2"/>
  <c r="N356" i="2"/>
  <c r="O356" i="2"/>
  <c r="P356" i="2"/>
  <c r="Q356" i="2"/>
  <c r="N357" i="2"/>
  <c r="O357" i="2"/>
  <c r="P357" i="2"/>
  <c r="Q357" i="2"/>
  <c r="N358" i="2"/>
  <c r="O358" i="2"/>
  <c r="P358" i="2"/>
  <c r="Q358" i="2"/>
  <c r="N359" i="2"/>
  <c r="O359" i="2"/>
  <c r="P359" i="2"/>
  <c r="Q359" i="2"/>
  <c r="N360" i="2"/>
  <c r="O360" i="2"/>
  <c r="P360" i="2"/>
  <c r="Q360" i="2"/>
  <c r="N361" i="2"/>
  <c r="O361" i="2"/>
  <c r="P361" i="2"/>
  <c r="Q361" i="2"/>
  <c r="N362" i="2"/>
  <c r="O362" i="2"/>
  <c r="P362" i="2"/>
  <c r="Q362" i="2"/>
  <c r="N363" i="2"/>
  <c r="O363" i="2"/>
  <c r="P363" i="2"/>
  <c r="Q363" i="2"/>
  <c r="N364" i="2"/>
  <c r="O364" i="2"/>
  <c r="P364" i="2"/>
  <c r="Q364" i="2"/>
  <c r="N365" i="2"/>
  <c r="O365" i="2"/>
  <c r="P365" i="2"/>
  <c r="Q365" i="2"/>
  <c r="N366" i="2"/>
  <c r="O366" i="2"/>
  <c r="P366" i="2"/>
  <c r="Q366" i="2"/>
  <c r="N367" i="2"/>
  <c r="O367" i="2"/>
  <c r="P367" i="2"/>
  <c r="Q367" i="2"/>
  <c r="N368" i="2"/>
  <c r="O368" i="2"/>
  <c r="P368" i="2"/>
  <c r="Q368" i="2"/>
  <c r="N369" i="2"/>
  <c r="O369" i="2"/>
  <c r="P369" i="2"/>
  <c r="Q369" i="2"/>
  <c r="N370" i="2"/>
  <c r="O370" i="2"/>
  <c r="P370" i="2"/>
  <c r="Q370" i="2"/>
  <c r="N371" i="2"/>
  <c r="O371" i="2"/>
  <c r="P371" i="2"/>
  <c r="Q371" i="2"/>
  <c r="N372" i="2"/>
  <c r="O372" i="2"/>
  <c r="P372" i="2"/>
  <c r="Q372" i="2"/>
  <c r="N373" i="2"/>
  <c r="O373" i="2"/>
  <c r="P373" i="2"/>
  <c r="Q373" i="2"/>
  <c r="N374" i="2"/>
  <c r="O374" i="2"/>
  <c r="P374" i="2"/>
  <c r="Q374" i="2"/>
  <c r="N375" i="2"/>
  <c r="O375" i="2"/>
  <c r="P375" i="2"/>
  <c r="Q375" i="2"/>
  <c r="N376" i="2"/>
  <c r="O376" i="2"/>
  <c r="P376" i="2"/>
  <c r="Q376" i="2"/>
  <c r="N377" i="2"/>
  <c r="O377" i="2"/>
  <c r="P377" i="2"/>
  <c r="Q377" i="2"/>
  <c r="N378" i="2"/>
  <c r="O378" i="2"/>
  <c r="P378" i="2"/>
  <c r="Q378" i="2"/>
  <c r="N379" i="2"/>
  <c r="O379" i="2"/>
  <c r="P379" i="2"/>
  <c r="Q379" i="2"/>
  <c r="N380" i="2"/>
  <c r="O380" i="2"/>
  <c r="P380" i="2"/>
  <c r="Q380" i="2"/>
  <c r="N381" i="2"/>
  <c r="O381" i="2"/>
  <c r="P381" i="2"/>
  <c r="Q381" i="2"/>
  <c r="N382" i="2"/>
  <c r="O382" i="2"/>
  <c r="P382" i="2"/>
  <c r="Q382" i="2"/>
  <c r="N383" i="2"/>
  <c r="O383" i="2"/>
  <c r="P383" i="2"/>
  <c r="Q383" i="2"/>
  <c r="N384" i="2"/>
  <c r="O384" i="2"/>
  <c r="P384" i="2"/>
  <c r="Q384" i="2"/>
  <c r="N385" i="2"/>
  <c r="O385" i="2"/>
  <c r="P385" i="2"/>
  <c r="Q385" i="2"/>
  <c r="N386" i="2"/>
  <c r="O386" i="2"/>
  <c r="P386" i="2"/>
  <c r="Q386" i="2"/>
  <c r="N387" i="2"/>
  <c r="O387" i="2"/>
  <c r="P387" i="2"/>
  <c r="Q387" i="2"/>
  <c r="N388" i="2"/>
  <c r="O388" i="2"/>
  <c r="P388" i="2"/>
  <c r="Q388" i="2"/>
  <c r="N389" i="2"/>
  <c r="O389" i="2"/>
  <c r="P389" i="2"/>
  <c r="Q389" i="2"/>
  <c r="N390" i="2"/>
  <c r="O390" i="2"/>
  <c r="P390" i="2"/>
  <c r="Q390" i="2"/>
  <c r="N391" i="2"/>
  <c r="O391" i="2"/>
  <c r="P391" i="2"/>
  <c r="Q391" i="2"/>
  <c r="N392" i="2"/>
  <c r="O392" i="2"/>
  <c r="P392" i="2"/>
  <c r="Q392" i="2"/>
  <c r="N393" i="2"/>
  <c r="O393" i="2"/>
  <c r="P393" i="2"/>
  <c r="Q393" i="2"/>
  <c r="N394" i="2"/>
  <c r="O394" i="2"/>
  <c r="P394" i="2"/>
  <c r="Q394" i="2"/>
  <c r="N395" i="2"/>
  <c r="O395" i="2"/>
  <c r="P395" i="2"/>
  <c r="Q395" i="2"/>
  <c r="N396" i="2"/>
  <c r="O396" i="2"/>
  <c r="P396" i="2"/>
  <c r="Q396" i="2"/>
  <c r="N397" i="2"/>
  <c r="O397" i="2"/>
  <c r="P397" i="2"/>
  <c r="Q397" i="2"/>
  <c r="N398" i="2"/>
  <c r="O398" i="2"/>
  <c r="P398" i="2"/>
  <c r="Q398" i="2"/>
  <c r="N399" i="2"/>
  <c r="O399" i="2"/>
  <c r="P399" i="2"/>
  <c r="Q399" i="2"/>
  <c r="N400" i="2"/>
  <c r="O400" i="2"/>
  <c r="P400" i="2"/>
  <c r="Q400" i="2"/>
  <c r="N401" i="2"/>
  <c r="O401" i="2"/>
  <c r="P401" i="2"/>
  <c r="Q401" i="2"/>
  <c r="N402" i="2"/>
  <c r="O402" i="2"/>
  <c r="P402" i="2"/>
  <c r="Q402" i="2"/>
  <c r="N403" i="2"/>
  <c r="O403" i="2"/>
  <c r="P403" i="2"/>
  <c r="Q403" i="2"/>
  <c r="N404" i="2"/>
  <c r="O404" i="2"/>
  <c r="P404" i="2"/>
  <c r="Q404" i="2"/>
  <c r="N405" i="2"/>
  <c r="O405" i="2"/>
  <c r="P405" i="2"/>
  <c r="Q405" i="2"/>
  <c r="N406" i="2"/>
  <c r="O406" i="2"/>
  <c r="P406" i="2"/>
  <c r="Q406" i="2"/>
  <c r="N407" i="2"/>
  <c r="O407" i="2"/>
  <c r="P407" i="2"/>
  <c r="Q407" i="2"/>
  <c r="N408" i="2"/>
  <c r="O408" i="2"/>
  <c r="P408" i="2"/>
  <c r="Q408" i="2"/>
  <c r="N409" i="2"/>
  <c r="O409" i="2"/>
  <c r="P409" i="2"/>
  <c r="Q409" i="2"/>
  <c r="N410" i="2"/>
  <c r="O410" i="2"/>
  <c r="P410" i="2"/>
  <c r="Q410" i="2"/>
  <c r="N411" i="2"/>
  <c r="O411" i="2"/>
  <c r="P411" i="2"/>
  <c r="Q411" i="2"/>
  <c r="N412" i="2"/>
  <c r="O412" i="2"/>
  <c r="P412" i="2"/>
  <c r="Q412" i="2"/>
  <c r="N413" i="2"/>
  <c r="O413" i="2"/>
  <c r="P413" i="2"/>
  <c r="Q413" i="2"/>
  <c r="N414" i="2"/>
  <c r="O414" i="2"/>
  <c r="P414" i="2"/>
  <c r="Q414" i="2"/>
  <c r="N415" i="2"/>
  <c r="O415" i="2"/>
  <c r="P415" i="2"/>
  <c r="Q415" i="2"/>
  <c r="N416" i="2"/>
  <c r="O416" i="2"/>
  <c r="P416" i="2"/>
  <c r="Q416" i="2"/>
  <c r="N417" i="2"/>
  <c r="O417" i="2"/>
  <c r="P417" i="2"/>
  <c r="Q417" i="2"/>
  <c r="N418" i="2"/>
  <c r="O418" i="2"/>
  <c r="P418" i="2"/>
  <c r="Q418" i="2"/>
  <c r="N419" i="2"/>
  <c r="O419" i="2"/>
  <c r="P419" i="2"/>
  <c r="Q419" i="2"/>
  <c r="N420" i="2"/>
  <c r="O420" i="2"/>
  <c r="P420" i="2"/>
  <c r="Q420" i="2"/>
  <c r="N421" i="2"/>
  <c r="O421" i="2"/>
  <c r="P421" i="2"/>
  <c r="Q421" i="2"/>
  <c r="N422" i="2"/>
  <c r="O422" i="2"/>
  <c r="P422" i="2"/>
  <c r="Q422" i="2"/>
  <c r="N423" i="2"/>
  <c r="O423" i="2"/>
  <c r="P423" i="2"/>
  <c r="Q423" i="2"/>
  <c r="N424" i="2"/>
  <c r="O424" i="2"/>
  <c r="P424" i="2"/>
  <c r="Q424" i="2"/>
  <c r="N425" i="2"/>
  <c r="O425" i="2"/>
  <c r="P425" i="2"/>
  <c r="Q425" i="2"/>
  <c r="N426" i="2"/>
  <c r="O426" i="2"/>
  <c r="P426" i="2"/>
  <c r="Q426" i="2"/>
  <c r="N427" i="2"/>
  <c r="O427" i="2"/>
  <c r="P427" i="2"/>
  <c r="Q427" i="2"/>
  <c r="N428" i="2"/>
  <c r="O428" i="2"/>
  <c r="P428" i="2"/>
  <c r="Q428" i="2"/>
  <c r="N429" i="2"/>
  <c r="O429" i="2"/>
  <c r="P429" i="2"/>
  <c r="Q429" i="2"/>
  <c r="N430" i="2"/>
  <c r="O430" i="2"/>
  <c r="P430" i="2"/>
  <c r="Q430" i="2"/>
  <c r="N431" i="2"/>
  <c r="O431" i="2"/>
  <c r="P431" i="2"/>
  <c r="Q431" i="2"/>
  <c r="N432" i="2"/>
  <c r="O432" i="2"/>
  <c r="P432" i="2"/>
  <c r="Q432" i="2"/>
  <c r="N433" i="2"/>
  <c r="O433" i="2"/>
  <c r="P433" i="2"/>
  <c r="Q433" i="2"/>
  <c r="N434" i="2"/>
  <c r="O434" i="2"/>
  <c r="P434" i="2"/>
  <c r="Q434" i="2"/>
  <c r="N435" i="2"/>
  <c r="O435" i="2"/>
  <c r="P435" i="2"/>
  <c r="Q435" i="2"/>
  <c r="N436" i="2"/>
  <c r="O436" i="2"/>
  <c r="P436" i="2"/>
  <c r="Q436" i="2"/>
  <c r="N437" i="2"/>
  <c r="O437" i="2"/>
  <c r="P437" i="2"/>
  <c r="Q437" i="2"/>
  <c r="N438" i="2"/>
  <c r="O438" i="2"/>
  <c r="P438" i="2"/>
  <c r="Q438" i="2"/>
  <c r="N439" i="2"/>
  <c r="O439" i="2"/>
  <c r="P439" i="2"/>
  <c r="Q439" i="2"/>
  <c r="N440" i="2"/>
  <c r="O440" i="2"/>
  <c r="P440" i="2"/>
  <c r="Q440" i="2"/>
  <c r="N441" i="2"/>
  <c r="O441" i="2"/>
  <c r="P441" i="2"/>
  <c r="Q441" i="2"/>
  <c r="N442" i="2"/>
  <c r="O442" i="2"/>
  <c r="P442" i="2"/>
  <c r="Q442" i="2"/>
  <c r="N443" i="2"/>
  <c r="O443" i="2"/>
  <c r="P443" i="2"/>
  <c r="Q443" i="2"/>
  <c r="N444" i="2"/>
  <c r="O444" i="2"/>
  <c r="P444" i="2"/>
  <c r="Q444" i="2"/>
  <c r="N445" i="2"/>
  <c r="O445" i="2"/>
  <c r="P445" i="2"/>
  <c r="Q445" i="2"/>
  <c r="N446" i="2"/>
  <c r="O446" i="2"/>
  <c r="P446" i="2"/>
  <c r="Q446" i="2"/>
  <c r="N447" i="2"/>
  <c r="O447" i="2"/>
  <c r="P447" i="2"/>
  <c r="Q447" i="2"/>
  <c r="N448" i="2"/>
  <c r="O448" i="2"/>
  <c r="P448" i="2"/>
  <c r="Q448" i="2"/>
  <c r="N449" i="2"/>
  <c r="O449" i="2"/>
  <c r="P449" i="2"/>
  <c r="Q449" i="2"/>
  <c r="N450" i="2"/>
  <c r="O450" i="2"/>
  <c r="P450" i="2"/>
  <c r="Q450" i="2"/>
  <c r="N451" i="2"/>
  <c r="O451" i="2"/>
  <c r="P451" i="2"/>
  <c r="Q451" i="2"/>
  <c r="N452" i="2"/>
  <c r="O452" i="2"/>
  <c r="P452" i="2"/>
  <c r="Q452" i="2"/>
  <c r="N453" i="2"/>
  <c r="O453" i="2"/>
  <c r="P453" i="2"/>
  <c r="Q453" i="2"/>
  <c r="N454" i="2"/>
  <c r="O454" i="2"/>
  <c r="P454" i="2"/>
  <c r="Q454" i="2"/>
  <c r="N455" i="2"/>
  <c r="O455" i="2"/>
  <c r="P455" i="2"/>
  <c r="Q455" i="2"/>
  <c r="N456" i="2"/>
  <c r="O456" i="2"/>
  <c r="P456" i="2"/>
  <c r="Q456" i="2"/>
  <c r="N457" i="2"/>
  <c r="O457" i="2"/>
  <c r="P457" i="2"/>
  <c r="Q457" i="2"/>
  <c r="N458" i="2"/>
  <c r="O458" i="2"/>
  <c r="P458" i="2"/>
  <c r="Q458" i="2"/>
  <c r="N459" i="2"/>
  <c r="O459" i="2"/>
  <c r="P459" i="2"/>
  <c r="Q459" i="2"/>
  <c r="N460" i="2"/>
  <c r="O460" i="2"/>
  <c r="P460" i="2"/>
  <c r="Q460" i="2"/>
  <c r="N461" i="2"/>
  <c r="O461" i="2"/>
  <c r="P461" i="2"/>
  <c r="Q461" i="2"/>
  <c r="N462" i="2"/>
  <c r="O462" i="2"/>
  <c r="P462" i="2"/>
  <c r="Q462" i="2"/>
  <c r="N463" i="2"/>
  <c r="O463" i="2"/>
  <c r="P463" i="2"/>
  <c r="Q463" i="2"/>
  <c r="N464" i="2"/>
  <c r="O464" i="2"/>
  <c r="P464" i="2"/>
  <c r="Q464" i="2"/>
  <c r="N465" i="2"/>
  <c r="O465" i="2"/>
  <c r="P465" i="2"/>
  <c r="Q465" i="2"/>
  <c r="N466" i="2"/>
  <c r="O466" i="2"/>
  <c r="P466" i="2"/>
  <c r="Q466" i="2"/>
  <c r="N467" i="2"/>
  <c r="O467" i="2"/>
  <c r="P467" i="2"/>
  <c r="Q467" i="2"/>
  <c r="N468" i="2"/>
  <c r="O468" i="2"/>
  <c r="P468" i="2"/>
  <c r="Q468" i="2"/>
  <c r="N469" i="2"/>
  <c r="O469" i="2"/>
  <c r="P469" i="2"/>
  <c r="Q469" i="2"/>
  <c r="N470" i="2"/>
  <c r="O470" i="2"/>
  <c r="P470" i="2"/>
  <c r="Q470" i="2"/>
  <c r="N471" i="2"/>
  <c r="O471" i="2"/>
  <c r="P471" i="2"/>
  <c r="Q471" i="2"/>
  <c r="N472" i="2"/>
  <c r="O472" i="2"/>
  <c r="P472" i="2"/>
  <c r="Q472" i="2"/>
  <c r="N473" i="2"/>
  <c r="O473" i="2"/>
  <c r="P473" i="2"/>
  <c r="Q473" i="2"/>
  <c r="N474" i="2"/>
  <c r="O474" i="2"/>
  <c r="P474" i="2"/>
  <c r="Q474" i="2"/>
  <c r="N475" i="2"/>
  <c r="O475" i="2"/>
  <c r="P475" i="2"/>
  <c r="Q475" i="2"/>
  <c r="N476" i="2"/>
  <c r="O476" i="2"/>
  <c r="P476" i="2"/>
  <c r="Q476" i="2"/>
  <c r="N477" i="2"/>
  <c r="O477" i="2"/>
  <c r="P477" i="2"/>
  <c r="Q477" i="2"/>
  <c r="N478" i="2"/>
  <c r="O478" i="2"/>
  <c r="P478" i="2"/>
  <c r="Q478" i="2"/>
  <c r="N479" i="2"/>
  <c r="O479" i="2"/>
  <c r="P479" i="2"/>
  <c r="Q479" i="2"/>
  <c r="N480" i="2"/>
  <c r="O480" i="2"/>
  <c r="P480" i="2"/>
  <c r="Q480" i="2"/>
  <c r="N481" i="2"/>
  <c r="O481" i="2"/>
  <c r="P481" i="2"/>
  <c r="Q481" i="2"/>
  <c r="N482" i="2"/>
  <c r="O482" i="2"/>
  <c r="P482" i="2"/>
  <c r="Q482" i="2"/>
  <c r="N483" i="2"/>
  <c r="O483" i="2"/>
  <c r="P483" i="2"/>
  <c r="Q483" i="2"/>
  <c r="N484" i="2"/>
  <c r="O484" i="2"/>
  <c r="P484" i="2"/>
  <c r="Q484" i="2"/>
  <c r="N485" i="2"/>
  <c r="O485" i="2"/>
  <c r="P485" i="2"/>
  <c r="Q485" i="2"/>
  <c r="N486" i="2"/>
  <c r="O486" i="2"/>
  <c r="P486" i="2"/>
  <c r="Q486" i="2"/>
  <c r="N487" i="2"/>
  <c r="O487" i="2"/>
  <c r="P487" i="2"/>
  <c r="Q487" i="2"/>
  <c r="N488" i="2"/>
  <c r="O488" i="2"/>
  <c r="P488" i="2"/>
  <c r="Q488" i="2"/>
  <c r="N489" i="2"/>
  <c r="O489" i="2"/>
  <c r="P489" i="2"/>
  <c r="Q489" i="2"/>
  <c r="N490" i="2"/>
  <c r="O490" i="2"/>
  <c r="P490" i="2"/>
  <c r="Q490" i="2"/>
  <c r="N491" i="2"/>
  <c r="O491" i="2"/>
  <c r="P491" i="2"/>
  <c r="Q491" i="2"/>
  <c r="N492" i="2"/>
  <c r="O492" i="2"/>
  <c r="P492" i="2"/>
  <c r="Q492" i="2"/>
  <c r="N493" i="2"/>
  <c r="O493" i="2"/>
  <c r="P493" i="2"/>
  <c r="Q493" i="2"/>
  <c r="N494" i="2"/>
  <c r="O494" i="2"/>
  <c r="P494" i="2"/>
  <c r="Q494" i="2"/>
  <c r="N495" i="2"/>
  <c r="O495" i="2"/>
  <c r="P495" i="2"/>
  <c r="Q495" i="2"/>
  <c r="N496" i="2"/>
  <c r="O496" i="2"/>
  <c r="P496" i="2"/>
  <c r="Q496" i="2"/>
  <c r="N497" i="2"/>
  <c r="O497" i="2"/>
  <c r="P497" i="2"/>
  <c r="Q497" i="2"/>
  <c r="N498" i="2"/>
  <c r="O498" i="2"/>
  <c r="P498" i="2"/>
  <c r="Q498" i="2"/>
  <c r="N499" i="2"/>
  <c r="O499" i="2"/>
  <c r="P499" i="2"/>
  <c r="Q499" i="2"/>
  <c r="N500" i="2"/>
  <c r="O500" i="2"/>
  <c r="P500" i="2"/>
  <c r="Q500" i="2"/>
  <c r="N501" i="2"/>
  <c r="O501" i="2"/>
  <c r="P501" i="2"/>
  <c r="Q501" i="2"/>
  <c r="N502" i="2"/>
  <c r="O502" i="2"/>
  <c r="P502" i="2"/>
  <c r="Q502" i="2"/>
  <c r="N503" i="2"/>
  <c r="O503" i="2"/>
  <c r="P503" i="2"/>
  <c r="Q503" i="2"/>
  <c r="N504" i="2"/>
  <c r="O504" i="2"/>
  <c r="P504" i="2"/>
  <c r="Q504" i="2"/>
  <c r="N505" i="2"/>
  <c r="O505" i="2"/>
  <c r="P505" i="2"/>
  <c r="Q505" i="2"/>
  <c r="N506" i="2"/>
  <c r="O506" i="2"/>
  <c r="P506" i="2"/>
  <c r="Q506" i="2"/>
  <c r="N507" i="2"/>
  <c r="O507" i="2"/>
  <c r="P507" i="2"/>
  <c r="Q507" i="2"/>
  <c r="N508" i="2"/>
  <c r="O508" i="2"/>
  <c r="P508" i="2"/>
  <c r="Q508" i="2"/>
  <c r="N509" i="2"/>
  <c r="O509" i="2"/>
  <c r="P509" i="2"/>
  <c r="Q509" i="2"/>
  <c r="N510" i="2"/>
  <c r="O510" i="2"/>
  <c r="P510" i="2"/>
  <c r="Q510" i="2"/>
  <c r="N511" i="2"/>
  <c r="O511" i="2"/>
  <c r="P511" i="2"/>
  <c r="Q511" i="2"/>
  <c r="N512" i="2"/>
  <c r="O512" i="2"/>
  <c r="P512" i="2"/>
  <c r="Q512" i="2"/>
  <c r="N513" i="2"/>
  <c r="O513" i="2"/>
  <c r="P513" i="2"/>
  <c r="Q513" i="2"/>
  <c r="N514" i="2"/>
  <c r="O514" i="2"/>
  <c r="P514" i="2"/>
  <c r="Q514" i="2"/>
  <c r="N515" i="2"/>
  <c r="O515" i="2"/>
  <c r="P515" i="2"/>
  <c r="Q515" i="2"/>
  <c r="N516" i="2"/>
  <c r="O516" i="2"/>
  <c r="P516" i="2"/>
  <c r="Q516" i="2"/>
  <c r="N517" i="2"/>
  <c r="O517" i="2"/>
  <c r="P517" i="2"/>
  <c r="Q517" i="2"/>
  <c r="N518" i="2"/>
  <c r="O518" i="2"/>
  <c r="P518" i="2"/>
  <c r="Q518" i="2"/>
  <c r="N519" i="2"/>
  <c r="O519" i="2"/>
  <c r="P519" i="2"/>
  <c r="Q519" i="2"/>
  <c r="N520" i="2"/>
  <c r="O520" i="2"/>
  <c r="P520" i="2"/>
  <c r="Q520" i="2"/>
  <c r="N521" i="2"/>
  <c r="O521" i="2"/>
  <c r="P521" i="2"/>
  <c r="Q521" i="2"/>
  <c r="N522" i="2"/>
  <c r="O522" i="2"/>
  <c r="P522" i="2"/>
  <c r="Q522" i="2"/>
  <c r="N523" i="2"/>
  <c r="O523" i="2"/>
  <c r="P523" i="2"/>
  <c r="Q523" i="2"/>
  <c r="N524" i="2"/>
  <c r="O524" i="2"/>
  <c r="P524" i="2"/>
  <c r="Q524" i="2"/>
  <c r="N525" i="2"/>
  <c r="O525" i="2"/>
  <c r="P525" i="2"/>
  <c r="Q525" i="2"/>
  <c r="N526" i="2"/>
  <c r="O526" i="2"/>
  <c r="P526" i="2"/>
  <c r="Q526" i="2"/>
  <c r="N527" i="2"/>
  <c r="O527" i="2"/>
  <c r="P527" i="2"/>
  <c r="Q527" i="2"/>
  <c r="N528" i="2"/>
  <c r="O528" i="2"/>
  <c r="P528" i="2"/>
  <c r="Q528" i="2"/>
  <c r="N529" i="2"/>
  <c r="O529" i="2"/>
  <c r="P529" i="2"/>
  <c r="Q529" i="2"/>
  <c r="N530" i="2"/>
  <c r="O530" i="2"/>
  <c r="P530" i="2"/>
  <c r="Q530" i="2"/>
  <c r="N531" i="2"/>
  <c r="O531" i="2"/>
  <c r="P531" i="2"/>
  <c r="Q531" i="2"/>
  <c r="N532" i="2"/>
  <c r="O532" i="2"/>
  <c r="P532" i="2"/>
  <c r="Q532" i="2"/>
  <c r="N533" i="2"/>
  <c r="O533" i="2"/>
  <c r="P533" i="2"/>
  <c r="Q533" i="2"/>
  <c r="N534" i="2"/>
  <c r="O534" i="2"/>
  <c r="P534" i="2"/>
  <c r="Q534" i="2"/>
  <c r="N535" i="2"/>
  <c r="O535" i="2"/>
  <c r="P535" i="2"/>
  <c r="Q535" i="2"/>
  <c r="N536" i="2"/>
  <c r="O536" i="2"/>
  <c r="P536" i="2"/>
  <c r="Q536" i="2"/>
  <c r="N537" i="2"/>
  <c r="O537" i="2"/>
  <c r="P537" i="2"/>
  <c r="Q537" i="2"/>
  <c r="N538" i="2"/>
  <c r="O538" i="2"/>
  <c r="P538" i="2"/>
  <c r="Q538" i="2"/>
  <c r="N539" i="2"/>
  <c r="O539" i="2"/>
  <c r="P539" i="2"/>
  <c r="Q539" i="2"/>
  <c r="N540" i="2"/>
  <c r="O540" i="2"/>
  <c r="P540" i="2"/>
  <c r="Q540" i="2"/>
  <c r="N541" i="2"/>
  <c r="O541" i="2"/>
  <c r="P541" i="2"/>
  <c r="Q541" i="2"/>
  <c r="N542" i="2"/>
  <c r="O542" i="2"/>
  <c r="P542" i="2"/>
  <c r="Q542" i="2"/>
  <c r="N543" i="2"/>
  <c r="O543" i="2"/>
  <c r="P543" i="2"/>
  <c r="Q543" i="2"/>
  <c r="N544" i="2"/>
  <c r="O544" i="2"/>
  <c r="P544" i="2"/>
  <c r="Q544" i="2"/>
  <c r="N545" i="2"/>
  <c r="O545" i="2"/>
  <c r="P545" i="2"/>
  <c r="Q545" i="2"/>
  <c r="N546" i="2"/>
  <c r="O546" i="2"/>
  <c r="P546" i="2"/>
  <c r="Q546" i="2"/>
  <c r="N547" i="2"/>
  <c r="O547" i="2"/>
  <c r="P547" i="2"/>
  <c r="Q547" i="2"/>
  <c r="N548" i="2"/>
  <c r="O548" i="2"/>
  <c r="P548" i="2"/>
  <c r="Q548" i="2"/>
  <c r="N549" i="2"/>
  <c r="O549" i="2"/>
  <c r="P549" i="2"/>
  <c r="Q549" i="2"/>
  <c r="N550" i="2"/>
  <c r="O550" i="2"/>
  <c r="P550" i="2"/>
  <c r="Q550" i="2"/>
  <c r="N551" i="2"/>
  <c r="O551" i="2"/>
  <c r="P551" i="2"/>
  <c r="Q551" i="2"/>
  <c r="N552" i="2"/>
  <c r="O552" i="2"/>
  <c r="P552" i="2"/>
  <c r="Q552" i="2"/>
  <c r="N553" i="2"/>
  <c r="O553" i="2"/>
  <c r="P553" i="2"/>
  <c r="Q553" i="2"/>
  <c r="N554" i="2"/>
  <c r="O554" i="2"/>
  <c r="P554" i="2"/>
  <c r="Q554" i="2"/>
  <c r="N555" i="2"/>
  <c r="O555" i="2"/>
  <c r="P555" i="2"/>
  <c r="Q555" i="2"/>
  <c r="N556" i="2"/>
  <c r="O556" i="2"/>
  <c r="P556" i="2"/>
  <c r="Q556" i="2"/>
  <c r="N557" i="2"/>
  <c r="O557" i="2"/>
  <c r="P557" i="2"/>
  <c r="Q557" i="2"/>
  <c r="N558" i="2"/>
  <c r="O558" i="2"/>
  <c r="P558" i="2"/>
  <c r="Q558" i="2"/>
  <c r="N559" i="2"/>
  <c r="O559" i="2"/>
  <c r="P559" i="2"/>
  <c r="Q559" i="2"/>
  <c r="N560" i="2"/>
  <c r="O560" i="2"/>
  <c r="P560" i="2"/>
  <c r="Q560" i="2"/>
  <c r="N561" i="2"/>
  <c r="O561" i="2"/>
  <c r="P561" i="2"/>
  <c r="Q561" i="2"/>
  <c r="N562" i="2"/>
  <c r="O562" i="2"/>
  <c r="P562" i="2"/>
  <c r="Q562" i="2"/>
  <c r="N563" i="2"/>
  <c r="O563" i="2"/>
  <c r="P563" i="2"/>
  <c r="Q563" i="2"/>
  <c r="N564" i="2"/>
  <c r="O564" i="2"/>
  <c r="P564" i="2"/>
  <c r="Q564" i="2"/>
  <c r="N565" i="2"/>
  <c r="O565" i="2"/>
  <c r="P565" i="2"/>
  <c r="Q565" i="2"/>
  <c r="N566" i="2"/>
  <c r="O566" i="2"/>
  <c r="P566" i="2"/>
  <c r="Q566" i="2"/>
  <c r="N567" i="2"/>
  <c r="O567" i="2"/>
  <c r="P567" i="2"/>
  <c r="Q567" i="2"/>
  <c r="N568" i="2"/>
  <c r="O568" i="2"/>
  <c r="P568" i="2"/>
  <c r="Q568" i="2"/>
  <c r="N569" i="2"/>
  <c r="O569" i="2"/>
  <c r="P569" i="2"/>
  <c r="Q569" i="2"/>
  <c r="N570" i="2"/>
  <c r="O570" i="2"/>
  <c r="P570" i="2"/>
  <c r="Q570" i="2"/>
  <c r="N571" i="2"/>
  <c r="O571" i="2"/>
  <c r="P571" i="2"/>
  <c r="Q571" i="2"/>
  <c r="N572" i="2"/>
  <c r="O572" i="2"/>
  <c r="P572" i="2"/>
  <c r="Q572" i="2"/>
  <c r="N573" i="2"/>
  <c r="O573" i="2"/>
  <c r="P573" i="2"/>
  <c r="Q573" i="2"/>
  <c r="N574" i="2"/>
  <c r="O574" i="2"/>
  <c r="P574" i="2"/>
  <c r="Q574" i="2"/>
  <c r="N575" i="2"/>
  <c r="O575" i="2"/>
  <c r="P575" i="2"/>
  <c r="Q575" i="2"/>
  <c r="N576" i="2"/>
  <c r="O576" i="2"/>
  <c r="P576" i="2"/>
  <c r="Q576" i="2"/>
  <c r="N577" i="2"/>
  <c r="O577" i="2"/>
  <c r="P577" i="2"/>
  <c r="Q577" i="2"/>
  <c r="N578" i="2"/>
  <c r="O578" i="2"/>
  <c r="P578" i="2"/>
  <c r="Q578" i="2"/>
  <c r="N579" i="2"/>
  <c r="O579" i="2"/>
  <c r="P579" i="2"/>
  <c r="Q579" i="2"/>
  <c r="N580" i="2"/>
  <c r="O580" i="2"/>
  <c r="P580" i="2"/>
  <c r="Q580" i="2"/>
  <c r="N581" i="2"/>
  <c r="O581" i="2"/>
  <c r="P581" i="2"/>
  <c r="Q581" i="2"/>
  <c r="N582" i="2"/>
  <c r="O582" i="2"/>
  <c r="P582" i="2"/>
  <c r="Q582" i="2"/>
  <c r="N583" i="2"/>
  <c r="O583" i="2"/>
  <c r="P583" i="2"/>
  <c r="Q583" i="2"/>
  <c r="N584" i="2"/>
  <c r="O584" i="2"/>
  <c r="P584" i="2"/>
  <c r="Q584" i="2"/>
  <c r="N585" i="2"/>
  <c r="O585" i="2"/>
  <c r="P585" i="2"/>
  <c r="Q585" i="2"/>
  <c r="N586" i="2"/>
  <c r="O586" i="2"/>
  <c r="P586" i="2"/>
  <c r="Q586" i="2"/>
  <c r="N587" i="2"/>
  <c r="O587" i="2"/>
  <c r="P587" i="2"/>
  <c r="Q587" i="2"/>
  <c r="N588" i="2"/>
  <c r="O588" i="2"/>
  <c r="P588" i="2"/>
  <c r="Q588" i="2"/>
  <c r="N589" i="2"/>
  <c r="O589" i="2"/>
  <c r="P589" i="2"/>
  <c r="Q589" i="2"/>
  <c r="N590" i="2"/>
  <c r="O590" i="2"/>
  <c r="P590" i="2"/>
  <c r="Q590" i="2"/>
  <c r="N591" i="2"/>
  <c r="O591" i="2"/>
  <c r="P591" i="2"/>
  <c r="Q591" i="2"/>
  <c r="N592" i="2"/>
  <c r="O592" i="2"/>
  <c r="P592" i="2"/>
  <c r="Q592" i="2"/>
  <c r="N593" i="2"/>
  <c r="O593" i="2"/>
  <c r="P593" i="2"/>
  <c r="Q593" i="2"/>
  <c r="N594" i="2"/>
  <c r="O594" i="2"/>
  <c r="P594" i="2"/>
  <c r="Q594" i="2"/>
  <c r="N595" i="2"/>
  <c r="O595" i="2"/>
  <c r="P595" i="2"/>
  <c r="Q595" i="2"/>
  <c r="N596" i="2"/>
  <c r="O596" i="2"/>
  <c r="P596" i="2"/>
  <c r="Q596" i="2"/>
  <c r="N597" i="2"/>
  <c r="O597" i="2"/>
  <c r="P597" i="2"/>
  <c r="Q597" i="2"/>
  <c r="N598" i="2"/>
  <c r="O598" i="2"/>
  <c r="P598" i="2"/>
  <c r="Q598" i="2"/>
  <c r="N599" i="2"/>
  <c r="O599" i="2"/>
  <c r="P599" i="2"/>
  <c r="Q599" i="2"/>
  <c r="N600" i="2"/>
  <c r="O600" i="2"/>
  <c r="P600" i="2"/>
  <c r="Q600" i="2"/>
  <c r="N601" i="2"/>
  <c r="O601" i="2"/>
  <c r="P601" i="2"/>
  <c r="Q601" i="2"/>
  <c r="N602" i="2"/>
  <c r="O602" i="2"/>
  <c r="P602" i="2"/>
  <c r="Q602" i="2"/>
  <c r="N603" i="2"/>
  <c r="O603" i="2"/>
  <c r="P603" i="2"/>
  <c r="Q603" i="2"/>
  <c r="N604" i="2"/>
  <c r="O604" i="2"/>
  <c r="P604" i="2"/>
  <c r="Q604" i="2"/>
  <c r="N605" i="2"/>
  <c r="O605" i="2"/>
  <c r="P605" i="2"/>
  <c r="Q605" i="2"/>
  <c r="N606" i="2"/>
  <c r="O606" i="2"/>
  <c r="P606" i="2"/>
  <c r="Q606" i="2"/>
  <c r="N607" i="2"/>
  <c r="O607" i="2"/>
  <c r="P607" i="2"/>
  <c r="Q607" i="2"/>
  <c r="N608" i="2"/>
  <c r="O608" i="2"/>
  <c r="P608" i="2"/>
  <c r="Q608" i="2"/>
  <c r="N609" i="2"/>
  <c r="O609" i="2"/>
  <c r="P609" i="2"/>
  <c r="Q609" i="2"/>
  <c r="N610" i="2"/>
  <c r="O610" i="2"/>
  <c r="P610" i="2"/>
  <c r="Q610" i="2"/>
  <c r="N611" i="2"/>
  <c r="O611" i="2"/>
  <c r="P611" i="2"/>
  <c r="Q611" i="2"/>
  <c r="N612" i="2"/>
  <c r="O612" i="2"/>
  <c r="P612" i="2"/>
  <c r="Q612" i="2"/>
  <c r="N613" i="2"/>
  <c r="O613" i="2"/>
  <c r="P613" i="2"/>
  <c r="Q613" i="2"/>
  <c r="N614" i="2"/>
  <c r="O614" i="2"/>
  <c r="P614" i="2"/>
  <c r="Q614" i="2"/>
  <c r="N615" i="2"/>
  <c r="O615" i="2"/>
  <c r="P615" i="2"/>
  <c r="Q615" i="2"/>
  <c r="N616" i="2"/>
  <c r="O616" i="2"/>
  <c r="P616" i="2"/>
  <c r="Q616" i="2"/>
  <c r="N617" i="2"/>
  <c r="O617" i="2"/>
  <c r="P617" i="2"/>
  <c r="Q617" i="2"/>
  <c r="N618" i="2"/>
  <c r="O618" i="2"/>
  <c r="P618" i="2"/>
  <c r="Q618" i="2"/>
  <c r="N619" i="2"/>
  <c r="O619" i="2"/>
  <c r="P619" i="2"/>
  <c r="Q619" i="2"/>
  <c r="N620" i="2"/>
  <c r="O620" i="2"/>
  <c r="P620" i="2"/>
  <c r="Q620" i="2"/>
  <c r="N621" i="2"/>
  <c r="O621" i="2"/>
  <c r="P621" i="2"/>
  <c r="Q621" i="2"/>
  <c r="N622" i="2"/>
  <c r="O622" i="2"/>
  <c r="P622" i="2"/>
  <c r="Q622" i="2"/>
  <c r="N623" i="2"/>
  <c r="O623" i="2"/>
  <c r="P623" i="2"/>
  <c r="Q623" i="2"/>
  <c r="N624" i="2"/>
  <c r="O624" i="2"/>
  <c r="P624" i="2"/>
  <c r="Q624" i="2"/>
  <c r="N625" i="2"/>
  <c r="O625" i="2"/>
  <c r="P625" i="2"/>
  <c r="Q625" i="2"/>
  <c r="N626" i="2"/>
  <c r="O626" i="2"/>
  <c r="P626" i="2"/>
  <c r="Q626" i="2"/>
  <c r="N627" i="2"/>
  <c r="O627" i="2"/>
  <c r="P627" i="2"/>
  <c r="Q627" i="2"/>
  <c r="N628" i="2"/>
  <c r="O628" i="2"/>
  <c r="P628" i="2"/>
  <c r="Q628" i="2"/>
  <c r="N629" i="2"/>
  <c r="O629" i="2"/>
  <c r="P629" i="2"/>
  <c r="Q629" i="2"/>
  <c r="N630" i="2"/>
  <c r="O630" i="2"/>
  <c r="P630" i="2"/>
  <c r="Q630" i="2"/>
  <c r="N631" i="2"/>
  <c r="O631" i="2"/>
  <c r="P631" i="2"/>
  <c r="Q631" i="2"/>
  <c r="N632" i="2"/>
  <c r="O632" i="2"/>
  <c r="P632" i="2"/>
  <c r="Q632" i="2"/>
  <c r="N633" i="2"/>
  <c r="O633" i="2"/>
  <c r="P633" i="2"/>
  <c r="Q633" i="2"/>
  <c r="N634" i="2"/>
  <c r="O634" i="2"/>
  <c r="P634" i="2"/>
  <c r="Q634" i="2"/>
  <c r="N635" i="2"/>
  <c r="O635" i="2"/>
  <c r="P635" i="2"/>
  <c r="Q635" i="2"/>
  <c r="N636" i="2"/>
  <c r="O636" i="2"/>
  <c r="P636" i="2"/>
  <c r="Q636" i="2"/>
  <c r="N637" i="2"/>
  <c r="O637" i="2"/>
  <c r="P637" i="2"/>
  <c r="Q637" i="2"/>
  <c r="N638" i="2"/>
  <c r="O638" i="2"/>
  <c r="P638" i="2"/>
  <c r="Q638" i="2"/>
  <c r="N639" i="2"/>
  <c r="O639" i="2"/>
  <c r="P639" i="2"/>
  <c r="Q639" i="2"/>
  <c r="N640" i="2"/>
  <c r="O640" i="2"/>
  <c r="P640" i="2"/>
  <c r="Q640" i="2"/>
  <c r="N641" i="2"/>
  <c r="O641" i="2"/>
  <c r="P641" i="2"/>
  <c r="Q641" i="2"/>
  <c r="N642" i="2"/>
  <c r="O642" i="2"/>
  <c r="P642" i="2"/>
  <c r="Q642" i="2"/>
  <c r="N643" i="2"/>
  <c r="O643" i="2"/>
  <c r="P643" i="2"/>
  <c r="Q643" i="2"/>
  <c r="N644" i="2"/>
  <c r="O644" i="2"/>
  <c r="P644" i="2"/>
  <c r="Q644" i="2"/>
  <c r="N645" i="2"/>
  <c r="O645" i="2"/>
  <c r="P645" i="2"/>
  <c r="Q645" i="2"/>
  <c r="N646" i="2"/>
  <c r="O646" i="2"/>
  <c r="P646" i="2"/>
  <c r="Q646" i="2"/>
  <c r="N647" i="2"/>
  <c r="O647" i="2"/>
  <c r="P647" i="2"/>
  <c r="Q647" i="2"/>
  <c r="N648" i="2"/>
  <c r="O648" i="2"/>
  <c r="P648" i="2"/>
  <c r="Q648" i="2"/>
  <c r="N649" i="2"/>
  <c r="O649" i="2"/>
  <c r="P649" i="2"/>
  <c r="Q649" i="2"/>
  <c r="N650" i="2"/>
  <c r="O650" i="2"/>
  <c r="P650" i="2"/>
  <c r="Q650" i="2"/>
  <c r="N651" i="2"/>
  <c r="O651" i="2"/>
  <c r="P651" i="2"/>
  <c r="Q651" i="2"/>
  <c r="N652" i="2"/>
  <c r="O652" i="2"/>
  <c r="P652" i="2"/>
  <c r="Q652" i="2"/>
  <c r="N653" i="2"/>
  <c r="O653" i="2"/>
  <c r="P653" i="2"/>
  <c r="Q653" i="2"/>
  <c r="N654" i="2"/>
  <c r="O654" i="2"/>
  <c r="P654" i="2"/>
  <c r="Q654" i="2"/>
  <c r="N655" i="2"/>
  <c r="O655" i="2"/>
  <c r="P655" i="2"/>
  <c r="Q655" i="2"/>
  <c r="N656" i="2"/>
  <c r="O656" i="2"/>
  <c r="P656" i="2"/>
  <c r="Q656" i="2"/>
  <c r="N657" i="2"/>
  <c r="O657" i="2"/>
  <c r="P657" i="2"/>
  <c r="Q657" i="2"/>
  <c r="N658" i="2"/>
  <c r="O658" i="2"/>
  <c r="P658" i="2"/>
  <c r="Q658" i="2"/>
  <c r="N659" i="2"/>
  <c r="O659" i="2"/>
  <c r="P659" i="2"/>
  <c r="Q659" i="2"/>
  <c r="N660" i="2"/>
  <c r="O660" i="2"/>
  <c r="P660" i="2"/>
  <c r="Q660" i="2"/>
  <c r="N661" i="2"/>
  <c r="O661" i="2"/>
  <c r="P661" i="2"/>
  <c r="Q661" i="2"/>
  <c r="N662" i="2"/>
  <c r="O662" i="2"/>
  <c r="P662" i="2"/>
  <c r="Q662" i="2"/>
  <c r="N663" i="2"/>
  <c r="O663" i="2"/>
  <c r="P663" i="2"/>
  <c r="Q663" i="2"/>
  <c r="N664" i="2"/>
  <c r="O664" i="2"/>
  <c r="P664" i="2"/>
  <c r="Q664" i="2"/>
  <c r="N665" i="2"/>
  <c r="O665" i="2"/>
  <c r="P665" i="2"/>
  <c r="Q665" i="2"/>
  <c r="N666" i="2"/>
  <c r="O666" i="2"/>
  <c r="P666" i="2"/>
  <c r="Q666" i="2"/>
  <c r="N667" i="2"/>
  <c r="O667" i="2"/>
  <c r="P667" i="2"/>
  <c r="Q667" i="2"/>
  <c r="N668" i="2"/>
  <c r="O668" i="2"/>
  <c r="P668" i="2"/>
  <c r="Q668" i="2"/>
  <c r="N669" i="2"/>
  <c r="O669" i="2"/>
  <c r="P669" i="2"/>
  <c r="Q669" i="2"/>
  <c r="N670" i="2"/>
  <c r="O670" i="2"/>
  <c r="P670" i="2"/>
  <c r="Q670" i="2"/>
  <c r="N671" i="2"/>
  <c r="O671" i="2"/>
  <c r="P671" i="2"/>
  <c r="Q671" i="2"/>
  <c r="N672" i="2"/>
  <c r="O672" i="2"/>
  <c r="P672" i="2"/>
  <c r="Q672" i="2"/>
  <c r="N673" i="2"/>
  <c r="O673" i="2"/>
  <c r="P673" i="2"/>
  <c r="Q673" i="2"/>
  <c r="N674" i="2"/>
  <c r="O674" i="2"/>
  <c r="P674" i="2"/>
  <c r="Q674" i="2"/>
  <c r="N675" i="2"/>
  <c r="O675" i="2"/>
  <c r="P675" i="2"/>
  <c r="Q675" i="2"/>
  <c r="N676" i="2"/>
  <c r="O676" i="2"/>
  <c r="P676" i="2"/>
  <c r="Q676" i="2"/>
  <c r="N677" i="2"/>
  <c r="O677" i="2"/>
  <c r="P677" i="2"/>
  <c r="Q677" i="2"/>
  <c r="N678" i="2"/>
  <c r="O678" i="2"/>
  <c r="P678" i="2"/>
  <c r="Q678" i="2"/>
  <c r="X678" i="2"/>
  <c r="Y678" i="2" s="1"/>
  <c r="Z678" i="2"/>
  <c r="N679" i="2"/>
  <c r="O679" i="2"/>
  <c r="P679" i="2"/>
  <c r="Q679" i="2"/>
  <c r="X679" i="2"/>
  <c r="Y679" i="2" s="1"/>
  <c r="Z679" i="2"/>
  <c r="N680" i="2"/>
  <c r="O680" i="2"/>
  <c r="P680" i="2"/>
  <c r="Q680" i="2"/>
  <c r="X680" i="2"/>
  <c r="Y680" i="2" s="1"/>
  <c r="Z680" i="2"/>
  <c r="N681" i="2"/>
  <c r="O681" i="2"/>
  <c r="P681" i="2"/>
  <c r="Q681" i="2"/>
  <c r="X681" i="2"/>
  <c r="Y681" i="2" s="1"/>
  <c r="Z681" i="2"/>
  <c r="N682" i="2"/>
  <c r="O682" i="2"/>
  <c r="P682" i="2"/>
  <c r="Q682" i="2"/>
  <c r="X682" i="2"/>
  <c r="Y682" i="2" s="1"/>
  <c r="Z682" i="2"/>
  <c r="N683" i="2"/>
  <c r="O683" i="2"/>
  <c r="P683" i="2"/>
  <c r="Q683" i="2"/>
  <c r="X683" i="2"/>
  <c r="Y683" i="2"/>
  <c r="Z683" i="2"/>
  <c r="N684" i="2"/>
  <c r="O684" i="2"/>
  <c r="P684" i="2"/>
  <c r="Q684" i="2"/>
  <c r="X684" i="2"/>
  <c r="Y684" i="2" s="1"/>
  <c r="Z684" i="2"/>
  <c r="N685" i="2"/>
  <c r="O685" i="2"/>
  <c r="P685" i="2"/>
  <c r="Q685" i="2"/>
  <c r="X685" i="2"/>
  <c r="Y685" i="2"/>
  <c r="Z685" i="2"/>
  <c r="N686" i="2"/>
  <c r="O686" i="2"/>
  <c r="P686" i="2"/>
  <c r="Q686" i="2"/>
  <c r="X686" i="2"/>
  <c r="Y686" i="2" s="1"/>
  <c r="Z686" i="2"/>
  <c r="N687" i="2"/>
  <c r="O687" i="2"/>
  <c r="P687" i="2"/>
  <c r="Q687" i="2"/>
  <c r="X687" i="2"/>
  <c r="Y687" i="2" s="1"/>
  <c r="Z687" i="2"/>
  <c r="N688" i="2"/>
  <c r="O688" i="2"/>
  <c r="P688" i="2"/>
  <c r="Q688" i="2"/>
  <c r="X688" i="2"/>
  <c r="Y688" i="2" s="1"/>
  <c r="Z688" i="2"/>
  <c r="N689" i="2"/>
  <c r="O689" i="2"/>
  <c r="P689" i="2"/>
  <c r="Q689" i="2"/>
  <c r="X689" i="2"/>
  <c r="Y689" i="2" s="1"/>
  <c r="Z689" i="2"/>
  <c r="N690" i="2"/>
  <c r="O690" i="2"/>
  <c r="P690" i="2"/>
  <c r="Q690" i="2"/>
  <c r="X690" i="2"/>
  <c r="Y690" i="2" s="1"/>
  <c r="Z690" i="2"/>
  <c r="N691" i="2"/>
  <c r="O691" i="2"/>
  <c r="P691" i="2"/>
  <c r="Q691" i="2"/>
  <c r="X691" i="2"/>
  <c r="Y691" i="2"/>
  <c r="Z691" i="2"/>
  <c r="N692" i="2"/>
  <c r="O692" i="2"/>
  <c r="P692" i="2"/>
  <c r="Q692" i="2"/>
  <c r="X692" i="2"/>
  <c r="Y692" i="2" s="1"/>
  <c r="Z692" i="2"/>
  <c r="N693" i="2"/>
  <c r="O693" i="2"/>
  <c r="P693" i="2"/>
  <c r="Q693" i="2"/>
  <c r="X693" i="2"/>
  <c r="Y693" i="2"/>
  <c r="Z693" i="2"/>
  <c r="N694" i="2"/>
  <c r="O694" i="2"/>
  <c r="P694" i="2"/>
  <c r="Q694" i="2"/>
  <c r="X694" i="2"/>
  <c r="Y694" i="2" s="1"/>
  <c r="Z694" i="2"/>
  <c r="N695" i="2"/>
  <c r="O695" i="2"/>
  <c r="P695" i="2"/>
  <c r="Q695" i="2"/>
  <c r="X695" i="2"/>
  <c r="Y695" i="2" s="1"/>
  <c r="Z695" i="2"/>
  <c r="N696" i="2"/>
  <c r="O696" i="2"/>
  <c r="P696" i="2"/>
  <c r="Q696" i="2"/>
  <c r="X696" i="2"/>
  <c r="Y696" i="2" s="1"/>
  <c r="Z696" i="2"/>
  <c r="N697" i="2"/>
  <c r="O697" i="2"/>
  <c r="P697" i="2"/>
  <c r="Q697" i="2"/>
  <c r="X697" i="2"/>
  <c r="Y697" i="2" s="1"/>
  <c r="Z697" i="2"/>
  <c r="N698" i="2"/>
  <c r="O698" i="2"/>
  <c r="P698" i="2"/>
  <c r="Q698" i="2"/>
  <c r="X698" i="2"/>
  <c r="Y698" i="2" s="1"/>
  <c r="Z698" i="2"/>
  <c r="N699" i="2"/>
  <c r="O699" i="2"/>
  <c r="P699" i="2"/>
  <c r="Q699" i="2"/>
  <c r="X699" i="2"/>
  <c r="Y699" i="2"/>
  <c r="Z699" i="2"/>
  <c r="N700" i="2"/>
  <c r="O700" i="2"/>
  <c r="P700" i="2"/>
  <c r="Q700" i="2"/>
  <c r="X700" i="2"/>
  <c r="Y700" i="2" s="1"/>
  <c r="Z700" i="2"/>
  <c r="N701" i="2"/>
  <c r="O701" i="2"/>
  <c r="P701" i="2"/>
  <c r="Q701" i="2"/>
  <c r="X701" i="2"/>
  <c r="Y701" i="2"/>
  <c r="Z701" i="2"/>
  <c r="N702" i="2"/>
  <c r="O702" i="2"/>
  <c r="P702" i="2"/>
  <c r="Q702" i="2"/>
  <c r="X702" i="2"/>
  <c r="Y702" i="2" s="1"/>
  <c r="Z702" i="2"/>
  <c r="N703" i="2"/>
  <c r="O703" i="2"/>
  <c r="P703" i="2"/>
  <c r="Q703" i="2"/>
  <c r="X703" i="2"/>
  <c r="Y703" i="2" s="1"/>
  <c r="Z703" i="2"/>
  <c r="N704" i="2"/>
  <c r="O704" i="2"/>
  <c r="P704" i="2"/>
  <c r="Q704" i="2"/>
  <c r="X704" i="2"/>
  <c r="Y704" i="2" s="1"/>
  <c r="Z704" i="2"/>
  <c r="N705" i="2"/>
  <c r="O705" i="2"/>
  <c r="P705" i="2"/>
  <c r="Q705" i="2"/>
  <c r="X705" i="2"/>
  <c r="Y705" i="2" s="1"/>
  <c r="Z705" i="2"/>
  <c r="N706" i="2"/>
  <c r="O706" i="2"/>
  <c r="P706" i="2"/>
  <c r="Q706" i="2"/>
  <c r="X706" i="2"/>
  <c r="Y706" i="2" s="1"/>
  <c r="Z706" i="2"/>
  <c r="N707" i="2"/>
  <c r="O707" i="2"/>
  <c r="P707" i="2"/>
  <c r="Q707" i="2"/>
  <c r="X707" i="2"/>
  <c r="Y707" i="2"/>
  <c r="Z707" i="2"/>
  <c r="N708" i="2"/>
  <c r="O708" i="2"/>
  <c r="P708" i="2"/>
  <c r="Q708" i="2"/>
  <c r="X708" i="2"/>
  <c r="Y708" i="2" s="1"/>
  <c r="Z708" i="2"/>
  <c r="N709" i="2"/>
  <c r="O709" i="2"/>
  <c r="P709" i="2"/>
  <c r="Q709" i="2"/>
  <c r="X709" i="2"/>
  <c r="Y709" i="2"/>
  <c r="Z709" i="2"/>
  <c r="N710" i="2"/>
  <c r="O710" i="2"/>
  <c r="P710" i="2"/>
  <c r="Q710" i="2"/>
  <c r="X710" i="2"/>
  <c r="Y710" i="2" s="1"/>
  <c r="Z710" i="2"/>
  <c r="N711" i="2"/>
  <c r="O711" i="2"/>
  <c r="P711" i="2"/>
  <c r="Q711" i="2"/>
  <c r="X711" i="2"/>
  <c r="Y711" i="2" s="1"/>
  <c r="Z711" i="2"/>
  <c r="N712" i="2"/>
  <c r="O712" i="2"/>
  <c r="P712" i="2"/>
  <c r="Q712" i="2"/>
  <c r="X712" i="2"/>
  <c r="Y712" i="2" s="1"/>
  <c r="Z712" i="2"/>
  <c r="N713" i="2"/>
  <c r="O713" i="2"/>
  <c r="P713" i="2"/>
  <c r="Q713" i="2"/>
  <c r="X713" i="2"/>
  <c r="Y713" i="2" s="1"/>
  <c r="Z713" i="2"/>
  <c r="N714" i="2"/>
  <c r="O714" i="2"/>
  <c r="P714" i="2"/>
  <c r="Q714" i="2"/>
  <c r="X714" i="2"/>
  <c r="Y714" i="2" s="1"/>
  <c r="Z714" i="2"/>
  <c r="N715" i="2"/>
  <c r="O715" i="2"/>
  <c r="P715" i="2"/>
  <c r="Q715" i="2"/>
  <c r="X715" i="2"/>
  <c r="Y715" i="2"/>
  <c r="Z715" i="2"/>
  <c r="N716" i="2"/>
  <c r="O716" i="2"/>
  <c r="P716" i="2"/>
  <c r="Q716" i="2"/>
  <c r="X716" i="2"/>
  <c r="Y716" i="2" s="1"/>
  <c r="Z716" i="2"/>
  <c r="N717" i="2"/>
  <c r="O717" i="2"/>
  <c r="P717" i="2"/>
  <c r="Q717" i="2"/>
  <c r="X717" i="2"/>
  <c r="Y717" i="2"/>
  <c r="Z717" i="2"/>
  <c r="N718" i="2"/>
  <c r="O718" i="2"/>
  <c r="P718" i="2"/>
  <c r="Q718" i="2"/>
  <c r="X718" i="2"/>
  <c r="Y718" i="2" s="1"/>
  <c r="Z718" i="2"/>
  <c r="N719" i="2"/>
  <c r="O719" i="2"/>
  <c r="P719" i="2"/>
  <c r="Q719" i="2"/>
  <c r="X719" i="2"/>
  <c r="Y719" i="2" s="1"/>
  <c r="Z719" i="2"/>
  <c r="N720" i="2"/>
  <c r="O720" i="2"/>
  <c r="P720" i="2"/>
  <c r="Q720" i="2"/>
  <c r="X720" i="2"/>
  <c r="Y720" i="2" s="1"/>
  <c r="Z720" i="2"/>
  <c r="N721" i="2"/>
  <c r="O721" i="2"/>
  <c r="P721" i="2"/>
  <c r="Q721" i="2"/>
  <c r="X721" i="2"/>
  <c r="Y721" i="2" s="1"/>
  <c r="Z721" i="2"/>
  <c r="N722" i="2"/>
  <c r="O722" i="2"/>
  <c r="P722" i="2"/>
  <c r="Q722" i="2"/>
  <c r="X722" i="2"/>
  <c r="Y722" i="2" s="1"/>
  <c r="Z722" i="2"/>
  <c r="N723" i="2"/>
  <c r="O723" i="2"/>
  <c r="P723" i="2"/>
  <c r="Q723" i="2"/>
  <c r="X723" i="2"/>
  <c r="Y723" i="2"/>
  <c r="Z723" i="2"/>
  <c r="N724" i="2"/>
  <c r="O724" i="2"/>
  <c r="P724" i="2"/>
  <c r="Q724" i="2"/>
  <c r="X724" i="2"/>
  <c r="Y724" i="2" s="1"/>
  <c r="Z724" i="2"/>
  <c r="N725" i="2"/>
  <c r="O725" i="2"/>
  <c r="P725" i="2"/>
  <c r="Q725" i="2"/>
  <c r="X725" i="2"/>
  <c r="Y725" i="2"/>
  <c r="Z725" i="2"/>
  <c r="N726" i="2"/>
  <c r="O726" i="2"/>
  <c r="P726" i="2"/>
  <c r="Q726" i="2"/>
  <c r="X726" i="2"/>
  <c r="Y726" i="2" s="1"/>
  <c r="Z726" i="2"/>
  <c r="N727" i="2"/>
  <c r="O727" i="2"/>
  <c r="P727" i="2"/>
  <c r="Q727" i="2"/>
  <c r="X727" i="2"/>
  <c r="Y727" i="2" s="1"/>
  <c r="Z727" i="2"/>
  <c r="N728" i="2"/>
  <c r="O728" i="2"/>
  <c r="P728" i="2"/>
  <c r="Q728" i="2"/>
  <c r="X728" i="2"/>
  <c r="Y728" i="2" s="1"/>
  <c r="Z728" i="2"/>
  <c r="N729" i="2"/>
  <c r="O729" i="2"/>
  <c r="P729" i="2"/>
  <c r="Q729" i="2"/>
  <c r="X729" i="2"/>
  <c r="Y729" i="2" s="1"/>
  <c r="Z729" i="2"/>
  <c r="N730" i="2"/>
  <c r="O730" i="2"/>
  <c r="P730" i="2"/>
  <c r="Q730" i="2"/>
  <c r="X730" i="2"/>
  <c r="Y730" i="2" s="1"/>
  <c r="Z730" i="2"/>
  <c r="N731" i="2"/>
  <c r="O731" i="2"/>
  <c r="P731" i="2"/>
  <c r="Q731" i="2"/>
  <c r="X731" i="2"/>
  <c r="Y731" i="2"/>
  <c r="Z731" i="2"/>
  <c r="N732" i="2"/>
  <c r="O732" i="2"/>
  <c r="P732" i="2"/>
  <c r="Q732" i="2"/>
  <c r="X732" i="2"/>
  <c r="Y732" i="2" s="1"/>
  <c r="Z732" i="2"/>
  <c r="N733" i="2"/>
  <c r="O733" i="2"/>
  <c r="P733" i="2"/>
  <c r="Q733" i="2"/>
  <c r="X733" i="2"/>
  <c r="Y733" i="2"/>
  <c r="Z733" i="2"/>
  <c r="N734" i="2"/>
  <c r="O734" i="2"/>
  <c r="P734" i="2"/>
  <c r="Q734" i="2"/>
  <c r="X734" i="2"/>
  <c r="Y734" i="2" s="1"/>
  <c r="Z734" i="2"/>
  <c r="N735" i="2"/>
  <c r="O735" i="2"/>
  <c r="P735" i="2"/>
  <c r="Q735" i="2"/>
  <c r="X735" i="2"/>
  <c r="Y735" i="2" s="1"/>
  <c r="Z735" i="2"/>
  <c r="N736" i="2"/>
  <c r="O736" i="2"/>
  <c r="P736" i="2"/>
  <c r="Q736" i="2"/>
  <c r="X736" i="2"/>
  <c r="Y736" i="2" s="1"/>
  <c r="Z736" i="2"/>
  <c r="N737" i="2"/>
  <c r="O737" i="2"/>
  <c r="P737" i="2"/>
  <c r="Q737" i="2"/>
  <c r="X737" i="2"/>
  <c r="Y737" i="2" s="1"/>
  <c r="Z737" i="2"/>
  <c r="N738" i="2"/>
  <c r="O738" i="2"/>
  <c r="P738" i="2"/>
  <c r="Q738" i="2"/>
  <c r="X738" i="2"/>
  <c r="Y738" i="2" s="1"/>
  <c r="Z738" i="2"/>
  <c r="N739" i="2"/>
  <c r="O739" i="2"/>
  <c r="P739" i="2"/>
  <c r="Q739" i="2"/>
  <c r="X739" i="2"/>
  <c r="Y739" i="2"/>
  <c r="Z739" i="2"/>
  <c r="N740" i="2"/>
  <c r="O740" i="2"/>
  <c r="P740" i="2"/>
  <c r="Q740" i="2"/>
  <c r="X740" i="2"/>
  <c r="Y740" i="2" s="1"/>
  <c r="Z740" i="2"/>
  <c r="N741" i="2"/>
  <c r="O741" i="2"/>
  <c r="P741" i="2"/>
  <c r="Q741" i="2"/>
  <c r="X741" i="2"/>
  <c r="Y741" i="2"/>
  <c r="Z741" i="2"/>
  <c r="N742" i="2"/>
  <c r="O742" i="2"/>
  <c r="P742" i="2"/>
  <c r="Q742" i="2"/>
  <c r="X742" i="2"/>
  <c r="Y742" i="2" s="1"/>
  <c r="Z742" i="2"/>
  <c r="N743" i="2"/>
  <c r="O743" i="2"/>
  <c r="P743" i="2"/>
  <c r="Q743" i="2"/>
  <c r="X743" i="2"/>
  <c r="Y743" i="2" s="1"/>
  <c r="Z743" i="2"/>
  <c r="N744" i="2"/>
  <c r="O744" i="2"/>
  <c r="P744" i="2"/>
  <c r="Q744" i="2"/>
  <c r="X744" i="2"/>
  <c r="Y744" i="2" s="1"/>
  <c r="Z744" i="2"/>
  <c r="N745" i="2"/>
  <c r="O745" i="2"/>
  <c r="P745" i="2"/>
  <c r="Q745" i="2"/>
  <c r="X745" i="2"/>
  <c r="Y745" i="2" s="1"/>
  <c r="Z745" i="2"/>
  <c r="N746" i="2"/>
  <c r="O746" i="2"/>
  <c r="P746" i="2"/>
  <c r="Q746" i="2"/>
  <c r="X746" i="2"/>
  <c r="Y746" i="2" s="1"/>
  <c r="Z746" i="2"/>
  <c r="N747" i="2"/>
  <c r="O747" i="2"/>
  <c r="P747" i="2"/>
  <c r="Q747" i="2"/>
  <c r="X747" i="2"/>
  <c r="Y747" i="2"/>
  <c r="Z747" i="2"/>
  <c r="N748" i="2"/>
  <c r="O748" i="2"/>
  <c r="P748" i="2"/>
  <c r="Q748" i="2"/>
  <c r="X748" i="2"/>
  <c r="Y748" i="2" s="1"/>
  <c r="Z748" i="2"/>
  <c r="N749" i="2"/>
  <c r="O749" i="2"/>
  <c r="P749" i="2"/>
  <c r="Q749" i="2"/>
  <c r="X749" i="2"/>
  <c r="Y749" i="2" s="1"/>
  <c r="Z749" i="2"/>
  <c r="N750" i="2"/>
  <c r="O750" i="2"/>
  <c r="P750" i="2"/>
  <c r="Q750" i="2"/>
  <c r="X750" i="2"/>
  <c r="Y750" i="2" s="1"/>
  <c r="Z750" i="2"/>
  <c r="N751" i="2"/>
  <c r="O751" i="2"/>
  <c r="P751" i="2"/>
  <c r="Q751" i="2"/>
  <c r="X751" i="2"/>
  <c r="Y751" i="2" s="1"/>
  <c r="Z751" i="2"/>
  <c r="N752" i="2"/>
  <c r="O752" i="2"/>
  <c r="P752" i="2"/>
  <c r="Q752" i="2"/>
  <c r="X752" i="2"/>
  <c r="Y752" i="2" s="1"/>
  <c r="Z752" i="2"/>
  <c r="N753" i="2"/>
  <c r="O753" i="2"/>
  <c r="P753" i="2"/>
  <c r="Q753" i="2"/>
  <c r="X753" i="2"/>
  <c r="Y753" i="2" s="1"/>
  <c r="Z753" i="2"/>
  <c r="N754" i="2"/>
  <c r="O754" i="2"/>
  <c r="P754" i="2"/>
  <c r="Q754" i="2"/>
  <c r="X754" i="2"/>
  <c r="Y754" i="2" s="1"/>
  <c r="Z754" i="2"/>
  <c r="N755" i="2"/>
  <c r="O755" i="2"/>
  <c r="P755" i="2"/>
  <c r="Q755" i="2"/>
  <c r="X755" i="2"/>
  <c r="Y755" i="2"/>
  <c r="Z755" i="2"/>
  <c r="N756" i="2"/>
  <c r="O756" i="2"/>
  <c r="P756" i="2"/>
  <c r="Q756" i="2"/>
  <c r="X756" i="2"/>
  <c r="Y756" i="2" s="1"/>
  <c r="Z756" i="2"/>
  <c r="N757" i="2"/>
  <c r="O757" i="2"/>
  <c r="P757" i="2"/>
  <c r="Q757" i="2"/>
  <c r="X757" i="2"/>
  <c r="Y757" i="2"/>
  <c r="Z757" i="2"/>
  <c r="N758" i="2"/>
  <c r="O758" i="2"/>
  <c r="P758" i="2"/>
  <c r="Q758" i="2"/>
  <c r="X758" i="2"/>
  <c r="Y758" i="2" s="1"/>
  <c r="Z758" i="2"/>
  <c r="N759" i="2"/>
  <c r="O759" i="2"/>
  <c r="P759" i="2"/>
  <c r="Q759" i="2"/>
  <c r="X759" i="2"/>
  <c r="Y759" i="2" s="1"/>
  <c r="Z759" i="2"/>
  <c r="N760" i="2"/>
  <c r="O760" i="2"/>
  <c r="P760" i="2"/>
  <c r="Q760" i="2"/>
  <c r="X760" i="2"/>
  <c r="Y760" i="2" s="1"/>
  <c r="Z760" i="2"/>
  <c r="N761" i="2"/>
  <c r="O761" i="2"/>
  <c r="P761" i="2"/>
  <c r="Q761" i="2"/>
  <c r="X761" i="2"/>
  <c r="Y761" i="2" s="1"/>
  <c r="Z761" i="2"/>
  <c r="N762" i="2"/>
  <c r="O762" i="2"/>
  <c r="P762" i="2"/>
  <c r="Q762" i="2"/>
  <c r="X762" i="2"/>
  <c r="Y762" i="2" s="1"/>
  <c r="Z762" i="2"/>
  <c r="N763" i="2"/>
  <c r="O763" i="2"/>
  <c r="P763" i="2"/>
  <c r="Q763" i="2"/>
  <c r="X763" i="2"/>
  <c r="Y763" i="2"/>
  <c r="Z763" i="2"/>
  <c r="N764" i="2"/>
  <c r="O764" i="2"/>
  <c r="P764" i="2"/>
  <c r="Q764" i="2"/>
  <c r="X764" i="2"/>
  <c r="Y764" i="2" s="1"/>
  <c r="Z764" i="2"/>
  <c r="N765" i="2"/>
  <c r="O765" i="2"/>
  <c r="P765" i="2"/>
  <c r="Q765" i="2"/>
  <c r="X765" i="2"/>
  <c r="Y765" i="2" s="1"/>
  <c r="Z765" i="2"/>
  <c r="N766" i="2"/>
  <c r="O766" i="2"/>
  <c r="P766" i="2"/>
  <c r="Q766" i="2"/>
  <c r="X766" i="2"/>
  <c r="Y766" i="2" s="1"/>
  <c r="Z766" i="2"/>
  <c r="N767" i="2"/>
  <c r="O767" i="2"/>
  <c r="P767" i="2"/>
  <c r="Q767" i="2"/>
  <c r="X767" i="2"/>
  <c r="Y767" i="2" s="1"/>
  <c r="Z767" i="2"/>
  <c r="N768" i="2"/>
  <c r="O768" i="2"/>
  <c r="P768" i="2"/>
  <c r="Q768" i="2"/>
  <c r="X768" i="2"/>
  <c r="Y768" i="2" s="1"/>
  <c r="Z768" i="2"/>
  <c r="N769" i="2"/>
  <c r="O769" i="2"/>
  <c r="P769" i="2"/>
  <c r="Q769" i="2"/>
  <c r="X769" i="2"/>
  <c r="Y769" i="2" s="1"/>
  <c r="Z769" i="2"/>
  <c r="N770" i="2"/>
  <c r="O770" i="2"/>
  <c r="P770" i="2"/>
  <c r="Q770" i="2"/>
  <c r="X770" i="2"/>
  <c r="Y770" i="2" s="1"/>
  <c r="Z770" i="2"/>
  <c r="N771" i="2"/>
  <c r="O771" i="2"/>
  <c r="P771" i="2"/>
  <c r="Q771" i="2"/>
  <c r="X771" i="2"/>
  <c r="Y771" i="2"/>
  <c r="Z771" i="2"/>
  <c r="N772" i="2"/>
  <c r="O772" i="2"/>
  <c r="P772" i="2"/>
  <c r="Q772" i="2"/>
  <c r="X772" i="2"/>
  <c r="Y772" i="2" s="1"/>
  <c r="Z772" i="2"/>
  <c r="N773" i="2"/>
  <c r="O773" i="2"/>
  <c r="P773" i="2"/>
  <c r="Q773" i="2"/>
  <c r="X773" i="2"/>
  <c r="Y773" i="2"/>
  <c r="Z773" i="2"/>
  <c r="N774" i="2"/>
  <c r="O774" i="2"/>
  <c r="P774" i="2"/>
  <c r="Q774" i="2"/>
  <c r="X774" i="2"/>
  <c r="Y774" i="2" s="1"/>
  <c r="Z774" i="2"/>
  <c r="N775" i="2"/>
  <c r="O775" i="2"/>
  <c r="P775" i="2"/>
  <c r="Q775" i="2"/>
  <c r="X775" i="2"/>
  <c r="Y775" i="2" s="1"/>
  <c r="Z775" i="2"/>
  <c r="N776" i="2"/>
  <c r="O776" i="2"/>
  <c r="P776" i="2"/>
  <c r="Q776" i="2"/>
  <c r="X776" i="2"/>
  <c r="Y776" i="2" s="1"/>
  <c r="Z776" i="2"/>
  <c r="N777" i="2"/>
  <c r="O777" i="2"/>
  <c r="P777" i="2"/>
  <c r="Q777" i="2"/>
  <c r="X777" i="2"/>
  <c r="Y777" i="2" s="1"/>
  <c r="Z777" i="2"/>
  <c r="N778" i="2"/>
  <c r="O778" i="2"/>
  <c r="P778" i="2"/>
  <c r="Q778" i="2"/>
  <c r="X778" i="2"/>
  <c r="Y778" i="2" s="1"/>
  <c r="Z778" i="2"/>
  <c r="N779" i="2"/>
  <c r="O779" i="2"/>
  <c r="P779" i="2"/>
  <c r="Q779" i="2"/>
  <c r="X779" i="2"/>
  <c r="Y779" i="2"/>
  <c r="Z779" i="2"/>
  <c r="N780" i="2"/>
  <c r="O780" i="2"/>
  <c r="P780" i="2"/>
  <c r="Q780" i="2"/>
  <c r="X780" i="2"/>
  <c r="Y780" i="2" s="1"/>
  <c r="Z780" i="2"/>
  <c r="N781" i="2"/>
  <c r="O781" i="2"/>
  <c r="P781" i="2"/>
  <c r="Q781" i="2"/>
  <c r="X781" i="2"/>
  <c r="Y781" i="2" s="1"/>
  <c r="Z781" i="2"/>
  <c r="N782" i="2"/>
  <c r="O782" i="2"/>
  <c r="P782" i="2"/>
  <c r="Q782" i="2"/>
  <c r="X782" i="2"/>
  <c r="Y782" i="2" s="1"/>
  <c r="Z782" i="2"/>
  <c r="N783" i="2"/>
  <c r="O783" i="2"/>
  <c r="P783" i="2"/>
  <c r="Q783" i="2"/>
  <c r="X783" i="2"/>
  <c r="Y783" i="2" s="1"/>
  <c r="Z783" i="2"/>
  <c r="N784" i="2"/>
  <c r="O784" i="2"/>
  <c r="P784" i="2"/>
  <c r="Q784" i="2"/>
  <c r="X784" i="2"/>
  <c r="Y784" i="2" s="1"/>
  <c r="Z784" i="2"/>
  <c r="N785" i="2"/>
  <c r="O785" i="2"/>
  <c r="P785" i="2"/>
  <c r="Q785" i="2"/>
  <c r="X785" i="2"/>
  <c r="Y785" i="2" s="1"/>
  <c r="Z785" i="2"/>
  <c r="N786" i="2"/>
  <c r="O786" i="2"/>
  <c r="P786" i="2"/>
  <c r="Q786" i="2"/>
  <c r="X786" i="2"/>
  <c r="Y786" i="2" s="1"/>
  <c r="Z786" i="2"/>
  <c r="N787" i="2"/>
  <c r="O787" i="2"/>
  <c r="P787" i="2"/>
  <c r="Q787" i="2"/>
  <c r="X787" i="2"/>
  <c r="Y787" i="2"/>
  <c r="Z787" i="2"/>
  <c r="N788" i="2"/>
  <c r="O788" i="2"/>
  <c r="P788" i="2"/>
  <c r="Q788" i="2"/>
  <c r="X788" i="2"/>
  <c r="Y788" i="2" s="1"/>
  <c r="Z788" i="2"/>
  <c r="N789" i="2"/>
  <c r="O789" i="2"/>
  <c r="P789" i="2"/>
  <c r="Q789" i="2"/>
  <c r="X789" i="2"/>
  <c r="Y789" i="2"/>
  <c r="Z789" i="2"/>
  <c r="N790" i="2"/>
  <c r="O790" i="2"/>
  <c r="P790" i="2"/>
  <c r="Q790" i="2"/>
  <c r="X790" i="2"/>
  <c r="Y790" i="2" s="1"/>
  <c r="Z790" i="2"/>
  <c r="N791" i="2"/>
  <c r="O791" i="2"/>
  <c r="P791" i="2"/>
  <c r="Q791" i="2"/>
  <c r="X791" i="2"/>
  <c r="Y791" i="2" s="1"/>
  <c r="Z791" i="2"/>
  <c r="N792" i="2"/>
  <c r="O792" i="2"/>
  <c r="P792" i="2"/>
  <c r="Q792" i="2"/>
  <c r="X792" i="2"/>
  <c r="Y792" i="2" s="1"/>
  <c r="Z792" i="2"/>
  <c r="N793" i="2"/>
  <c r="O793" i="2"/>
  <c r="P793" i="2"/>
  <c r="Q793" i="2"/>
  <c r="X793" i="2"/>
  <c r="Y793" i="2" s="1"/>
  <c r="Z793" i="2"/>
  <c r="N794" i="2"/>
  <c r="O794" i="2"/>
  <c r="P794" i="2"/>
  <c r="Q794" i="2"/>
  <c r="X794" i="2"/>
  <c r="Y794" i="2" s="1"/>
  <c r="Z794" i="2"/>
  <c r="N795" i="2"/>
  <c r="O795" i="2"/>
  <c r="P795" i="2"/>
  <c r="Q795" i="2"/>
  <c r="X795" i="2"/>
  <c r="Y795" i="2"/>
  <c r="Z795" i="2"/>
  <c r="N796" i="2"/>
  <c r="O796" i="2"/>
  <c r="P796" i="2"/>
  <c r="Q796" i="2"/>
  <c r="X796" i="2"/>
  <c r="Y796" i="2" s="1"/>
  <c r="Z796" i="2"/>
  <c r="N797" i="2"/>
  <c r="O797" i="2"/>
  <c r="P797" i="2"/>
  <c r="Q797" i="2"/>
  <c r="X797" i="2"/>
  <c r="Y797" i="2" s="1"/>
  <c r="Z797" i="2"/>
  <c r="N798" i="2"/>
  <c r="O798" i="2"/>
  <c r="P798" i="2"/>
  <c r="Q798" i="2"/>
  <c r="X798" i="2"/>
  <c r="Y798" i="2" s="1"/>
  <c r="Z798" i="2"/>
  <c r="N799" i="2"/>
  <c r="O799" i="2"/>
  <c r="P799" i="2"/>
  <c r="Q799" i="2"/>
  <c r="X799" i="2"/>
  <c r="Y799" i="2" s="1"/>
  <c r="Z799" i="2"/>
  <c r="N800" i="2"/>
  <c r="O800" i="2"/>
  <c r="P800" i="2"/>
  <c r="Q800" i="2"/>
  <c r="X800" i="2"/>
  <c r="Y800" i="2" s="1"/>
  <c r="Z800" i="2"/>
  <c r="N801" i="2"/>
  <c r="O801" i="2"/>
  <c r="P801" i="2"/>
  <c r="Q801" i="2"/>
  <c r="X801" i="2"/>
  <c r="Y801" i="2" s="1"/>
  <c r="Z801" i="2"/>
  <c r="N802" i="2"/>
  <c r="O802" i="2"/>
  <c r="P802" i="2"/>
  <c r="Q802" i="2"/>
  <c r="X802" i="2"/>
  <c r="Y802" i="2" s="1"/>
  <c r="Z802" i="2"/>
  <c r="N803" i="2"/>
  <c r="O803" i="2"/>
  <c r="P803" i="2"/>
  <c r="Q803" i="2"/>
  <c r="X803" i="2"/>
  <c r="Y803" i="2"/>
  <c r="Z803" i="2"/>
  <c r="N804" i="2"/>
  <c r="O804" i="2"/>
  <c r="P804" i="2"/>
  <c r="Q804" i="2"/>
  <c r="X804" i="2"/>
  <c r="Y804" i="2" s="1"/>
  <c r="Z804" i="2"/>
  <c r="N805" i="2"/>
  <c r="O805" i="2"/>
  <c r="P805" i="2"/>
  <c r="Q805" i="2"/>
  <c r="X805" i="2"/>
  <c r="Y805" i="2"/>
  <c r="Z805" i="2"/>
  <c r="N806" i="2"/>
  <c r="O806" i="2"/>
  <c r="P806" i="2"/>
  <c r="Q806" i="2"/>
  <c r="X806" i="2"/>
  <c r="Y806" i="2" s="1"/>
  <c r="Z806" i="2"/>
  <c r="N807" i="2"/>
  <c r="O807" i="2"/>
  <c r="P807" i="2"/>
  <c r="Q807" i="2"/>
  <c r="X807" i="2"/>
  <c r="Y807" i="2" s="1"/>
  <c r="Z807" i="2"/>
  <c r="N808" i="2"/>
  <c r="O808" i="2"/>
  <c r="P808" i="2"/>
  <c r="Q808" i="2"/>
  <c r="X808" i="2"/>
  <c r="Y808" i="2" s="1"/>
  <c r="Z808" i="2"/>
  <c r="N809" i="2"/>
  <c r="O809" i="2"/>
  <c r="P809" i="2"/>
  <c r="Q809" i="2"/>
  <c r="X809" i="2"/>
  <c r="Y809" i="2" s="1"/>
  <c r="Z809" i="2"/>
  <c r="N810" i="2"/>
  <c r="O810" i="2"/>
  <c r="P810" i="2"/>
  <c r="Q810" i="2"/>
  <c r="X810" i="2"/>
  <c r="Y810" i="2" s="1"/>
  <c r="Z810" i="2"/>
  <c r="N811" i="2"/>
  <c r="O811" i="2"/>
  <c r="P811" i="2"/>
  <c r="Q811" i="2"/>
  <c r="X811" i="2"/>
  <c r="Y811" i="2"/>
  <c r="Z811" i="2"/>
  <c r="N812" i="2"/>
  <c r="O812" i="2"/>
  <c r="P812" i="2"/>
  <c r="Q812" i="2"/>
  <c r="X812" i="2"/>
  <c r="Y812" i="2" s="1"/>
  <c r="Z812" i="2"/>
  <c r="N813" i="2"/>
  <c r="O813" i="2"/>
  <c r="P813" i="2"/>
  <c r="Q813" i="2"/>
  <c r="X813" i="2"/>
  <c r="Y813" i="2" s="1"/>
  <c r="Z813" i="2"/>
  <c r="N814" i="2"/>
  <c r="O814" i="2"/>
  <c r="P814" i="2"/>
  <c r="Q814" i="2"/>
  <c r="X814" i="2"/>
  <c r="Y814" i="2" s="1"/>
  <c r="Z814" i="2"/>
  <c r="N815" i="2"/>
  <c r="O815" i="2"/>
  <c r="P815" i="2"/>
  <c r="Q815" i="2"/>
  <c r="X815" i="2"/>
  <c r="Y815" i="2" s="1"/>
  <c r="Z815" i="2"/>
  <c r="N816" i="2"/>
  <c r="O816" i="2"/>
  <c r="P816" i="2"/>
  <c r="Q816" i="2"/>
  <c r="X816" i="2"/>
  <c r="Y816" i="2" s="1"/>
  <c r="Z816" i="2"/>
  <c r="N817" i="2"/>
  <c r="O817" i="2"/>
  <c r="P817" i="2"/>
  <c r="Q817" i="2"/>
  <c r="X817" i="2"/>
  <c r="Y817" i="2" s="1"/>
  <c r="Z817" i="2"/>
  <c r="N818" i="2"/>
  <c r="O818" i="2"/>
  <c r="P818" i="2"/>
  <c r="Q818" i="2"/>
  <c r="X818" i="2"/>
  <c r="Y818" i="2" s="1"/>
  <c r="Z818" i="2"/>
  <c r="N819" i="2"/>
  <c r="O819" i="2"/>
  <c r="P819" i="2"/>
  <c r="Q819" i="2"/>
  <c r="X819" i="2"/>
  <c r="Y819" i="2"/>
  <c r="Z819" i="2"/>
  <c r="N820" i="2"/>
  <c r="O820" i="2"/>
  <c r="P820" i="2"/>
  <c r="Q820" i="2"/>
  <c r="X820" i="2"/>
  <c r="Y820" i="2" s="1"/>
  <c r="Z820" i="2"/>
  <c r="N821" i="2"/>
  <c r="O821" i="2"/>
  <c r="P821" i="2"/>
  <c r="Q821" i="2"/>
  <c r="X821" i="2"/>
  <c r="Y821" i="2"/>
  <c r="Z821" i="2"/>
  <c r="N822" i="2"/>
  <c r="O822" i="2"/>
  <c r="P822" i="2"/>
  <c r="Q822" i="2"/>
  <c r="X822" i="2"/>
  <c r="Y822" i="2" s="1"/>
  <c r="Z822" i="2"/>
  <c r="N823" i="2"/>
  <c r="O823" i="2"/>
  <c r="P823" i="2"/>
  <c r="Q823" i="2"/>
  <c r="X823" i="2"/>
  <c r="Y823" i="2" s="1"/>
  <c r="Z823" i="2"/>
  <c r="N824" i="2"/>
  <c r="O824" i="2"/>
  <c r="P824" i="2"/>
  <c r="Q824" i="2"/>
  <c r="X824" i="2"/>
  <c r="Y824" i="2" s="1"/>
  <c r="Z824" i="2"/>
  <c r="N825" i="2"/>
  <c r="O825" i="2"/>
  <c r="P825" i="2"/>
  <c r="Q825" i="2"/>
  <c r="X825" i="2"/>
  <c r="Y825" i="2" s="1"/>
  <c r="Z825" i="2"/>
  <c r="N826" i="2"/>
  <c r="O826" i="2"/>
  <c r="P826" i="2"/>
  <c r="Q826" i="2"/>
  <c r="X826" i="2"/>
  <c r="Y826" i="2" s="1"/>
  <c r="Z826" i="2"/>
  <c r="N827" i="2"/>
  <c r="O827" i="2"/>
  <c r="P827" i="2"/>
  <c r="Q827" i="2"/>
  <c r="X827" i="2"/>
  <c r="Y827" i="2"/>
  <c r="Z827" i="2"/>
  <c r="N828" i="2"/>
  <c r="O828" i="2"/>
  <c r="P828" i="2"/>
  <c r="Q828" i="2"/>
  <c r="X828" i="2"/>
  <c r="Y828" i="2" s="1"/>
  <c r="Z828" i="2"/>
  <c r="N829" i="2"/>
  <c r="O829" i="2"/>
  <c r="P829" i="2"/>
  <c r="Q829" i="2"/>
  <c r="X829" i="2"/>
  <c r="Y829" i="2" s="1"/>
  <c r="Z829" i="2"/>
  <c r="N830" i="2"/>
  <c r="O830" i="2"/>
  <c r="P830" i="2"/>
  <c r="Q830" i="2"/>
  <c r="X830" i="2"/>
  <c r="Y830" i="2" s="1"/>
  <c r="Z830" i="2"/>
  <c r="N831" i="2"/>
  <c r="O831" i="2"/>
  <c r="P831" i="2"/>
  <c r="Q831" i="2"/>
  <c r="X831" i="2"/>
  <c r="Y831" i="2" s="1"/>
  <c r="Z831" i="2"/>
  <c r="N832" i="2"/>
  <c r="O832" i="2"/>
  <c r="P832" i="2"/>
  <c r="Q832" i="2"/>
  <c r="X832" i="2"/>
  <c r="Y832" i="2" s="1"/>
  <c r="Z832" i="2"/>
  <c r="N833" i="2"/>
  <c r="O833" i="2"/>
  <c r="P833" i="2"/>
  <c r="Q833" i="2"/>
  <c r="X833" i="2"/>
  <c r="Y833" i="2" s="1"/>
  <c r="Z833" i="2"/>
  <c r="N834" i="2"/>
  <c r="O834" i="2"/>
  <c r="P834" i="2"/>
  <c r="Q834" i="2"/>
  <c r="X834" i="2"/>
  <c r="Y834" i="2" s="1"/>
  <c r="Z834" i="2"/>
  <c r="N835" i="2"/>
  <c r="O835" i="2"/>
  <c r="P835" i="2"/>
  <c r="Q835" i="2"/>
  <c r="X835" i="2"/>
  <c r="Y835" i="2"/>
  <c r="Z835" i="2"/>
  <c r="N836" i="2"/>
  <c r="O836" i="2"/>
  <c r="P836" i="2"/>
  <c r="Q836" i="2"/>
  <c r="X836" i="2"/>
  <c r="Y836" i="2" s="1"/>
  <c r="Z836" i="2"/>
  <c r="N837" i="2"/>
  <c r="O837" i="2"/>
  <c r="P837" i="2"/>
  <c r="Q837" i="2"/>
  <c r="X837" i="2"/>
  <c r="Y837" i="2"/>
  <c r="Z837" i="2"/>
  <c r="N838" i="2"/>
  <c r="O838" i="2"/>
  <c r="P838" i="2"/>
  <c r="Q838" i="2"/>
  <c r="X838" i="2"/>
  <c r="Y838" i="2" s="1"/>
  <c r="Z838" i="2"/>
  <c r="N839" i="2"/>
  <c r="O839" i="2"/>
  <c r="P839" i="2"/>
  <c r="Q839" i="2"/>
  <c r="X839" i="2"/>
  <c r="Y839" i="2" s="1"/>
  <c r="Z839" i="2"/>
  <c r="N840" i="2"/>
  <c r="O840" i="2"/>
  <c r="P840" i="2"/>
  <c r="Q840" i="2"/>
  <c r="X840" i="2"/>
  <c r="Y840" i="2" s="1"/>
  <c r="Z840" i="2"/>
  <c r="N841" i="2"/>
  <c r="O841" i="2"/>
  <c r="P841" i="2"/>
  <c r="Q841" i="2"/>
  <c r="X841" i="2"/>
  <c r="Y841" i="2" s="1"/>
  <c r="Z841" i="2"/>
  <c r="N842" i="2"/>
  <c r="O842" i="2"/>
  <c r="P842" i="2"/>
  <c r="Q842" i="2"/>
  <c r="X842" i="2"/>
  <c r="Y842" i="2" s="1"/>
  <c r="Z842" i="2"/>
  <c r="N843" i="2"/>
  <c r="O843" i="2"/>
  <c r="P843" i="2"/>
  <c r="Q843" i="2"/>
  <c r="X843" i="2"/>
  <c r="Y843" i="2"/>
  <c r="Z843" i="2"/>
  <c r="N844" i="2"/>
  <c r="O844" i="2"/>
  <c r="P844" i="2"/>
  <c r="Q844" i="2"/>
  <c r="X844" i="2"/>
  <c r="Y844" i="2" s="1"/>
  <c r="Z844" i="2"/>
  <c r="N845" i="2"/>
  <c r="O845" i="2"/>
  <c r="P845" i="2"/>
  <c r="Q845" i="2"/>
  <c r="X845" i="2"/>
  <c r="Y845" i="2" s="1"/>
  <c r="Z845" i="2"/>
  <c r="N846" i="2"/>
  <c r="O846" i="2"/>
  <c r="P846" i="2"/>
  <c r="Q846" i="2"/>
  <c r="X846" i="2"/>
  <c r="Y846" i="2" s="1"/>
  <c r="Z846" i="2"/>
  <c r="N847" i="2"/>
  <c r="O847" i="2"/>
  <c r="P847" i="2"/>
  <c r="Q847" i="2"/>
  <c r="X847" i="2"/>
  <c r="Y847" i="2" s="1"/>
  <c r="Z847" i="2"/>
  <c r="N848" i="2"/>
  <c r="O848" i="2"/>
  <c r="P848" i="2"/>
  <c r="Q848" i="2"/>
  <c r="X848" i="2"/>
  <c r="Y848" i="2" s="1"/>
  <c r="Z848" i="2"/>
  <c r="N849" i="2"/>
  <c r="O849" i="2"/>
  <c r="P849" i="2"/>
  <c r="Q849" i="2"/>
  <c r="X849" i="2"/>
  <c r="Y849" i="2" s="1"/>
  <c r="Z849" i="2"/>
  <c r="N850" i="2"/>
  <c r="O850" i="2"/>
  <c r="P850" i="2"/>
  <c r="Q850" i="2"/>
  <c r="X850" i="2"/>
  <c r="Y850" i="2" s="1"/>
  <c r="Z850" i="2"/>
  <c r="N851" i="2"/>
  <c r="O851" i="2"/>
  <c r="P851" i="2"/>
  <c r="Q851" i="2"/>
  <c r="X851" i="2"/>
  <c r="Y851" i="2"/>
  <c r="Z851" i="2"/>
  <c r="N852" i="2"/>
  <c r="O852" i="2"/>
  <c r="P852" i="2"/>
  <c r="Q852" i="2"/>
  <c r="X852" i="2"/>
  <c r="Y852" i="2" s="1"/>
  <c r="Z852" i="2"/>
  <c r="N853" i="2"/>
  <c r="O853" i="2"/>
  <c r="P853" i="2"/>
  <c r="Q853" i="2"/>
  <c r="X853" i="2"/>
  <c r="Y853" i="2"/>
  <c r="Z853" i="2"/>
  <c r="N854" i="2"/>
  <c r="O854" i="2"/>
  <c r="P854" i="2"/>
  <c r="Q854" i="2"/>
  <c r="X854" i="2"/>
  <c r="Y854" i="2" s="1"/>
  <c r="Z854" i="2"/>
  <c r="N855" i="2"/>
  <c r="O855" i="2"/>
  <c r="P855" i="2"/>
  <c r="Q855" i="2"/>
  <c r="X855" i="2"/>
  <c r="Y855" i="2" s="1"/>
  <c r="Z855" i="2"/>
  <c r="N856" i="2"/>
  <c r="O856" i="2"/>
  <c r="P856" i="2"/>
  <c r="Q856" i="2"/>
  <c r="X856" i="2"/>
  <c r="Y856" i="2" s="1"/>
  <c r="Z856" i="2"/>
  <c r="N857" i="2"/>
  <c r="O857" i="2"/>
  <c r="P857" i="2"/>
  <c r="Q857" i="2"/>
  <c r="X857" i="2"/>
  <c r="Y857" i="2" s="1"/>
  <c r="Z857" i="2"/>
  <c r="N858" i="2"/>
  <c r="O858" i="2"/>
  <c r="P858" i="2"/>
  <c r="Q858" i="2"/>
  <c r="X858" i="2"/>
  <c r="Y858" i="2" s="1"/>
  <c r="Z858" i="2"/>
  <c r="N859" i="2"/>
  <c r="O859" i="2"/>
  <c r="P859" i="2"/>
  <c r="Q859" i="2"/>
  <c r="X859" i="2"/>
  <c r="Y859" i="2"/>
  <c r="Z859" i="2"/>
  <c r="N860" i="2"/>
  <c r="O860" i="2"/>
  <c r="P860" i="2"/>
  <c r="Q860" i="2"/>
  <c r="X860" i="2"/>
  <c r="Y860" i="2" s="1"/>
  <c r="Z860" i="2"/>
  <c r="N861" i="2"/>
  <c r="O861" i="2"/>
  <c r="P861" i="2"/>
  <c r="Q861" i="2"/>
  <c r="X861" i="2"/>
  <c r="Y861" i="2" s="1"/>
  <c r="Z861" i="2"/>
  <c r="N862" i="2"/>
  <c r="O862" i="2"/>
  <c r="P862" i="2"/>
  <c r="Q862" i="2"/>
  <c r="X862" i="2"/>
  <c r="Y862" i="2" s="1"/>
  <c r="Z862" i="2"/>
  <c r="N863" i="2"/>
  <c r="O863" i="2"/>
  <c r="P863" i="2"/>
  <c r="Q863" i="2"/>
  <c r="X863" i="2"/>
  <c r="Y863" i="2" s="1"/>
  <c r="Z863" i="2"/>
  <c r="N864" i="2"/>
  <c r="O864" i="2"/>
  <c r="P864" i="2"/>
  <c r="Q864" i="2"/>
  <c r="X864" i="2"/>
  <c r="Y864" i="2" s="1"/>
  <c r="Z864" i="2"/>
  <c r="N865" i="2"/>
  <c r="O865" i="2"/>
  <c r="P865" i="2"/>
  <c r="Q865" i="2"/>
  <c r="X865" i="2"/>
  <c r="Y865" i="2" s="1"/>
  <c r="Z865" i="2"/>
  <c r="N866" i="2"/>
  <c r="O866" i="2"/>
  <c r="P866" i="2"/>
  <c r="Q866" i="2"/>
  <c r="X866" i="2"/>
  <c r="Y866" i="2" s="1"/>
  <c r="Z866" i="2"/>
  <c r="N867" i="2"/>
  <c r="O867" i="2"/>
  <c r="P867" i="2"/>
  <c r="Q867" i="2"/>
  <c r="X867" i="2"/>
  <c r="Y867" i="2"/>
  <c r="Z867" i="2"/>
  <c r="N868" i="2"/>
  <c r="O868" i="2"/>
  <c r="P868" i="2"/>
  <c r="Q868" i="2"/>
  <c r="X868" i="2"/>
  <c r="Y868" i="2" s="1"/>
  <c r="Z868" i="2"/>
  <c r="N869" i="2"/>
  <c r="O869" i="2"/>
  <c r="P869" i="2"/>
  <c r="Q869" i="2"/>
  <c r="X869" i="2"/>
  <c r="Y869" i="2"/>
  <c r="Z869" i="2"/>
  <c r="N870" i="2"/>
  <c r="O870" i="2"/>
  <c r="P870" i="2"/>
  <c r="Q870" i="2"/>
  <c r="X870" i="2"/>
  <c r="Y870" i="2" s="1"/>
  <c r="Z870" i="2"/>
  <c r="N871" i="2"/>
  <c r="O871" i="2"/>
  <c r="P871" i="2"/>
  <c r="Q871" i="2"/>
  <c r="X871" i="2"/>
  <c r="Y871" i="2" s="1"/>
  <c r="Z871" i="2"/>
  <c r="N872" i="2"/>
  <c r="O872" i="2"/>
  <c r="P872" i="2"/>
  <c r="Q872" i="2"/>
  <c r="X872" i="2"/>
  <c r="Y872" i="2" s="1"/>
  <c r="Z872" i="2"/>
  <c r="N873" i="2"/>
  <c r="O873" i="2"/>
  <c r="P873" i="2"/>
  <c r="Q873" i="2"/>
  <c r="X873" i="2"/>
  <c r="Y873" i="2" s="1"/>
  <c r="Z873" i="2"/>
  <c r="N874" i="2"/>
  <c r="O874" i="2"/>
  <c r="P874" i="2"/>
  <c r="Q874" i="2"/>
  <c r="X874" i="2"/>
  <c r="Y874" i="2" s="1"/>
  <c r="Z874" i="2"/>
  <c r="N875" i="2"/>
  <c r="O875" i="2"/>
  <c r="P875" i="2"/>
  <c r="Q875" i="2"/>
  <c r="X875" i="2"/>
  <c r="Y875" i="2"/>
  <c r="Z875" i="2"/>
  <c r="N876" i="2"/>
  <c r="O876" i="2"/>
  <c r="P876" i="2"/>
  <c r="Q876" i="2"/>
  <c r="X876" i="2"/>
  <c r="Y876" i="2" s="1"/>
  <c r="Z876" i="2"/>
  <c r="N877" i="2"/>
  <c r="O877" i="2"/>
  <c r="P877" i="2"/>
  <c r="Q877" i="2"/>
  <c r="X877" i="2"/>
  <c r="Y877" i="2" s="1"/>
  <c r="Z877" i="2"/>
  <c r="N878" i="2"/>
  <c r="O878" i="2"/>
  <c r="P878" i="2"/>
  <c r="Q878" i="2"/>
  <c r="X878" i="2"/>
  <c r="Y878" i="2" s="1"/>
  <c r="Z878" i="2"/>
  <c r="N879" i="2"/>
  <c r="O879" i="2"/>
  <c r="P879" i="2"/>
  <c r="Q879" i="2"/>
  <c r="X879" i="2"/>
  <c r="Y879" i="2" s="1"/>
  <c r="Z879" i="2"/>
  <c r="N880" i="2"/>
  <c r="O880" i="2"/>
  <c r="P880" i="2"/>
  <c r="Q880" i="2"/>
  <c r="X880" i="2"/>
  <c r="Y880" i="2" s="1"/>
  <c r="Z880" i="2"/>
  <c r="N881" i="2"/>
  <c r="O881" i="2"/>
  <c r="P881" i="2"/>
  <c r="Q881" i="2"/>
  <c r="X881" i="2"/>
  <c r="Y881" i="2" s="1"/>
  <c r="Z881" i="2"/>
  <c r="N882" i="2"/>
  <c r="O882" i="2"/>
  <c r="P882" i="2"/>
  <c r="Q882" i="2"/>
  <c r="X882" i="2"/>
  <c r="Y882" i="2" s="1"/>
  <c r="Z882" i="2"/>
  <c r="N883" i="2"/>
  <c r="O883" i="2"/>
  <c r="P883" i="2"/>
  <c r="Q883" i="2"/>
  <c r="X883" i="2"/>
  <c r="Y883" i="2"/>
  <c r="Z883" i="2"/>
  <c r="N884" i="2"/>
  <c r="O884" i="2"/>
  <c r="P884" i="2"/>
  <c r="Q884" i="2"/>
  <c r="X884" i="2"/>
  <c r="Y884" i="2" s="1"/>
  <c r="Z884" i="2"/>
  <c r="N885" i="2"/>
  <c r="O885" i="2"/>
  <c r="P885" i="2"/>
  <c r="Q885" i="2"/>
  <c r="X885" i="2"/>
  <c r="Y885" i="2"/>
  <c r="Z885" i="2"/>
  <c r="N886" i="2"/>
  <c r="O886" i="2"/>
  <c r="P886" i="2"/>
  <c r="Q886" i="2"/>
  <c r="X886" i="2"/>
  <c r="Y886" i="2" s="1"/>
  <c r="Z886" i="2"/>
  <c r="N887" i="2"/>
  <c r="O887" i="2"/>
  <c r="P887" i="2"/>
  <c r="Q887" i="2"/>
  <c r="X887" i="2"/>
  <c r="Y887" i="2" s="1"/>
  <c r="Z887" i="2"/>
  <c r="N888" i="2"/>
  <c r="O888" i="2"/>
  <c r="P888" i="2"/>
  <c r="Q888" i="2"/>
  <c r="X888" i="2"/>
  <c r="Y888" i="2" s="1"/>
  <c r="Z888" i="2"/>
  <c r="N889" i="2"/>
  <c r="O889" i="2"/>
  <c r="P889" i="2"/>
  <c r="Q889" i="2"/>
  <c r="X889" i="2"/>
  <c r="Y889" i="2" s="1"/>
  <c r="Z889" i="2"/>
  <c r="N890" i="2"/>
  <c r="O890" i="2"/>
  <c r="P890" i="2"/>
  <c r="Q890" i="2"/>
  <c r="X890" i="2"/>
  <c r="Y890" i="2" s="1"/>
  <c r="Z890" i="2"/>
  <c r="N891" i="2"/>
  <c r="O891" i="2"/>
  <c r="P891" i="2"/>
  <c r="Q891" i="2"/>
  <c r="X891" i="2"/>
  <c r="Y891" i="2"/>
  <c r="Z891" i="2"/>
  <c r="N892" i="2"/>
  <c r="O892" i="2"/>
  <c r="P892" i="2"/>
  <c r="Q892" i="2"/>
  <c r="X892" i="2"/>
  <c r="Y892" i="2" s="1"/>
  <c r="Z892" i="2"/>
  <c r="N893" i="2"/>
  <c r="O893" i="2"/>
  <c r="P893" i="2"/>
  <c r="Q893" i="2"/>
  <c r="X893" i="2"/>
  <c r="Y893" i="2" s="1"/>
  <c r="Z893" i="2"/>
  <c r="N894" i="2"/>
  <c r="O894" i="2"/>
  <c r="P894" i="2"/>
  <c r="Q894" i="2"/>
  <c r="X894" i="2"/>
  <c r="Y894" i="2" s="1"/>
  <c r="Z894" i="2"/>
  <c r="N895" i="2"/>
  <c r="O895" i="2"/>
  <c r="P895" i="2"/>
  <c r="Q895" i="2"/>
  <c r="X895" i="2"/>
  <c r="Y895" i="2" s="1"/>
  <c r="Z895" i="2"/>
  <c r="N896" i="2"/>
  <c r="O896" i="2"/>
  <c r="P896" i="2"/>
  <c r="Q896" i="2"/>
  <c r="X896" i="2"/>
  <c r="Y896" i="2" s="1"/>
  <c r="Z896" i="2"/>
  <c r="N897" i="2"/>
  <c r="O897" i="2"/>
  <c r="P897" i="2"/>
  <c r="Q897" i="2"/>
  <c r="X897" i="2"/>
  <c r="Y897" i="2" s="1"/>
  <c r="Z897" i="2"/>
  <c r="N898" i="2"/>
  <c r="O898" i="2"/>
  <c r="P898" i="2"/>
  <c r="Q898" i="2"/>
  <c r="X898" i="2"/>
  <c r="Y898" i="2" s="1"/>
  <c r="Z898" i="2"/>
  <c r="N899" i="2"/>
  <c r="O899" i="2"/>
  <c r="P899" i="2"/>
  <c r="Q899" i="2"/>
  <c r="X899" i="2"/>
  <c r="Y899" i="2"/>
  <c r="Z899" i="2"/>
  <c r="N900" i="2"/>
  <c r="O900" i="2"/>
  <c r="P900" i="2"/>
  <c r="Q900" i="2"/>
  <c r="X900" i="2"/>
  <c r="Y900" i="2" s="1"/>
  <c r="Z900" i="2"/>
  <c r="N901" i="2"/>
  <c r="O901" i="2"/>
  <c r="P901" i="2"/>
  <c r="Q901" i="2"/>
  <c r="X901" i="2"/>
  <c r="Y901" i="2"/>
  <c r="Z901" i="2"/>
  <c r="N902" i="2"/>
  <c r="O902" i="2"/>
  <c r="P902" i="2"/>
  <c r="Q902" i="2"/>
  <c r="X902" i="2"/>
  <c r="Y902" i="2" s="1"/>
  <c r="Z902" i="2"/>
  <c r="N903" i="2"/>
  <c r="O903" i="2"/>
  <c r="P903" i="2"/>
  <c r="Q903" i="2"/>
  <c r="X903" i="2"/>
  <c r="Y903" i="2" s="1"/>
  <c r="Z903" i="2"/>
  <c r="N904" i="2"/>
  <c r="O904" i="2"/>
  <c r="P904" i="2"/>
  <c r="Q904" i="2"/>
  <c r="X904" i="2"/>
  <c r="Y904" i="2" s="1"/>
  <c r="Z904" i="2"/>
  <c r="N905" i="2"/>
  <c r="O905" i="2"/>
  <c r="P905" i="2"/>
  <c r="Q905" i="2"/>
  <c r="X905" i="2"/>
  <c r="Y905" i="2" s="1"/>
  <c r="Z905" i="2"/>
  <c r="N906" i="2"/>
  <c r="O906" i="2"/>
  <c r="P906" i="2"/>
  <c r="Q906" i="2"/>
  <c r="X906" i="2"/>
  <c r="Y906" i="2" s="1"/>
  <c r="Z906" i="2"/>
  <c r="N907" i="2"/>
  <c r="O907" i="2"/>
  <c r="P907" i="2"/>
  <c r="Q907" i="2"/>
  <c r="X907" i="2"/>
  <c r="Y907" i="2"/>
  <c r="Z907" i="2"/>
  <c r="N908" i="2"/>
  <c r="O908" i="2"/>
  <c r="P908" i="2"/>
  <c r="Q908" i="2"/>
  <c r="X908" i="2"/>
  <c r="Y908" i="2" s="1"/>
  <c r="Z908" i="2"/>
  <c r="N909" i="2"/>
  <c r="O909" i="2"/>
  <c r="P909" i="2"/>
  <c r="Q909" i="2"/>
  <c r="X909" i="2"/>
  <c r="Y909" i="2" s="1"/>
  <c r="Z909" i="2"/>
  <c r="N910" i="2"/>
  <c r="O910" i="2"/>
  <c r="P910" i="2"/>
  <c r="Q910" i="2"/>
  <c r="X910" i="2"/>
  <c r="Y910" i="2" s="1"/>
  <c r="Z910" i="2"/>
  <c r="N911" i="2"/>
  <c r="O911" i="2"/>
  <c r="P911" i="2"/>
  <c r="Q911" i="2"/>
  <c r="X911" i="2"/>
  <c r="Y911" i="2" s="1"/>
  <c r="Z911" i="2"/>
  <c r="N912" i="2"/>
  <c r="O912" i="2"/>
  <c r="P912" i="2"/>
  <c r="Q912" i="2"/>
  <c r="X912" i="2"/>
  <c r="Y912" i="2" s="1"/>
  <c r="Z912" i="2"/>
  <c r="N913" i="2"/>
  <c r="O913" i="2"/>
  <c r="P913" i="2"/>
  <c r="Q913" i="2"/>
  <c r="X913" i="2"/>
  <c r="Y913" i="2" s="1"/>
  <c r="Z913" i="2"/>
  <c r="N914" i="2"/>
  <c r="O914" i="2"/>
  <c r="P914" i="2"/>
  <c r="Q914" i="2"/>
  <c r="X914" i="2"/>
  <c r="Y914" i="2" s="1"/>
  <c r="Z914" i="2"/>
  <c r="N915" i="2"/>
  <c r="O915" i="2"/>
  <c r="P915" i="2"/>
  <c r="Q915" i="2"/>
  <c r="X915" i="2"/>
  <c r="Y915" i="2"/>
  <c r="Z915" i="2"/>
  <c r="N916" i="2"/>
  <c r="O916" i="2"/>
  <c r="P916" i="2"/>
  <c r="Q916" i="2"/>
  <c r="X916" i="2"/>
  <c r="Y916" i="2" s="1"/>
  <c r="Z916" i="2"/>
  <c r="N917" i="2"/>
  <c r="O917" i="2"/>
  <c r="P917" i="2"/>
  <c r="Q917" i="2"/>
  <c r="X917" i="2"/>
  <c r="Y917" i="2"/>
  <c r="Z917" i="2"/>
  <c r="N918" i="2"/>
  <c r="O918" i="2"/>
  <c r="P918" i="2"/>
  <c r="Q918" i="2"/>
  <c r="X918" i="2"/>
  <c r="Y918" i="2" s="1"/>
  <c r="Z918" i="2"/>
  <c r="N919" i="2"/>
  <c r="O919" i="2"/>
  <c r="P919" i="2"/>
  <c r="Q919" i="2"/>
  <c r="X919" i="2"/>
  <c r="Y919" i="2" s="1"/>
  <c r="Z919" i="2"/>
  <c r="N920" i="2"/>
  <c r="O920" i="2"/>
  <c r="P920" i="2"/>
  <c r="Q920" i="2"/>
  <c r="X920" i="2"/>
  <c r="Y920" i="2" s="1"/>
  <c r="Z920" i="2"/>
  <c r="N921" i="2"/>
  <c r="O921" i="2"/>
  <c r="P921" i="2"/>
  <c r="Q921" i="2"/>
  <c r="X921" i="2"/>
  <c r="Y921" i="2" s="1"/>
  <c r="Z921" i="2"/>
  <c r="N922" i="2"/>
  <c r="O922" i="2"/>
  <c r="P922" i="2"/>
  <c r="Q922" i="2"/>
  <c r="X922" i="2"/>
  <c r="Y922" i="2" s="1"/>
  <c r="Z922" i="2"/>
  <c r="N923" i="2"/>
  <c r="O923" i="2"/>
  <c r="P923" i="2"/>
  <c r="Q923" i="2"/>
  <c r="X923" i="2"/>
  <c r="Y923" i="2"/>
  <c r="Z923" i="2"/>
  <c r="N924" i="2"/>
  <c r="O924" i="2"/>
  <c r="P924" i="2"/>
  <c r="Q924" i="2"/>
  <c r="X924" i="2"/>
  <c r="Y924" i="2" s="1"/>
  <c r="Z924" i="2"/>
  <c r="N925" i="2"/>
  <c r="O925" i="2"/>
  <c r="P925" i="2"/>
  <c r="Q925" i="2"/>
  <c r="X925" i="2"/>
  <c r="Y925" i="2" s="1"/>
  <c r="Z925" i="2"/>
  <c r="N926" i="2"/>
  <c r="O926" i="2"/>
  <c r="P926" i="2"/>
  <c r="Q926" i="2"/>
  <c r="X926" i="2"/>
  <c r="Y926" i="2" s="1"/>
  <c r="Z926" i="2"/>
  <c r="N927" i="2"/>
  <c r="O927" i="2"/>
  <c r="P927" i="2"/>
  <c r="Q927" i="2"/>
  <c r="X927" i="2"/>
  <c r="Y927" i="2" s="1"/>
  <c r="Z927" i="2"/>
  <c r="N928" i="2"/>
  <c r="O928" i="2"/>
  <c r="P928" i="2"/>
  <c r="Q928" i="2"/>
  <c r="X928" i="2"/>
  <c r="Y928" i="2" s="1"/>
  <c r="Z928" i="2"/>
  <c r="N929" i="2"/>
  <c r="O929" i="2"/>
  <c r="P929" i="2"/>
  <c r="Q929" i="2"/>
  <c r="X929" i="2"/>
  <c r="Y929" i="2" s="1"/>
  <c r="Z929" i="2"/>
  <c r="N930" i="2"/>
  <c r="O930" i="2"/>
  <c r="P930" i="2"/>
  <c r="Q930" i="2"/>
  <c r="X930" i="2"/>
  <c r="Y930" i="2" s="1"/>
  <c r="Z930" i="2"/>
  <c r="N931" i="2"/>
  <c r="O931" i="2"/>
  <c r="P931" i="2"/>
  <c r="Q931" i="2"/>
  <c r="X931" i="2"/>
  <c r="Y931" i="2"/>
  <c r="Z931" i="2"/>
  <c r="N932" i="2"/>
  <c r="O932" i="2"/>
  <c r="P932" i="2"/>
  <c r="Q932" i="2"/>
  <c r="X932" i="2"/>
  <c r="Y932" i="2" s="1"/>
  <c r="Z932" i="2"/>
  <c r="N933" i="2"/>
  <c r="O933" i="2"/>
  <c r="P933" i="2"/>
  <c r="Q933" i="2"/>
  <c r="X933" i="2"/>
  <c r="Y933" i="2"/>
  <c r="Z933" i="2"/>
  <c r="N934" i="2"/>
  <c r="O934" i="2"/>
  <c r="P934" i="2"/>
  <c r="Q934" i="2"/>
  <c r="X934" i="2"/>
  <c r="Y934" i="2" s="1"/>
  <c r="Z934" i="2"/>
  <c r="N935" i="2"/>
  <c r="O935" i="2"/>
  <c r="P935" i="2"/>
  <c r="Q935" i="2"/>
  <c r="X935" i="2"/>
  <c r="Y935" i="2" s="1"/>
  <c r="Z935" i="2"/>
  <c r="N936" i="2"/>
  <c r="O936" i="2"/>
  <c r="P936" i="2"/>
  <c r="Q936" i="2"/>
  <c r="X936" i="2"/>
  <c r="Y936" i="2" s="1"/>
  <c r="Z936" i="2"/>
  <c r="N937" i="2"/>
  <c r="O937" i="2"/>
  <c r="P937" i="2"/>
  <c r="Q937" i="2"/>
  <c r="X937" i="2"/>
  <c r="Y937" i="2" s="1"/>
  <c r="Z937" i="2"/>
  <c r="N938" i="2"/>
  <c r="O938" i="2"/>
  <c r="P938" i="2"/>
  <c r="Q938" i="2"/>
  <c r="X938" i="2"/>
  <c r="Y938" i="2" s="1"/>
  <c r="Z938" i="2"/>
  <c r="N939" i="2"/>
  <c r="O939" i="2"/>
  <c r="P939" i="2"/>
  <c r="Q939" i="2"/>
  <c r="X939" i="2"/>
  <c r="Y939" i="2"/>
  <c r="Z939" i="2"/>
  <c r="N940" i="2"/>
  <c r="O940" i="2"/>
  <c r="P940" i="2"/>
  <c r="Q940" i="2"/>
  <c r="X940" i="2"/>
  <c r="Y940" i="2" s="1"/>
  <c r="Z940" i="2"/>
  <c r="N941" i="2"/>
  <c r="O941" i="2"/>
  <c r="P941" i="2"/>
  <c r="Q941" i="2"/>
  <c r="X941" i="2"/>
  <c r="Y941" i="2" s="1"/>
  <c r="Z941" i="2"/>
  <c r="N942" i="2"/>
  <c r="O942" i="2"/>
  <c r="P942" i="2"/>
  <c r="Q942" i="2"/>
  <c r="X942" i="2"/>
  <c r="Y942" i="2" s="1"/>
  <c r="Z942" i="2"/>
  <c r="N943" i="2"/>
  <c r="O943" i="2"/>
  <c r="P943" i="2"/>
  <c r="Q943" i="2"/>
  <c r="X943" i="2"/>
  <c r="Y943" i="2" s="1"/>
  <c r="Z943" i="2"/>
  <c r="N944" i="2"/>
  <c r="O944" i="2"/>
  <c r="P944" i="2"/>
  <c r="Q944" i="2"/>
  <c r="X944" i="2"/>
  <c r="Y944" i="2" s="1"/>
  <c r="Z944" i="2"/>
  <c r="N945" i="2"/>
  <c r="O945" i="2"/>
  <c r="P945" i="2"/>
  <c r="Q945" i="2"/>
  <c r="X945" i="2"/>
  <c r="Y945" i="2" s="1"/>
  <c r="Z945" i="2"/>
  <c r="N946" i="2"/>
  <c r="O946" i="2"/>
  <c r="P946" i="2"/>
  <c r="Q946" i="2"/>
  <c r="X946" i="2"/>
  <c r="Y946" i="2" s="1"/>
  <c r="Z946" i="2"/>
  <c r="N947" i="2"/>
  <c r="O947" i="2"/>
  <c r="P947" i="2"/>
  <c r="Q947" i="2"/>
  <c r="X947" i="2"/>
  <c r="Y947" i="2"/>
  <c r="Z947" i="2"/>
  <c r="N948" i="2"/>
  <c r="O948" i="2"/>
  <c r="P948" i="2"/>
  <c r="Q948" i="2"/>
  <c r="X948" i="2"/>
  <c r="Y948" i="2" s="1"/>
  <c r="Z948" i="2"/>
  <c r="N949" i="2"/>
  <c r="O949" i="2"/>
  <c r="P949" i="2"/>
  <c r="Q949" i="2"/>
  <c r="X949" i="2"/>
  <c r="Y949" i="2"/>
  <c r="Z949" i="2"/>
  <c r="N950" i="2"/>
  <c r="O950" i="2"/>
  <c r="P950" i="2"/>
  <c r="Q950" i="2"/>
  <c r="X950" i="2"/>
  <c r="Y950" i="2" s="1"/>
  <c r="Z950" i="2"/>
  <c r="N951" i="2"/>
  <c r="O951" i="2"/>
  <c r="P951" i="2"/>
  <c r="Q951" i="2"/>
  <c r="X951" i="2"/>
  <c r="Y951" i="2" s="1"/>
  <c r="Z951" i="2"/>
  <c r="N952" i="2"/>
  <c r="O952" i="2"/>
  <c r="P952" i="2"/>
  <c r="Q952" i="2"/>
  <c r="X952" i="2"/>
  <c r="Y952" i="2" s="1"/>
  <c r="Z952" i="2"/>
  <c r="N953" i="2"/>
  <c r="O953" i="2"/>
  <c r="P953" i="2"/>
  <c r="Q953" i="2"/>
  <c r="X953" i="2"/>
  <c r="Y953" i="2" s="1"/>
  <c r="Z953" i="2"/>
  <c r="N954" i="2"/>
  <c r="O954" i="2"/>
  <c r="P954" i="2"/>
  <c r="Q954" i="2"/>
  <c r="X954" i="2"/>
  <c r="Y954" i="2" s="1"/>
  <c r="Z954" i="2"/>
  <c r="N955" i="2"/>
  <c r="O955" i="2"/>
  <c r="P955" i="2"/>
  <c r="Q955" i="2"/>
  <c r="X955" i="2"/>
  <c r="Y955" i="2"/>
  <c r="Z955" i="2"/>
  <c r="N956" i="2"/>
  <c r="O956" i="2"/>
  <c r="P956" i="2"/>
  <c r="Q956" i="2"/>
  <c r="X956" i="2"/>
  <c r="Y956" i="2" s="1"/>
  <c r="Z956" i="2"/>
  <c r="N957" i="2"/>
  <c r="O957" i="2"/>
  <c r="P957" i="2"/>
  <c r="Q957" i="2"/>
  <c r="X957" i="2"/>
  <c r="Y957" i="2" s="1"/>
  <c r="Z957" i="2"/>
  <c r="N958" i="2"/>
  <c r="O958" i="2"/>
  <c r="P958" i="2"/>
  <c r="Q958" i="2"/>
  <c r="X958" i="2"/>
  <c r="Y958" i="2" s="1"/>
  <c r="Z958" i="2"/>
  <c r="N959" i="2"/>
  <c r="O959" i="2"/>
  <c r="P959" i="2"/>
  <c r="Q959" i="2"/>
  <c r="X959" i="2"/>
  <c r="Y959" i="2" s="1"/>
  <c r="Z959" i="2"/>
  <c r="N960" i="2"/>
  <c r="O960" i="2"/>
  <c r="P960" i="2"/>
  <c r="Q960" i="2"/>
  <c r="X960" i="2"/>
  <c r="Y960" i="2" s="1"/>
  <c r="Z960" i="2"/>
  <c r="N961" i="2"/>
  <c r="O961" i="2"/>
  <c r="P961" i="2"/>
  <c r="Q961" i="2"/>
  <c r="X961" i="2"/>
  <c r="Y961" i="2" s="1"/>
  <c r="Z961" i="2"/>
  <c r="N962" i="2"/>
  <c r="O962" i="2"/>
  <c r="P962" i="2"/>
  <c r="Q962" i="2"/>
  <c r="X962" i="2"/>
  <c r="Y962" i="2" s="1"/>
  <c r="Z962" i="2"/>
  <c r="N963" i="2"/>
  <c r="O963" i="2"/>
  <c r="P963" i="2"/>
  <c r="Q963" i="2"/>
  <c r="X963" i="2"/>
  <c r="Y963" i="2"/>
  <c r="Z963" i="2"/>
  <c r="N964" i="2"/>
  <c r="O964" i="2"/>
  <c r="P964" i="2"/>
  <c r="Q964" i="2"/>
  <c r="X964" i="2"/>
  <c r="Y964" i="2" s="1"/>
  <c r="Z964" i="2"/>
  <c r="N965" i="2"/>
  <c r="O965" i="2"/>
  <c r="P965" i="2"/>
  <c r="Q965" i="2"/>
  <c r="X965" i="2"/>
  <c r="Y965" i="2"/>
  <c r="Z965" i="2"/>
  <c r="N966" i="2"/>
  <c r="O966" i="2"/>
  <c r="P966" i="2"/>
  <c r="Q966" i="2"/>
  <c r="X966" i="2"/>
  <c r="Y966" i="2" s="1"/>
  <c r="Z966" i="2"/>
  <c r="N967" i="2"/>
  <c r="O967" i="2"/>
  <c r="P967" i="2"/>
  <c r="Q967" i="2"/>
  <c r="X967" i="2"/>
  <c r="Y967" i="2" s="1"/>
  <c r="Z967" i="2"/>
  <c r="N968" i="2"/>
  <c r="O968" i="2"/>
  <c r="P968" i="2"/>
  <c r="Q968" i="2"/>
  <c r="X968" i="2"/>
  <c r="Y968" i="2" s="1"/>
  <c r="Z968" i="2"/>
  <c r="N969" i="2"/>
  <c r="O969" i="2"/>
  <c r="P969" i="2"/>
  <c r="Q969" i="2"/>
  <c r="X969" i="2"/>
  <c r="Y969" i="2" s="1"/>
  <c r="Z969" i="2"/>
  <c r="N970" i="2"/>
  <c r="O970" i="2"/>
  <c r="P970" i="2"/>
  <c r="Q970" i="2"/>
  <c r="X970" i="2"/>
  <c r="Y970" i="2" s="1"/>
  <c r="Z970" i="2"/>
  <c r="N971" i="2"/>
  <c r="O971" i="2"/>
  <c r="P971" i="2"/>
  <c r="Q971" i="2"/>
  <c r="X971" i="2"/>
  <c r="Y971" i="2"/>
  <c r="Z971" i="2"/>
  <c r="N972" i="2"/>
  <c r="O972" i="2"/>
  <c r="P972" i="2"/>
  <c r="Q972" i="2"/>
  <c r="X972" i="2"/>
  <c r="Y972" i="2" s="1"/>
  <c r="Z972" i="2"/>
  <c r="N973" i="2"/>
  <c r="O973" i="2"/>
  <c r="P973" i="2"/>
  <c r="Q973" i="2"/>
  <c r="X973" i="2"/>
  <c r="Y973" i="2" s="1"/>
  <c r="Z973" i="2"/>
  <c r="N974" i="2"/>
  <c r="O974" i="2"/>
  <c r="P974" i="2"/>
  <c r="Q974" i="2"/>
  <c r="X974" i="2"/>
  <c r="Y974" i="2" s="1"/>
  <c r="Z974" i="2"/>
  <c r="N975" i="2"/>
  <c r="O975" i="2"/>
  <c r="P975" i="2"/>
  <c r="Q975" i="2"/>
  <c r="X975" i="2"/>
  <c r="Y975" i="2" s="1"/>
  <c r="Z975" i="2"/>
  <c r="N976" i="2"/>
  <c r="O976" i="2"/>
  <c r="P976" i="2"/>
  <c r="Q976" i="2"/>
  <c r="X976" i="2"/>
  <c r="Y976" i="2" s="1"/>
  <c r="Z976" i="2"/>
  <c r="N977" i="2"/>
  <c r="O977" i="2"/>
  <c r="P977" i="2"/>
  <c r="Q977" i="2"/>
  <c r="X977" i="2"/>
  <c r="Y977" i="2" s="1"/>
  <c r="Z977" i="2"/>
  <c r="N978" i="2"/>
  <c r="O978" i="2"/>
  <c r="P978" i="2"/>
  <c r="Q978" i="2"/>
  <c r="X978" i="2"/>
  <c r="Y978" i="2" s="1"/>
  <c r="Z978" i="2"/>
  <c r="N979" i="2"/>
  <c r="O979" i="2"/>
  <c r="P979" i="2"/>
  <c r="Q979" i="2"/>
  <c r="X979" i="2"/>
  <c r="Y979" i="2"/>
  <c r="Z979" i="2"/>
  <c r="N980" i="2"/>
  <c r="O980" i="2"/>
  <c r="P980" i="2"/>
  <c r="Q980" i="2"/>
  <c r="X980" i="2"/>
  <c r="Y980" i="2" s="1"/>
  <c r="Z980" i="2"/>
  <c r="N981" i="2"/>
  <c r="O981" i="2"/>
  <c r="P981" i="2"/>
  <c r="Q981" i="2"/>
  <c r="X981" i="2"/>
  <c r="Y981" i="2"/>
  <c r="Z981" i="2"/>
  <c r="N982" i="2"/>
  <c r="O982" i="2"/>
  <c r="P982" i="2"/>
  <c r="Q982" i="2"/>
  <c r="X982" i="2"/>
  <c r="Y982" i="2" s="1"/>
  <c r="Z982" i="2"/>
  <c r="N983" i="2"/>
  <c r="O983" i="2"/>
  <c r="P983" i="2"/>
  <c r="Q983" i="2"/>
  <c r="X983" i="2"/>
  <c r="Y983" i="2" s="1"/>
  <c r="Z983" i="2"/>
  <c r="N984" i="2"/>
  <c r="O984" i="2"/>
  <c r="P984" i="2"/>
  <c r="Q984" i="2"/>
  <c r="X984" i="2"/>
  <c r="Y984" i="2" s="1"/>
  <c r="Z984" i="2"/>
  <c r="N985" i="2"/>
  <c r="O985" i="2"/>
  <c r="P985" i="2"/>
  <c r="Q985" i="2"/>
  <c r="X985" i="2"/>
  <c r="Y985" i="2" s="1"/>
  <c r="Z985" i="2"/>
  <c r="N986" i="2"/>
  <c r="O986" i="2"/>
  <c r="P986" i="2"/>
  <c r="Q986" i="2"/>
  <c r="X986" i="2"/>
  <c r="Y986" i="2" s="1"/>
  <c r="Z986" i="2"/>
  <c r="N987" i="2"/>
  <c r="O987" i="2"/>
  <c r="P987" i="2"/>
  <c r="Q987" i="2"/>
  <c r="X987" i="2"/>
  <c r="Y987" i="2"/>
  <c r="Z987" i="2"/>
  <c r="N988" i="2"/>
  <c r="O988" i="2"/>
  <c r="P988" i="2"/>
  <c r="Q988" i="2"/>
  <c r="X988" i="2"/>
  <c r="Y988" i="2" s="1"/>
  <c r="Z988" i="2"/>
  <c r="N989" i="2"/>
  <c r="O989" i="2"/>
  <c r="P989" i="2"/>
  <c r="Q989" i="2"/>
  <c r="X989" i="2"/>
  <c r="Y989" i="2" s="1"/>
  <c r="Z989" i="2"/>
  <c r="N990" i="2"/>
  <c r="O990" i="2"/>
  <c r="P990" i="2"/>
  <c r="Q990" i="2"/>
  <c r="X990" i="2"/>
  <c r="Y990" i="2" s="1"/>
  <c r="Z990" i="2"/>
  <c r="N991" i="2"/>
  <c r="O991" i="2"/>
  <c r="P991" i="2"/>
  <c r="Q991" i="2"/>
  <c r="X991" i="2"/>
  <c r="Y991" i="2" s="1"/>
  <c r="Z991" i="2"/>
  <c r="N992" i="2"/>
  <c r="O992" i="2"/>
  <c r="P992" i="2"/>
  <c r="Q992" i="2"/>
  <c r="X992" i="2"/>
  <c r="Y992" i="2" s="1"/>
  <c r="Z992" i="2"/>
  <c r="N993" i="2"/>
  <c r="O993" i="2"/>
  <c r="P993" i="2"/>
  <c r="Q993" i="2"/>
  <c r="X993" i="2"/>
  <c r="Y993" i="2" s="1"/>
  <c r="Z993" i="2"/>
  <c r="N994" i="2"/>
  <c r="O994" i="2"/>
  <c r="P994" i="2"/>
  <c r="Q994" i="2"/>
  <c r="X994" i="2"/>
  <c r="Y994" i="2" s="1"/>
  <c r="Z994" i="2"/>
  <c r="N995" i="2"/>
  <c r="O995" i="2"/>
  <c r="P995" i="2"/>
  <c r="Q995" i="2"/>
  <c r="X995" i="2"/>
  <c r="Y995" i="2"/>
  <c r="Z995" i="2"/>
  <c r="N996" i="2"/>
  <c r="O996" i="2"/>
  <c r="P996" i="2"/>
  <c r="Q996" i="2"/>
  <c r="X996" i="2"/>
  <c r="Y996" i="2" s="1"/>
  <c r="Z996" i="2"/>
  <c r="N997" i="2"/>
  <c r="O997" i="2"/>
  <c r="P997" i="2"/>
  <c r="Q997" i="2"/>
  <c r="X997" i="2"/>
  <c r="Y997" i="2"/>
  <c r="Z997" i="2"/>
  <c r="N998" i="2"/>
  <c r="O998" i="2"/>
  <c r="P998" i="2"/>
  <c r="Q998" i="2"/>
  <c r="X998" i="2"/>
  <c r="Y998" i="2" s="1"/>
  <c r="Z998" i="2"/>
  <c r="N999" i="2"/>
  <c r="O999" i="2"/>
  <c r="P999" i="2"/>
  <c r="Q999" i="2"/>
  <c r="X999" i="2"/>
  <c r="Y999" i="2" s="1"/>
  <c r="Z999" i="2"/>
  <c r="N1000" i="2"/>
  <c r="O1000" i="2"/>
  <c r="P1000" i="2"/>
  <c r="Q1000" i="2"/>
  <c r="X1000" i="2"/>
  <c r="Y1000" i="2" s="1"/>
  <c r="Z1000" i="2"/>
  <c r="N1001" i="2"/>
  <c r="O1001" i="2"/>
  <c r="P1001" i="2"/>
  <c r="Q1001" i="2"/>
  <c r="X1001" i="2"/>
  <c r="Y1001" i="2" s="1"/>
  <c r="Z1001" i="2"/>
  <c r="N1002" i="2"/>
  <c r="O1002" i="2"/>
  <c r="P1002" i="2"/>
  <c r="Q1002" i="2"/>
  <c r="X1002" i="2"/>
  <c r="Y1002" i="2" s="1"/>
  <c r="Z1002" i="2"/>
  <c r="N1003" i="2"/>
  <c r="O1003" i="2"/>
  <c r="P1003" i="2"/>
  <c r="Q1003" i="2"/>
  <c r="X1003" i="2"/>
  <c r="Y1003" i="2"/>
  <c r="Z1003" i="2"/>
  <c r="AB1003" i="2"/>
  <c r="P2" i="4"/>
  <c r="M6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N988" i="4"/>
  <c r="N987" i="4"/>
  <c r="N986" i="4"/>
  <c r="N985" i="4"/>
  <c r="N984" i="4"/>
  <c r="N983" i="4"/>
  <c r="N982" i="4"/>
  <c r="N981" i="4"/>
  <c r="N980" i="4"/>
  <c r="N979" i="4"/>
  <c r="N978" i="4"/>
  <c r="N977" i="4"/>
  <c r="N976" i="4"/>
  <c r="N975" i="4"/>
  <c r="N974" i="4"/>
  <c r="N973" i="4"/>
  <c r="N972" i="4"/>
  <c r="N971" i="4"/>
  <c r="N970" i="4"/>
  <c r="N969" i="4"/>
  <c r="N968" i="4"/>
  <c r="N967" i="4"/>
  <c r="N966" i="4"/>
  <c r="N965" i="4"/>
  <c r="N964" i="4"/>
  <c r="N963" i="4"/>
  <c r="N962" i="4"/>
  <c r="N961" i="4"/>
  <c r="N960" i="4"/>
  <c r="N959" i="4"/>
  <c r="N958" i="4"/>
  <c r="N957" i="4"/>
  <c r="N956" i="4"/>
  <c r="N955" i="4"/>
  <c r="N954" i="4"/>
  <c r="N953" i="4"/>
  <c r="N952" i="4"/>
  <c r="N951" i="4"/>
  <c r="N950" i="4"/>
  <c r="N949" i="4"/>
  <c r="N948" i="4"/>
  <c r="N947" i="4"/>
  <c r="N946" i="4"/>
  <c r="N945" i="4"/>
  <c r="N944" i="4"/>
  <c r="N943" i="4"/>
  <c r="N942" i="4"/>
  <c r="N941" i="4"/>
  <c r="N940" i="4"/>
  <c r="N939" i="4"/>
  <c r="N938" i="4"/>
  <c r="N937" i="4"/>
  <c r="N936" i="4"/>
  <c r="N935" i="4"/>
  <c r="N934" i="4"/>
  <c r="N933" i="4"/>
  <c r="N932" i="4"/>
  <c r="N931" i="4"/>
  <c r="N930" i="4"/>
  <c r="N929" i="4"/>
  <c r="N928" i="4"/>
  <c r="N927" i="4"/>
  <c r="N926" i="4"/>
  <c r="N925" i="4"/>
  <c r="N924" i="4"/>
  <c r="N923" i="4"/>
  <c r="N922" i="4"/>
  <c r="N921" i="4"/>
  <c r="N920" i="4"/>
  <c r="N919" i="4"/>
  <c r="N918" i="4"/>
  <c r="N917" i="4"/>
  <c r="N916" i="4"/>
  <c r="N915" i="4"/>
  <c r="N914" i="4"/>
  <c r="N913" i="4"/>
  <c r="N912" i="4"/>
  <c r="N911" i="4"/>
  <c r="N910" i="4"/>
  <c r="N909" i="4"/>
  <c r="N908" i="4"/>
  <c r="N907" i="4"/>
  <c r="N906" i="4"/>
  <c r="N905" i="4"/>
  <c r="N904" i="4"/>
  <c r="N903" i="4"/>
  <c r="N902" i="4"/>
  <c r="N901" i="4"/>
  <c r="N900" i="4"/>
  <c r="N899" i="4"/>
  <c r="N898" i="4"/>
  <c r="N897" i="4"/>
  <c r="N896" i="4"/>
  <c r="N895" i="4"/>
  <c r="N894" i="4"/>
  <c r="N893" i="4"/>
  <c r="N892" i="4"/>
  <c r="N891" i="4"/>
  <c r="N890" i="4"/>
  <c r="N889" i="4"/>
  <c r="N888" i="4"/>
  <c r="N887" i="4"/>
  <c r="N886" i="4"/>
  <c r="N885" i="4"/>
  <c r="N884" i="4"/>
  <c r="N883" i="4"/>
  <c r="N882" i="4"/>
  <c r="N881" i="4"/>
  <c r="N880" i="4"/>
  <c r="N879" i="4"/>
  <c r="N878" i="4"/>
  <c r="N877" i="4"/>
  <c r="N876" i="4"/>
  <c r="N875" i="4"/>
  <c r="N874" i="4"/>
  <c r="N873" i="4"/>
  <c r="N872" i="4"/>
  <c r="N871" i="4"/>
  <c r="N870" i="4"/>
  <c r="N869" i="4"/>
  <c r="N868" i="4"/>
  <c r="N867" i="4"/>
  <c r="N866" i="4"/>
  <c r="N865" i="4"/>
  <c r="N864" i="4"/>
  <c r="N863" i="4"/>
  <c r="N862" i="4"/>
  <c r="N861" i="4"/>
  <c r="N860" i="4"/>
  <c r="N859" i="4"/>
  <c r="N858" i="4"/>
  <c r="N857" i="4"/>
  <c r="N856" i="4"/>
  <c r="N855" i="4"/>
  <c r="N854" i="4"/>
  <c r="N853" i="4"/>
  <c r="N852" i="4"/>
  <c r="N851" i="4"/>
  <c r="N850" i="4"/>
  <c r="N849" i="4"/>
  <c r="N848" i="4"/>
  <c r="N847" i="4"/>
  <c r="N846" i="4"/>
  <c r="N845" i="4"/>
  <c r="N844" i="4"/>
  <c r="N843" i="4"/>
  <c r="N842" i="4"/>
  <c r="N841" i="4"/>
  <c r="N840" i="4"/>
  <c r="N839" i="4"/>
  <c r="N838" i="4"/>
  <c r="N837" i="4"/>
  <c r="N836" i="4"/>
  <c r="N835" i="4"/>
  <c r="N834" i="4"/>
  <c r="N833" i="4"/>
  <c r="N832" i="4"/>
  <c r="N831" i="4"/>
  <c r="N830" i="4"/>
  <c r="N829" i="4"/>
  <c r="N828" i="4"/>
  <c r="N827" i="4"/>
  <c r="N826" i="4"/>
  <c r="N825" i="4"/>
  <c r="N824" i="4"/>
  <c r="N823" i="4"/>
  <c r="N822" i="4"/>
  <c r="N821" i="4"/>
  <c r="N820" i="4"/>
  <c r="N819" i="4"/>
  <c r="N818" i="4"/>
  <c r="N817" i="4"/>
  <c r="N816" i="4"/>
  <c r="N815" i="4"/>
  <c r="N814" i="4"/>
  <c r="N813" i="4"/>
  <c r="N812" i="4"/>
  <c r="N811" i="4"/>
  <c r="N810" i="4"/>
  <c r="N809" i="4"/>
  <c r="N808" i="4"/>
  <c r="N807" i="4"/>
  <c r="N806" i="4"/>
  <c r="N805" i="4"/>
  <c r="N804" i="4"/>
  <c r="N803" i="4"/>
  <c r="N802" i="4"/>
  <c r="N801" i="4"/>
  <c r="N800" i="4"/>
  <c r="N799" i="4"/>
  <c r="N798" i="4"/>
  <c r="N797" i="4"/>
  <c r="N796" i="4"/>
  <c r="N795" i="4"/>
  <c r="N794" i="4"/>
  <c r="N793" i="4"/>
  <c r="N792" i="4"/>
  <c r="N791" i="4"/>
  <c r="N790" i="4"/>
  <c r="N789" i="4"/>
  <c r="N788" i="4"/>
  <c r="N787" i="4"/>
  <c r="N786" i="4"/>
  <c r="N785" i="4"/>
  <c r="N784" i="4"/>
  <c r="N783" i="4"/>
  <c r="N782" i="4"/>
  <c r="N781" i="4"/>
  <c r="N780" i="4"/>
  <c r="N779" i="4"/>
  <c r="N778" i="4"/>
  <c r="N777" i="4"/>
  <c r="N776" i="4"/>
  <c r="N775" i="4"/>
  <c r="N774" i="4"/>
  <c r="N773" i="4"/>
  <c r="N772" i="4"/>
  <c r="N771" i="4"/>
  <c r="N770" i="4"/>
  <c r="N769" i="4"/>
  <c r="N768" i="4"/>
  <c r="N767" i="4"/>
  <c r="N766" i="4"/>
  <c r="N765" i="4"/>
  <c r="N764" i="4"/>
  <c r="N763" i="4"/>
  <c r="N762" i="4"/>
  <c r="N761" i="4"/>
  <c r="N760" i="4"/>
  <c r="N759" i="4"/>
  <c r="N758" i="4"/>
  <c r="N757" i="4"/>
  <c r="N756" i="4"/>
  <c r="N755" i="4"/>
  <c r="N754" i="4"/>
  <c r="N753" i="4"/>
  <c r="N752" i="4"/>
  <c r="N751" i="4"/>
  <c r="N750" i="4"/>
  <c r="N749" i="4"/>
  <c r="N748" i="4"/>
  <c r="N747" i="4"/>
  <c r="N746" i="4"/>
  <c r="N745" i="4"/>
  <c r="N744" i="4"/>
  <c r="N743" i="4"/>
  <c r="N742" i="4"/>
  <c r="N741" i="4"/>
  <c r="N740" i="4"/>
  <c r="N739" i="4"/>
  <c r="N738" i="4"/>
  <c r="N737" i="4"/>
  <c r="N736" i="4"/>
  <c r="N735" i="4"/>
  <c r="N734" i="4"/>
  <c r="N733" i="4"/>
  <c r="N732" i="4"/>
  <c r="N731" i="4"/>
  <c r="N730" i="4"/>
  <c r="N729" i="4"/>
  <c r="N728" i="4"/>
  <c r="N727" i="4"/>
  <c r="N726" i="4"/>
  <c r="N725" i="4"/>
  <c r="N724" i="4"/>
  <c r="N723" i="4"/>
  <c r="N722" i="4"/>
  <c r="N721" i="4"/>
  <c r="N720" i="4"/>
  <c r="N719" i="4"/>
  <c r="N718" i="4"/>
  <c r="N717" i="4"/>
  <c r="N716" i="4"/>
  <c r="N715" i="4"/>
  <c r="N714" i="4"/>
  <c r="N713" i="4"/>
  <c r="N712" i="4"/>
  <c r="N711" i="4"/>
  <c r="N710" i="4"/>
  <c r="N709" i="4"/>
  <c r="N708" i="4"/>
  <c r="N707" i="4"/>
  <c r="N706" i="4"/>
  <c r="N705" i="4"/>
  <c r="N704" i="4"/>
  <c r="N703" i="4"/>
  <c r="N702" i="4"/>
  <c r="N701" i="4"/>
  <c r="N700" i="4"/>
  <c r="N699" i="4"/>
  <c r="N698" i="4"/>
  <c r="N697" i="4"/>
  <c r="N696" i="4"/>
  <c r="N695" i="4"/>
  <c r="N694" i="4"/>
  <c r="N693" i="4"/>
  <c r="N692" i="4"/>
  <c r="N691" i="4"/>
  <c r="N690" i="4"/>
  <c r="N689" i="4"/>
  <c r="N688" i="4"/>
  <c r="N687" i="4"/>
  <c r="N686" i="4"/>
  <c r="N685" i="4"/>
  <c r="N684" i="4"/>
  <c r="N683" i="4"/>
  <c r="N682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5" i="4"/>
  <c r="N664" i="4"/>
  <c r="N663" i="4"/>
  <c r="N662" i="4"/>
  <c r="N661" i="4"/>
  <c r="N660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L988" i="4"/>
  <c r="K988" i="4"/>
  <c r="J988" i="4"/>
  <c r="I988" i="4"/>
  <c r="H988" i="4"/>
  <c r="L987" i="4"/>
  <c r="K987" i="4"/>
  <c r="J987" i="4"/>
  <c r="I987" i="4"/>
  <c r="H987" i="4"/>
  <c r="L986" i="4"/>
  <c r="K986" i="4"/>
  <c r="J986" i="4"/>
  <c r="I986" i="4"/>
  <c r="H986" i="4"/>
  <c r="L985" i="4"/>
  <c r="K985" i="4"/>
  <c r="J985" i="4"/>
  <c r="I985" i="4"/>
  <c r="H985" i="4"/>
  <c r="L984" i="4"/>
  <c r="K984" i="4"/>
  <c r="J984" i="4"/>
  <c r="I984" i="4"/>
  <c r="H984" i="4"/>
  <c r="L983" i="4"/>
  <c r="K983" i="4"/>
  <c r="J983" i="4"/>
  <c r="I983" i="4"/>
  <c r="H983" i="4"/>
  <c r="L982" i="4"/>
  <c r="K982" i="4"/>
  <c r="J982" i="4"/>
  <c r="I982" i="4"/>
  <c r="H982" i="4"/>
  <c r="L981" i="4"/>
  <c r="K981" i="4"/>
  <c r="J981" i="4"/>
  <c r="I981" i="4"/>
  <c r="H981" i="4"/>
  <c r="L980" i="4"/>
  <c r="K980" i="4"/>
  <c r="J980" i="4"/>
  <c r="I980" i="4"/>
  <c r="H980" i="4"/>
  <c r="L979" i="4"/>
  <c r="K979" i="4"/>
  <c r="J979" i="4"/>
  <c r="I979" i="4"/>
  <c r="H979" i="4"/>
  <c r="L978" i="4"/>
  <c r="K978" i="4"/>
  <c r="J978" i="4"/>
  <c r="I978" i="4"/>
  <c r="H978" i="4"/>
  <c r="L977" i="4"/>
  <c r="K977" i="4"/>
  <c r="J977" i="4"/>
  <c r="I977" i="4"/>
  <c r="H977" i="4"/>
  <c r="L976" i="4"/>
  <c r="K976" i="4"/>
  <c r="J976" i="4"/>
  <c r="I976" i="4"/>
  <c r="H976" i="4"/>
  <c r="L975" i="4"/>
  <c r="K975" i="4"/>
  <c r="J975" i="4"/>
  <c r="I975" i="4"/>
  <c r="H975" i="4"/>
  <c r="L974" i="4"/>
  <c r="K974" i="4"/>
  <c r="J974" i="4"/>
  <c r="I974" i="4"/>
  <c r="H974" i="4"/>
  <c r="L973" i="4"/>
  <c r="K973" i="4"/>
  <c r="J973" i="4"/>
  <c r="I973" i="4"/>
  <c r="H973" i="4"/>
  <c r="L972" i="4"/>
  <c r="K972" i="4"/>
  <c r="J972" i="4"/>
  <c r="I972" i="4"/>
  <c r="H972" i="4"/>
  <c r="L971" i="4"/>
  <c r="K971" i="4"/>
  <c r="J971" i="4"/>
  <c r="I971" i="4"/>
  <c r="H971" i="4"/>
  <c r="L970" i="4"/>
  <c r="K970" i="4"/>
  <c r="J970" i="4"/>
  <c r="I970" i="4"/>
  <c r="H970" i="4"/>
  <c r="L969" i="4"/>
  <c r="K969" i="4"/>
  <c r="J969" i="4"/>
  <c r="I969" i="4"/>
  <c r="H969" i="4"/>
  <c r="L968" i="4"/>
  <c r="K968" i="4"/>
  <c r="J968" i="4"/>
  <c r="I968" i="4"/>
  <c r="H968" i="4"/>
  <c r="L967" i="4"/>
  <c r="K967" i="4"/>
  <c r="J967" i="4"/>
  <c r="I967" i="4"/>
  <c r="H967" i="4"/>
  <c r="L966" i="4"/>
  <c r="K966" i="4"/>
  <c r="J966" i="4"/>
  <c r="I966" i="4"/>
  <c r="H966" i="4"/>
  <c r="L965" i="4"/>
  <c r="K965" i="4"/>
  <c r="J965" i="4"/>
  <c r="I965" i="4"/>
  <c r="H965" i="4"/>
  <c r="L964" i="4"/>
  <c r="K964" i="4"/>
  <c r="J964" i="4"/>
  <c r="I964" i="4"/>
  <c r="H964" i="4"/>
  <c r="L963" i="4"/>
  <c r="K963" i="4"/>
  <c r="J963" i="4"/>
  <c r="I963" i="4"/>
  <c r="H963" i="4"/>
  <c r="L962" i="4"/>
  <c r="K962" i="4"/>
  <c r="J962" i="4"/>
  <c r="I962" i="4"/>
  <c r="H962" i="4"/>
  <c r="L961" i="4"/>
  <c r="K961" i="4"/>
  <c r="J961" i="4"/>
  <c r="I961" i="4"/>
  <c r="H961" i="4"/>
  <c r="L960" i="4"/>
  <c r="K960" i="4"/>
  <c r="J960" i="4"/>
  <c r="I960" i="4"/>
  <c r="H960" i="4"/>
  <c r="L959" i="4"/>
  <c r="K959" i="4"/>
  <c r="J959" i="4"/>
  <c r="I959" i="4"/>
  <c r="H959" i="4"/>
  <c r="L958" i="4"/>
  <c r="K958" i="4"/>
  <c r="J958" i="4"/>
  <c r="I958" i="4"/>
  <c r="H958" i="4"/>
  <c r="L957" i="4"/>
  <c r="K957" i="4"/>
  <c r="J957" i="4"/>
  <c r="I957" i="4"/>
  <c r="H957" i="4"/>
  <c r="L956" i="4"/>
  <c r="K956" i="4"/>
  <c r="J956" i="4"/>
  <c r="I956" i="4"/>
  <c r="H956" i="4"/>
  <c r="L955" i="4"/>
  <c r="K955" i="4"/>
  <c r="J955" i="4"/>
  <c r="I955" i="4"/>
  <c r="H955" i="4"/>
  <c r="L954" i="4"/>
  <c r="K954" i="4"/>
  <c r="J954" i="4"/>
  <c r="I954" i="4"/>
  <c r="H954" i="4"/>
  <c r="L953" i="4"/>
  <c r="K953" i="4"/>
  <c r="J953" i="4"/>
  <c r="I953" i="4"/>
  <c r="H953" i="4"/>
  <c r="L952" i="4"/>
  <c r="K952" i="4"/>
  <c r="J952" i="4"/>
  <c r="I952" i="4"/>
  <c r="H952" i="4"/>
  <c r="L951" i="4"/>
  <c r="K951" i="4"/>
  <c r="J951" i="4"/>
  <c r="I951" i="4"/>
  <c r="H951" i="4"/>
  <c r="L950" i="4"/>
  <c r="K950" i="4"/>
  <c r="J950" i="4"/>
  <c r="I950" i="4"/>
  <c r="H950" i="4"/>
  <c r="L949" i="4"/>
  <c r="K949" i="4"/>
  <c r="J949" i="4"/>
  <c r="I949" i="4"/>
  <c r="H949" i="4"/>
  <c r="L948" i="4"/>
  <c r="K948" i="4"/>
  <c r="J948" i="4"/>
  <c r="I948" i="4"/>
  <c r="H948" i="4"/>
  <c r="L947" i="4"/>
  <c r="K947" i="4"/>
  <c r="J947" i="4"/>
  <c r="I947" i="4"/>
  <c r="H947" i="4"/>
  <c r="L946" i="4"/>
  <c r="K946" i="4"/>
  <c r="J946" i="4"/>
  <c r="I946" i="4"/>
  <c r="H946" i="4"/>
  <c r="L945" i="4"/>
  <c r="K945" i="4"/>
  <c r="J945" i="4"/>
  <c r="I945" i="4"/>
  <c r="H945" i="4"/>
  <c r="L944" i="4"/>
  <c r="K944" i="4"/>
  <c r="J944" i="4"/>
  <c r="I944" i="4"/>
  <c r="H944" i="4"/>
  <c r="L943" i="4"/>
  <c r="K943" i="4"/>
  <c r="J943" i="4"/>
  <c r="I943" i="4"/>
  <c r="H943" i="4"/>
  <c r="L942" i="4"/>
  <c r="K942" i="4"/>
  <c r="J942" i="4"/>
  <c r="I942" i="4"/>
  <c r="H942" i="4"/>
  <c r="L941" i="4"/>
  <c r="K941" i="4"/>
  <c r="J941" i="4"/>
  <c r="I941" i="4"/>
  <c r="H941" i="4"/>
  <c r="L940" i="4"/>
  <c r="K940" i="4"/>
  <c r="J940" i="4"/>
  <c r="I940" i="4"/>
  <c r="H940" i="4"/>
  <c r="L939" i="4"/>
  <c r="K939" i="4"/>
  <c r="J939" i="4"/>
  <c r="I939" i="4"/>
  <c r="H939" i="4"/>
  <c r="L938" i="4"/>
  <c r="K938" i="4"/>
  <c r="J938" i="4"/>
  <c r="I938" i="4"/>
  <c r="H938" i="4"/>
  <c r="L937" i="4"/>
  <c r="K937" i="4"/>
  <c r="J937" i="4"/>
  <c r="I937" i="4"/>
  <c r="H937" i="4"/>
  <c r="L936" i="4"/>
  <c r="K936" i="4"/>
  <c r="J936" i="4"/>
  <c r="I936" i="4"/>
  <c r="H936" i="4"/>
  <c r="L935" i="4"/>
  <c r="K935" i="4"/>
  <c r="J935" i="4"/>
  <c r="I935" i="4"/>
  <c r="H935" i="4"/>
  <c r="L934" i="4"/>
  <c r="K934" i="4"/>
  <c r="J934" i="4"/>
  <c r="I934" i="4"/>
  <c r="H934" i="4"/>
  <c r="L933" i="4"/>
  <c r="K933" i="4"/>
  <c r="J933" i="4"/>
  <c r="I933" i="4"/>
  <c r="H933" i="4"/>
  <c r="L932" i="4"/>
  <c r="K932" i="4"/>
  <c r="J932" i="4"/>
  <c r="I932" i="4"/>
  <c r="H932" i="4"/>
  <c r="L931" i="4"/>
  <c r="K931" i="4"/>
  <c r="J931" i="4"/>
  <c r="I931" i="4"/>
  <c r="H931" i="4"/>
  <c r="L930" i="4"/>
  <c r="K930" i="4"/>
  <c r="J930" i="4"/>
  <c r="I930" i="4"/>
  <c r="H930" i="4"/>
  <c r="L929" i="4"/>
  <c r="K929" i="4"/>
  <c r="J929" i="4"/>
  <c r="I929" i="4"/>
  <c r="H929" i="4"/>
  <c r="L928" i="4"/>
  <c r="K928" i="4"/>
  <c r="J928" i="4"/>
  <c r="I928" i="4"/>
  <c r="H928" i="4"/>
  <c r="L927" i="4"/>
  <c r="K927" i="4"/>
  <c r="J927" i="4"/>
  <c r="I927" i="4"/>
  <c r="H927" i="4"/>
  <c r="L926" i="4"/>
  <c r="K926" i="4"/>
  <c r="J926" i="4"/>
  <c r="I926" i="4"/>
  <c r="H926" i="4"/>
  <c r="L925" i="4"/>
  <c r="K925" i="4"/>
  <c r="J925" i="4"/>
  <c r="I925" i="4"/>
  <c r="H925" i="4"/>
  <c r="L924" i="4"/>
  <c r="K924" i="4"/>
  <c r="J924" i="4"/>
  <c r="I924" i="4"/>
  <c r="H924" i="4"/>
  <c r="L923" i="4"/>
  <c r="K923" i="4"/>
  <c r="J923" i="4"/>
  <c r="I923" i="4"/>
  <c r="H923" i="4"/>
  <c r="L922" i="4"/>
  <c r="K922" i="4"/>
  <c r="J922" i="4"/>
  <c r="I922" i="4"/>
  <c r="H922" i="4"/>
  <c r="L921" i="4"/>
  <c r="K921" i="4"/>
  <c r="J921" i="4"/>
  <c r="I921" i="4"/>
  <c r="H921" i="4"/>
  <c r="L920" i="4"/>
  <c r="K920" i="4"/>
  <c r="J920" i="4"/>
  <c r="I920" i="4"/>
  <c r="H920" i="4"/>
  <c r="L919" i="4"/>
  <c r="K919" i="4"/>
  <c r="J919" i="4"/>
  <c r="I919" i="4"/>
  <c r="H919" i="4"/>
  <c r="L918" i="4"/>
  <c r="K918" i="4"/>
  <c r="J918" i="4"/>
  <c r="I918" i="4"/>
  <c r="H918" i="4"/>
  <c r="L917" i="4"/>
  <c r="K917" i="4"/>
  <c r="J917" i="4"/>
  <c r="I917" i="4"/>
  <c r="H917" i="4"/>
  <c r="L916" i="4"/>
  <c r="K916" i="4"/>
  <c r="J916" i="4"/>
  <c r="I916" i="4"/>
  <c r="H916" i="4"/>
  <c r="L915" i="4"/>
  <c r="K915" i="4"/>
  <c r="J915" i="4"/>
  <c r="I915" i="4"/>
  <c r="H915" i="4"/>
  <c r="L914" i="4"/>
  <c r="K914" i="4"/>
  <c r="J914" i="4"/>
  <c r="I914" i="4"/>
  <c r="H914" i="4"/>
  <c r="L913" i="4"/>
  <c r="K913" i="4"/>
  <c r="J913" i="4"/>
  <c r="I913" i="4"/>
  <c r="H913" i="4"/>
  <c r="L912" i="4"/>
  <c r="K912" i="4"/>
  <c r="J912" i="4"/>
  <c r="I912" i="4"/>
  <c r="H912" i="4"/>
  <c r="L911" i="4"/>
  <c r="K911" i="4"/>
  <c r="J911" i="4"/>
  <c r="I911" i="4"/>
  <c r="H911" i="4"/>
  <c r="L910" i="4"/>
  <c r="K910" i="4"/>
  <c r="J910" i="4"/>
  <c r="I910" i="4"/>
  <c r="H910" i="4"/>
  <c r="L909" i="4"/>
  <c r="K909" i="4"/>
  <c r="J909" i="4"/>
  <c r="I909" i="4"/>
  <c r="H909" i="4"/>
  <c r="L908" i="4"/>
  <c r="K908" i="4"/>
  <c r="J908" i="4"/>
  <c r="I908" i="4"/>
  <c r="H908" i="4"/>
  <c r="L907" i="4"/>
  <c r="K907" i="4"/>
  <c r="J907" i="4"/>
  <c r="I907" i="4"/>
  <c r="H907" i="4"/>
  <c r="L906" i="4"/>
  <c r="K906" i="4"/>
  <c r="J906" i="4"/>
  <c r="I906" i="4"/>
  <c r="H906" i="4"/>
  <c r="L905" i="4"/>
  <c r="K905" i="4"/>
  <c r="J905" i="4"/>
  <c r="I905" i="4"/>
  <c r="H905" i="4"/>
  <c r="L904" i="4"/>
  <c r="K904" i="4"/>
  <c r="J904" i="4"/>
  <c r="I904" i="4"/>
  <c r="H904" i="4"/>
  <c r="L903" i="4"/>
  <c r="K903" i="4"/>
  <c r="J903" i="4"/>
  <c r="I903" i="4"/>
  <c r="H903" i="4"/>
  <c r="L902" i="4"/>
  <c r="K902" i="4"/>
  <c r="J902" i="4"/>
  <c r="I902" i="4"/>
  <c r="H902" i="4"/>
  <c r="L901" i="4"/>
  <c r="K901" i="4"/>
  <c r="J901" i="4"/>
  <c r="I901" i="4"/>
  <c r="H901" i="4"/>
  <c r="L900" i="4"/>
  <c r="K900" i="4"/>
  <c r="J900" i="4"/>
  <c r="I900" i="4"/>
  <c r="H900" i="4"/>
  <c r="L899" i="4"/>
  <c r="K899" i="4"/>
  <c r="J899" i="4"/>
  <c r="I899" i="4"/>
  <c r="H899" i="4"/>
  <c r="L898" i="4"/>
  <c r="K898" i="4"/>
  <c r="J898" i="4"/>
  <c r="I898" i="4"/>
  <c r="H898" i="4"/>
  <c r="L897" i="4"/>
  <c r="K897" i="4"/>
  <c r="J897" i="4"/>
  <c r="I897" i="4"/>
  <c r="H897" i="4"/>
  <c r="L896" i="4"/>
  <c r="K896" i="4"/>
  <c r="J896" i="4"/>
  <c r="I896" i="4"/>
  <c r="H896" i="4"/>
  <c r="L895" i="4"/>
  <c r="K895" i="4"/>
  <c r="J895" i="4"/>
  <c r="I895" i="4"/>
  <c r="H895" i="4"/>
  <c r="L894" i="4"/>
  <c r="K894" i="4"/>
  <c r="J894" i="4"/>
  <c r="I894" i="4"/>
  <c r="H894" i="4"/>
  <c r="L893" i="4"/>
  <c r="K893" i="4"/>
  <c r="J893" i="4"/>
  <c r="I893" i="4"/>
  <c r="H893" i="4"/>
  <c r="L892" i="4"/>
  <c r="K892" i="4"/>
  <c r="J892" i="4"/>
  <c r="I892" i="4"/>
  <c r="H892" i="4"/>
  <c r="L891" i="4"/>
  <c r="K891" i="4"/>
  <c r="J891" i="4"/>
  <c r="I891" i="4"/>
  <c r="H891" i="4"/>
  <c r="L890" i="4"/>
  <c r="K890" i="4"/>
  <c r="J890" i="4"/>
  <c r="I890" i="4"/>
  <c r="H890" i="4"/>
  <c r="L889" i="4"/>
  <c r="K889" i="4"/>
  <c r="J889" i="4"/>
  <c r="I889" i="4"/>
  <c r="H889" i="4"/>
  <c r="L888" i="4"/>
  <c r="K888" i="4"/>
  <c r="J888" i="4"/>
  <c r="I888" i="4"/>
  <c r="H888" i="4"/>
  <c r="L887" i="4"/>
  <c r="K887" i="4"/>
  <c r="J887" i="4"/>
  <c r="I887" i="4"/>
  <c r="H887" i="4"/>
  <c r="L886" i="4"/>
  <c r="K886" i="4"/>
  <c r="J886" i="4"/>
  <c r="I886" i="4"/>
  <c r="H886" i="4"/>
  <c r="L885" i="4"/>
  <c r="K885" i="4"/>
  <c r="J885" i="4"/>
  <c r="I885" i="4"/>
  <c r="H885" i="4"/>
  <c r="L884" i="4"/>
  <c r="K884" i="4"/>
  <c r="J884" i="4"/>
  <c r="I884" i="4"/>
  <c r="H884" i="4"/>
  <c r="L883" i="4"/>
  <c r="K883" i="4"/>
  <c r="J883" i="4"/>
  <c r="I883" i="4"/>
  <c r="H883" i="4"/>
  <c r="L882" i="4"/>
  <c r="K882" i="4"/>
  <c r="J882" i="4"/>
  <c r="I882" i="4"/>
  <c r="H882" i="4"/>
  <c r="L881" i="4"/>
  <c r="K881" i="4"/>
  <c r="J881" i="4"/>
  <c r="I881" i="4"/>
  <c r="H881" i="4"/>
  <c r="L880" i="4"/>
  <c r="K880" i="4"/>
  <c r="J880" i="4"/>
  <c r="I880" i="4"/>
  <c r="H880" i="4"/>
  <c r="L879" i="4"/>
  <c r="K879" i="4"/>
  <c r="J879" i="4"/>
  <c r="I879" i="4"/>
  <c r="H879" i="4"/>
  <c r="L878" i="4"/>
  <c r="K878" i="4"/>
  <c r="J878" i="4"/>
  <c r="I878" i="4"/>
  <c r="H878" i="4"/>
  <c r="L877" i="4"/>
  <c r="K877" i="4"/>
  <c r="J877" i="4"/>
  <c r="I877" i="4"/>
  <c r="H877" i="4"/>
  <c r="L876" i="4"/>
  <c r="K876" i="4"/>
  <c r="J876" i="4"/>
  <c r="I876" i="4"/>
  <c r="H876" i="4"/>
  <c r="L875" i="4"/>
  <c r="K875" i="4"/>
  <c r="J875" i="4"/>
  <c r="I875" i="4"/>
  <c r="H875" i="4"/>
  <c r="L874" i="4"/>
  <c r="K874" i="4"/>
  <c r="J874" i="4"/>
  <c r="I874" i="4"/>
  <c r="H874" i="4"/>
  <c r="L873" i="4"/>
  <c r="K873" i="4"/>
  <c r="J873" i="4"/>
  <c r="I873" i="4"/>
  <c r="H873" i="4"/>
  <c r="L872" i="4"/>
  <c r="K872" i="4"/>
  <c r="J872" i="4"/>
  <c r="I872" i="4"/>
  <c r="H872" i="4"/>
  <c r="L871" i="4"/>
  <c r="K871" i="4"/>
  <c r="J871" i="4"/>
  <c r="I871" i="4"/>
  <c r="H871" i="4"/>
  <c r="L870" i="4"/>
  <c r="K870" i="4"/>
  <c r="J870" i="4"/>
  <c r="I870" i="4"/>
  <c r="H870" i="4"/>
  <c r="L869" i="4"/>
  <c r="K869" i="4"/>
  <c r="J869" i="4"/>
  <c r="I869" i="4"/>
  <c r="H869" i="4"/>
  <c r="L868" i="4"/>
  <c r="K868" i="4"/>
  <c r="J868" i="4"/>
  <c r="I868" i="4"/>
  <c r="H868" i="4"/>
  <c r="L867" i="4"/>
  <c r="K867" i="4"/>
  <c r="J867" i="4"/>
  <c r="I867" i="4"/>
  <c r="H867" i="4"/>
  <c r="L866" i="4"/>
  <c r="K866" i="4"/>
  <c r="J866" i="4"/>
  <c r="I866" i="4"/>
  <c r="H866" i="4"/>
  <c r="L865" i="4"/>
  <c r="K865" i="4"/>
  <c r="J865" i="4"/>
  <c r="I865" i="4"/>
  <c r="H865" i="4"/>
  <c r="L864" i="4"/>
  <c r="K864" i="4"/>
  <c r="J864" i="4"/>
  <c r="I864" i="4"/>
  <c r="H864" i="4"/>
  <c r="L863" i="4"/>
  <c r="K863" i="4"/>
  <c r="J863" i="4"/>
  <c r="I863" i="4"/>
  <c r="H863" i="4"/>
  <c r="L862" i="4"/>
  <c r="K862" i="4"/>
  <c r="J862" i="4"/>
  <c r="I862" i="4"/>
  <c r="H862" i="4"/>
  <c r="L861" i="4"/>
  <c r="K861" i="4"/>
  <c r="J861" i="4"/>
  <c r="I861" i="4"/>
  <c r="H861" i="4"/>
  <c r="L860" i="4"/>
  <c r="K860" i="4"/>
  <c r="J860" i="4"/>
  <c r="I860" i="4"/>
  <c r="H860" i="4"/>
  <c r="L859" i="4"/>
  <c r="K859" i="4"/>
  <c r="J859" i="4"/>
  <c r="I859" i="4"/>
  <c r="H859" i="4"/>
  <c r="L858" i="4"/>
  <c r="K858" i="4"/>
  <c r="J858" i="4"/>
  <c r="I858" i="4"/>
  <c r="H858" i="4"/>
  <c r="L857" i="4"/>
  <c r="K857" i="4"/>
  <c r="J857" i="4"/>
  <c r="I857" i="4"/>
  <c r="H857" i="4"/>
  <c r="L856" i="4"/>
  <c r="K856" i="4"/>
  <c r="J856" i="4"/>
  <c r="I856" i="4"/>
  <c r="H856" i="4"/>
  <c r="L855" i="4"/>
  <c r="K855" i="4"/>
  <c r="J855" i="4"/>
  <c r="I855" i="4"/>
  <c r="H855" i="4"/>
  <c r="L854" i="4"/>
  <c r="K854" i="4"/>
  <c r="J854" i="4"/>
  <c r="I854" i="4"/>
  <c r="H854" i="4"/>
  <c r="L853" i="4"/>
  <c r="K853" i="4"/>
  <c r="J853" i="4"/>
  <c r="I853" i="4"/>
  <c r="H853" i="4"/>
  <c r="L852" i="4"/>
  <c r="K852" i="4"/>
  <c r="J852" i="4"/>
  <c r="I852" i="4"/>
  <c r="H852" i="4"/>
  <c r="L851" i="4"/>
  <c r="K851" i="4"/>
  <c r="J851" i="4"/>
  <c r="I851" i="4"/>
  <c r="H851" i="4"/>
  <c r="L850" i="4"/>
  <c r="K850" i="4"/>
  <c r="J850" i="4"/>
  <c r="I850" i="4"/>
  <c r="H850" i="4"/>
  <c r="L849" i="4"/>
  <c r="K849" i="4"/>
  <c r="J849" i="4"/>
  <c r="I849" i="4"/>
  <c r="H849" i="4"/>
  <c r="L848" i="4"/>
  <c r="K848" i="4"/>
  <c r="J848" i="4"/>
  <c r="I848" i="4"/>
  <c r="H848" i="4"/>
  <c r="L847" i="4"/>
  <c r="K847" i="4"/>
  <c r="J847" i="4"/>
  <c r="I847" i="4"/>
  <c r="H847" i="4"/>
  <c r="L846" i="4"/>
  <c r="K846" i="4"/>
  <c r="J846" i="4"/>
  <c r="I846" i="4"/>
  <c r="H846" i="4"/>
  <c r="L845" i="4"/>
  <c r="K845" i="4"/>
  <c r="J845" i="4"/>
  <c r="I845" i="4"/>
  <c r="H845" i="4"/>
  <c r="L844" i="4"/>
  <c r="K844" i="4"/>
  <c r="J844" i="4"/>
  <c r="I844" i="4"/>
  <c r="H844" i="4"/>
  <c r="L843" i="4"/>
  <c r="K843" i="4"/>
  <c r="J843" i="4"/>
  <c r="I843" i="4"/>
  <c r="H843" i="4"/>
  <c r="L842" i="4"/>
  <c r="K842" i="4"/>
  <c r="J842" i="4"/>
  <c r="I842" i="4"/>
  <c r="H842" i="4"/>
  <c r="L841" i="4"/>
  <c r="K841" i="4"/>
  <c r="J841" i="4"/>
  <c r="I841" i="4"/>
  <c r="H841" i="4"/>
  <c r="L840" i="4"/>
  <c r="K840" i="4"/>
  <c r="J840" i="4"/>
  <c r="I840" i="4"/>
  <c r="H840" i="4"/>
  <c r="L839" i="4"/>
  <c r="K839" i="4"/>
  <c r="J839" i="4"/>
  <c r="I839" i="4"/>
  <c r="H839" i="4"/>
  <c r="L838" i="4"/>
  <c r="K838" i="4"/>
  <c r="J838" i="4"/>
  <c r="I838" i="4"/>
  <c r="H838" i="4"/>
  <c r="L837" i="4"/>
  <c r="K837" i="4"/>
  <c r="J837" i="4"/>
  <c r="I837" i="4"/>
  <c r="H837" i="4"/>
  <c r="L836" i="4"/>
  <c r="K836" i="4"/>
  <c r="J836" i="4"/>
  <c r="I836" i="4"/>
  <c r="H836" i="4"/>
  <c r="L835" i="4"/>
  <c r="K835" i="4"/>
  <c r="J835" i="4"/>
  <c r="I835" i="4"/>
  <c r="H835" i="4"/>
  <c r="L834" i="4"/>
  <c r="K834" i="4"/>
  <c r="J834" i="4"/>
  <c r="I834" i="4"/>
  <c r="H834" i="4"/>
  <c r="L833" i="4"/>
  <c r="K833" i="4"/>
  <c r="J833" i="4"/>
  <c r="I833" i="4"/>
  <c r="H833" i="4"/>
  <c r="L832" i="4"/>
  <c r="K832" i="4"/>
  <c r="J832" i="4"/>
  <c r="I832" i="4"/>
  <c r="H832" i="4"/>
  <c r="L831" i="4"/>
  <c r="K831" i="4"/>
  <c r="J831" i="4"/>
  <c r="I831" i="4"/>
  <c r="H831" i="4"/>
  <c r="L830" i="4"/>
  <c r="K830" i="4"/>
  <c r="J830" i="4"/>
  <c r="I830" i="4"/>
  <c r="H830" i="4"/>
  <c r="L829" i="4"/>
  <c r="K829" i="4"/>
  <c r="J829" i="4"/>
  <c r="I829" i="4"/>
  <c r="H829" i="4"/>
  <c r="L828" i="4"/>
  <c r="K828" i="4"/>
  <c r="J828" i="4"/>
  <c r="I828" i="4"/>
  <c r="H828" i="4"/>
  <c r="L827" i="4"/>
  <c r="K827" i="4"/>
  <c r="J827" i="4"/>
  <c r="I827" i="4"/>
  <c r="H827" i="4"/>
  <c r="L826" i="4"/>
  <c r="K826" i="4"/>
  <c r="J826" i="4"/>
  <c r="I826" i="4"/>
  <c r="H826" i="4"/>
  <c r="L825" i="4"/>
  <c r="K825" i="4"/>
  <c r="J825" i="4"/>
  <c r="I825" i="4"/>
  <c r="H825" i="4"/>
  <c r="L824" i="4"/>
  <c r="K824" i="4"/>
  <c r="J824" i="4"/>
  <c r="I824" i="4"/>
  <c r="H824" i="4"/>
  <c r="L823" i="4"/>
  <c r="K823" i="4"/>
  <c r="J823" i="4"/>
  <c r="I823" i="4"/>
  <c r="H823" i="4"/>
  <c r="L822" i="4"/>
  <c r="K822" i="4"/>
  <c r="J822" i="4"/>
  <c r="I822" i="4"/>
  <c r="H822" i="4"/>
  <c r="L821" i="4"/>
  <c r="K821" i="4"/>
  <c r="J821" i="4"/>
  <c r="I821" i="4"/>
  <c r="H821" i="4"/>
  <c r="L820" i="4"/>
  <c r="K820" i="4"/>
  <c r="J820" i="4"/>
  <c r="I820" i="4"/>
  <c r="H820" i="4"/>
  <c r="L819" i="4"/>
  <c r="K819" i="4"/>
  <c r="J819" i="4"/>
  <c r="I819" i="4"/>
  <c r="H819" i="4"/>
  <c r="L818" i="4"/>
  <c r="K818" i="4"/>
  <c r="J818" i="4"/>
  <c r="I818" i="4"/>
  <c r="H818" i="4"/>
  <c r="L817" i="4"/>
  <c r="K817" i="4"/>
  <c r="J817" i="4"/>
  <c r="I817" i="4"/>
  <c r="H817" i="4"/>
  <c r="L816" i="4"/>
  <c r="K816" i="4"/>
  <c r="J816" i="4"/>
  <c r="I816" i="4"/>
  <c r="H816" i="4"/>
  <c r="L815" i="4"/>
  <c r="K815" i="4"/>
  <c r="J815" i="4"/>
  <c r="I815" i="4"/>
  <c r="H815" i="4"/>
  <c r="L814" i="4"/>
  <c r="K814" i="4"/>
  <c r="J814" i="4"/>
  <c r="I814" i="4"/>
  <c r="H814" i="4"/>
  <c r="L813" i="4"/>
  <c r="K813" i="4"/>
  <c r="J813" i="4"/>
  <c r="I813" i="4"/>
  <c r="H813" i="4"/>
  <c r="L812" i="4"/>
  <c r="K812" i="4"/>
  <c r="J812" i="4"/>
  <c r="I812" i="4"/>
  <c r="H812" i="4"/>
  <c r="L811" i="4"/>
  <c r="K811" i="4"/>
  <c r="J811" i="4"/>
  <c r="I811" i="4"/>
  <c r="H811" i="4"/>
  <c r="L810" i="4"/>
  <c r="K810" i="4"/>
  <c r="J810" i="4"/>
  <c r="I810" i="4"/>
  <c r="H810" i="4"/>
  <c r="L809" i="4"/>
  <c r="K809" i="4"/>
  <c r="J809" i="4"/>
  <c r="I809" i="4"/>
  <c r="H809" i="4"/>
  <c r="L808" i="4"/>
  <c r="K808" i="4"/>
  <c r="J808" i="4"/>
  <c r="I808" i="4"/>
  <c r="H808" i="4"/>
  <c r="L807" i="4"/>
  <c r="K807" i="4"/>
  <c r="J807" i="4"/>
  <c r="I807" i="4"/>
  <c r="H807" i="4"/>
  <c r="L806" i="4"/>
  <c r="K806" i="4"/>
  <c r="J806" i="4"/>
  <c r="I806" i="4"/>
  <c r="H806" i="4"/>
  <c r="L805" i="4"/>
  <c r="K805" i="4"/>
  <c r="J805" i="4"/>
  <c r="I805" i="4"/>
  <c r="H805" i="4"/>
  <c r="L804" i="4"/>
  <c r="K804" i="4"/>
  <c r="J804" i="4"/>
  <c r="I804" i="4"/>
  <c r="H804" i="4"/>
  <c r="L803" i="4"/>
  <c r="K803" i="4"/>
  <c r="J803" i="4"/>
  <c r="I803" i="4"/>
  <c r="H803" i="4"/>
  <c r="L802" i="4"/>
  <c r="K802" i="4"/>
  <c r="J802" i="4"/>
  <c r="I802" i="4"/>
  <c r="H802" i="4"/>
  <c r="L801" i="4"/>
  <c r="K801" i="4"/>
  <c r="J801" i="4"/>
  <c r="I801" i="4"/>
  <c r="H801" i="4"/>
  <c r="L800" i="4"/>
  <c r="K800" i="4"/>
  <c r="J800" i="4"/>
  <c r="I800" i="4"/>
  <c r="H800" i="4"/>
  <c r="L799" i="4"/>
  <c r="K799" i="4"/>
  <c r="J799" i="4"/>
  <c r="I799" i="4"/>
  <c r="H799" i="4"/>
  <c r="L798" i="4"/>
  <c r="K798" i="4"/>
  <c r="J798" i="4"/>
  <c r="I798" i="4"/>
  <c r="H798" i="4"/>
  <c r="L797" i="4"/>
  <c r="K797" i="4"/>
  <c r="J797" i="4"/>
  <c r="I797" i="4"/>
  <c r="H797" i="4"/>
  <c r="L796" i="4"/>
  <c r="K796" i="4"/>
  <c r="J796" i="4"/>
  <c r="I796" i="4"/>
  <c r="H796" i="4"/>
  <c r="L795" i="4"/>
  <c r="K795" i="4"/>
  <c r="J795" i="4"/>
  <c r="I795" i="4"/>
  <c r="H795" i="4"/>
  <c r="L794" i="4"/>
  <c r="K794" i="4"/>
  <c r="J794" i="4"/>
  <c r="I794" i="4"/>
  <c r="H794" i="4"/>
  <c r="L793" i="4"/>
  <c r="K793" i="4"/>
  <c r="J793" i="4"/>
  <c r="I793" i="4"/>
  <c r="H793" i="4"/>
  <c r="L792" i="4"/>
  <c r="K792" i="4"/>
  <c r="J792" i="4"/>
  <c r="I792" i="4"/>
  <c r="H792" i="4"/>
  <c r="L791" i="4"/>
  <c r="K791" i="4"/>
  <c r="J791" i="4"/>
  <c r="I791" i="4"/>
  <c r="H791" i="4"/>
  <c r="L790" i="4"/>
  <c r="K790" i="4"/>
  <c r="J790" i="4"/>
  <c r="I790" i="4"/>
  <c r="H790" i="4"/>
  <c r="L789" i="4"/>
  <c r="K789" i="4"/>
  <c r="J789" i="4"/>
  <c r="I789" i="4"/>
  <c r="H789" i="4"/>
  <c r="L788" i="4"/>
  <c r="K788" i="4"/>
  <c r="J788" i="4"/>
  <c r="I788" i="4"/>
  <c r="H788" i="4"/>
  <c r="L787" i="4"/>
  <c r="K787" i="4"/>
  <c r="J787" i="4"/>
  <c r="I787" i="4"/>
  <c r="H787" i="4"/>
  <c r="L786" i="4"/>
  <c r="K786" i="4"/>
  <c r="J786" i="4"/>
  <c r="I786" i="4"/>
  <c r="H786" i="4"/>
  <c r="L785" i="4"/>
  <c r="K785" i="4"/>
  <c r="J785" i="4"/>
  <c r="I785" i="4"/>
  <c r="H785" i="4"/>
  <c r="L784" i="4"/>
  <c r="K784" i="4"/>
  <c r="J784" i="4"/>
  <c r="I784" i="4"/>
  <c r="H784" i="4"/>
  <c r="L783" i="4"/>
  <c r="K783" i="4"/>
  <c r="J783" i="4"/>
  <c r="I783" i="4"/>
  <c r="H783" i="4"/>
  <c r="L782" i="4"/>
  <c r="K782" i="4"/>
  <c r="J782" i="4"/>
  <c r="I782" i="4"/>
  <c r="H782" i="4"/>
  <c r="L781" i="4"/>
  <c r="K781" i="4"/>
  <c r="J781" i="4"/>
  <c r="I781" i="4"/>
  <c r="H781" i="4"/>
  <c r="L780" i="4"/>
  <c r="K780" i="4"/>
  <c r="J780" i="4"/>
  <c r="I780" i="4"/>
  <c r="H780" i="4"/>
  <c r="L779" i="4"/>
  <c r="K779" i="4"/>
  <c r="J779" i="4"/>
  <c r="I779" i="4"/>
  <c r="H779" i="4"/>
  <c r="L778" i="4"/>
  <c r="K778" i="4"/>
  <c r="J778" i="4"/>
  <c r="I778" i="4"/>
  <c r="H778" i="4"/>
  <c r="L777" i="4"/>
  <c r="K777" i="4"/>
  <c r="J777" i="4"/>
  <c r="I777" i="4"/>
  <c r="H777" i="4"/>
  <c r="L776" i="4"/>
  <c r="K776" i="4"/>
  <c r="J776" i="4"/>
  <c r="I776" i="4"/>
  <c r="H776" i="4"/>
  <c r="L775" i="4"/>
  <c r="K775" i="4"/>
  <c r="J775" i="4"/>
  <c r="I775" i="4"/>
  <c r="H775" i="4"/>
  <c r="L774" i="4"/>
  <c r="K774" i="4"/>
  <c r="J774" i="4"/>
  <c r="I774" i="4"/>
  <c r="H774" i="4"/>
  <c r="L773" i="4"/>
  <c r="K773" i="4"/>
  <c r="J773" i="4"/>
  <c r="I773" i="4"/>
  <c r="H773" i="4"/>
  <c r="L772" i="4"/>
  <c r="K772" i="4"/>
  <c r="J772" i="4"/>
  <c r="I772" i="4"/>
  <c r="H772" i="4"/>
  <c r="L771" i="4"/>
  <c r="K771" i="4"/>
  <c r="J771" i="4"/>
  <c r="I771" i="4"/>
  <c r="H771" i="4"/>
  <c r="L770" i="4"/>
  <c r="K770" i="4"/>
  <c r="J770" i="4"/>
  <c r="I770" i="4"/>
  <c r="H770" i="4"/>
  <c r="L769" i="4"/>
  <c r="K769" i="4"/>
  <c r="J769" i="4"/>
  <c r="I769" i="4"/>
  <c r="H769" i="4"/>
  <c r="L768" i="4"/>
  <c r="K768" i="4"/>
  <c r="J768" i="4"/>
  <c r="I768" i="4"/>
  <c r="H768" i="4"/>
  <c r="L767" i="4"/>
  <c r="K767" i="4"/>
  <c r="J767" i="4"/>
  <c r="I767" i="4"/>
  <c r="H767" i="4"/>
  <c r="L766" i="4"/>
  <c r="K766" i="4"/>
  <c r="J766" i="4"/>
  <c r="I766" i="4"/>
  <c r="H766" i="4"/>
  <c r="L765" i="4"/>
  <c r="K765" i="4"/>
  <c r="J765" i="4"/>
  <c r="I765" i="4"/>
  <c r="H765" i="4"/>
  <c r="L764" i="4"/>
  <c r="K764" i="4"/>
  <c r="J764" i="4"/>
  <c r="I764" i="4"/>
  <c r="H764" i="4"/>
  <c r="L763" i="4"/>
  <c r="K763" i="4"/>
  <c r="J763" i="4"/>
  <c r="I763" i="4"/>
  <c r="H763" i="4"/>
  <c r="L762" i="4"/>
  <c r="K762" i="4"/>
  <c r="J762" i="4"/>
  <c r="I762" i="4"/>
  <c r="H762" i="4"/>
  <c r="L761" i="4"/>
  <c r="K761" i="4"/>
  <c r="J761" i="4"/>
  <c r="I761" i="4"/>
  <c r="H761" i="4"/>
  <c r="L760" i="4"/>
  <c r="K760" i="4"/>
  <c r="J760" i="4"/>
  <c r="I760" i="4"/>
  <c r="H760" i="4"/>
  <c r="L759" i="4"/>
  <c r="K759" i="4"/>
  <c r="J759" i="4"/>
  <c r="I759" i="4"/>
  <c r="H759" i="4"/>
  <c r="L758" i="4"/>
  <c r="K758" i="4"/>
  <c r="J758" i="4"/>
  <c r="I758" i="4"/>
  <c r="H758" i="4"/>
  <c r="L757" i="4"/>
  <c r="K757" i="4"/>
  <c r="J757" i="4"/>
  <c r="I757" i="4"/>
  <c r="H757" i="4"/>
  <c r="L756" i="4"/>
  <c r="K756" i="4"/>
  <c r="J756" i="4"/>
  <c r="I756" i="4"/>
  <c r="H756" i="4"/>
  <c r="L755" i="4"/>
  <c r="K755" i="4"/>
  <c r="J755" i="4"/>
  <c r="I755" i="4"/>
  <c r="H755" i="4"/>
  <c r="L754" i="4"/>
  <c r="K754" i="4"/>
  <c r="J754" i="4"/>
  <c r="I754" i="4"/>
  <c r="H754" i="4"/>
  <c r="L753" i="4"/>
  <c r="K753" i="4"/>
  <c r="J753" i="4"/>
  <c r="I753" i="4"/>
  <c r="H753" i="4"/>
  <c r="L752" i="4"/>
  <c r="K752" i="4"/>
  <c r="J752" i="4"/>
  <c r="I752" i="4"/>
  <c r="H752" i="4"/>
  <c r="L751" i="4"/>
  <c r="K751" i="4"/>
  <c r="J751" i="4"/>
  <c r="I751" i="4"/>
  <c r="H751" i="4"/>
  <c r="L750" i="4"/>
  <c r="K750" i="4"/>
  <c r="J750" i="4"/>
  <c r="I750" i="4"/>
  <c r="H750" i="4"/>
  <c r="L749" i="4"/>
  <c r="K749" i="4"/>
  <c r="J749" i="4"/>
  <c r="I749" i="4"/>
  <c r="H749" i="4"/>
  <c r="L748" i="4"/>
  <c r="K748" i="4"/>
  <c r="J748" i="4"/>
  <c r="I748" i="4"/>
  <c r="H748" i="4"/>
  <c r="L747" i="4"/>
  <c r="K747" i="4"/>
  <c r="J747" i="4"/>
  <c r="I747" i="4"/>
  <c r="H747" i="4"/>
  <c r="L746" i="4"/>
  <c r="K746" i="4"/>
  <c r="J746" i="4"/>
  <c r="I746" i="4"/>
  <c r="H746" i="4"/>
  <c r="L745" i="4"/>
  <c r="K745" i="4"/>
  <c r="J745" i="4"/>
  <c r="I745" i="4"/>
  <c r="H745" i="4"/>
  <c r="L744" i="4"/>
  <c r="K744" i="4"/>
  <c r="J744" i="4"/>
  <c r="I744" i="4"/>
  <c r="H744" i="4"/>
  <c r="L743" i="4"/>
  <c r="K743" i="4"/>
  <c r="J743" i="4"/>
  <c r="I743" i="4"/>
  <c r="H743" i="4"/>
  <c r="L742" i="4"/>
  <c r="K742" i="4"/>
  <c r="J742" i="4"/>
  <c r="I742" i="4"/>
  <c r="H742" i="4"/>
  <c r="L741" i="4"/>
  <c r="K741" i="4"/>
  <c r="J741" i="4"/>
  <c r="I741" i="4"/>
  <c r="H741" i="4"/>
  <c r="L740" i="4"/>
  <c r="K740" i="4"/>
  <c r="J740" i="4"/>
  <c r="I740" i="4"/>
  <c r="H740" i="4"/>
  <c r="L739" i="4"/>
  <c r="K739" i="4"/>
  <c r="J739" i="4"/>
  <c r="I739" i="4"/>
  <c r="H739" i="4"/>
  <c r="L738" i="4"/>
  <c r="K738" i="4"/>
  <c r="J738" i="4"/>
  <c r="I738" i="4"/>
  <c r="H738" i="4"/>
  <c r="L737" i="4"/>
  <c r="K737" i="4"/>
  <c r="J737" i="4"/>
  <c r="I737" i="4"/>
  <c r="H737" i="4"/>
  <c r="L736" i="4"/>
  <c r="K736" i="4"/>
  <c r="J736" i="4"/>
  <c r="I736" i="4"/>
  <c r="H736" i="4"/>
  <c r="L735" i="4"/>
  <c r="K735" i="4"/>
  <c r="J735" i="4"/>
  <c r="I735" i="4"/>
  <c r="H735" i="4"/>
  <c r="L734" i="4"/>
  <c r="K734" i="4"/>
  <c r="J734" i="4"/>
  <c r="I734" i="4"/>
  <c r="H734" i="4"/>
  <c r="L733" i="4"/>
  <c r="K733" i="4"/>
  <c r="J733" i="4"/>
  <c r="I733" i="4"/>
  <c r="H733" i="4"/>
  <c r="L732" i="4"/>
  <c r="K732" i="4"/>
  <c r="J732" i="4"/>
  <c r="I732" i="4"/>
  <c r="H732" i="4"/>
  <c r="L731" i="4"/>
  <c r="K731" i="4"/>
  <c r="J731" i="4"/>
  <c r="I731" i="4"/>
  <c r="H731" i="4"/>
  <c r="L730" i="4"/>
  <c r="K730" i="4"/>
  <c r="J730" i="4"/>
  <c r="I730" i="4"/>
  <c r="H730" i="4"/>
  <c r="L729" i="4"/>
  <c r="K729" i="4"/>
  <c r="J729" i="4"/>
  <c r="I729" i="4"/>
  <c r="H729" i="4"/>
  <c r="L728" i="4"/>
  <c r="K728" i="4"/>
  <c r="J728" i="4"/>
  <c r="I728" i="4"/>
  <c r="H728" i="4"/>
  <c r="L727" i="4"/>
  <c r="K727" i="4"/>
  <c r="J727" i="4"/>
  <c r="I727" i="4"/>
  <c r="H727" i="4"/>
  <c r="L726" i="4"/>
  <c r="K726" i="4"/>
  <c r="J726" i="4"/>
  <c r="I726" i="4"/>
  <c r="H726" i="4"/>
  <c r="L725" i="4"/>
  <c r="K725" i="4"/>
  <c r="J725" i="4"/>
  <c r="I725" i="4"/>
  <c r="H725" i="4"/>
  <c r="L724" i="4"/>
  <c r="K724" i="4"/>
  <c r="J724" i="4"/>
  <c r="I724" i="4"/>
  <c r="H724" i="4"/>
  <c r="L723" i="4"/>
  <c r="K723" i="4"/>
  <c r="J723" i="4"/>
  <c r="I723" i="4"/>
  <c r="H723" i="4"/>
  <c r="L722" i="4"/>
  <c r="K722" i="4"/>
  <c r="J722" i="4"/>
  <c r="I722" i="4"/>
  <c r="H722" i="4"/>
  <c r="L721" i="4"/>
  <c r="K721" i="4"/>
  <c r="J721" i="4"/>
  <c r="I721" i="4"/>
  <c r="H721" i="4"/>
  <c r="L720" i="4"/>
  <c r="K720" i="4"/>
  <c r="J720" i="4"/>
  <c r="I720" i="4"/>
  <c r="H720" i="4"/>
  <c r="L719" i="4"/>
  <c r="K719" i="4"/>
  <c r="J719" i="4"/>
  <c r="I719" i="4"/>
  <c r="H719" i="4"/>
  <c r="L718" i="4"/>
  <c r="K718" i="4"/>
  <c r="J718" i="4"/>
  <c r="I718" i="4"/>
  <c r="H718" i="4"/>
  <c r="L717" i="4"/>
  <c r="K717" i="4"/>
  <c r="J717" i="4"/>
  <c r="I717" i="4"/>
  <c r="H717" i="4"/>
  <c r="L716" i="4"/>
  <c r="K716" i="4"/>
  <c r="J716" i="4"/>
  <c r="I716" i="4"/>
  <c r="H716" i="4"/>
  <c r="L715" i="4"/>
  <c r="K715" i="4"/>
  <c r="J715" i="4"/>
  <c r="I715" i="4"/>
  <c r="H715" i="4"/>
  <c r="L714" i="4"/>
  <c r="K714" i="4"/>
  <c r="J714" i="4"/>
  <c r="I714" i="4"/>
  <c r="H714" i="4"/>
  <c r="L713" i="4"/>
  <c r="K713" i="4"/>
  <c r="J713" i="4"/>
  <c r="I713" i="4"/>
  <c r="H713" i="4"/>
  <c r="L712" i="4"/>
  <c r="K712" i="4"/>
  <c r="J712" i="4"/>
  <c r="I712" i="4"/>
  <c r="H712" i="4"/>
  <c r="L711" i="4"/>
  <c r="K711" i="4"/>
  <c r="J711" i="4"/>
  <c r="I711" i="4"/>
  <c r="H711" i="4"/>
  <c r="L710" i="4"/>
  <c r="K710" i="4"/>
  <c r="J710" i="4"/>
  <c r="I710" i="4"/>
  <c r="H710" i="4"/>
  <c r="L709" i="4"/>
  <c r="K709" i="4"/>
  <c r="J709" i="4"/>
  <c r="I709" i="4"/>
  <c r="H709" i="4"/>
  <c r="L708" i="4"/>
  <c r="K708" i="4"/>
  <c r="J708" i="4"/>
  <c r="I708" i="4"/>
  <c r="H708" i="4"/>
  <c r="L707" i="4"/>
  <c r="K707" i="4"/>
  <c r="J707" i="4"/>
  <c r="I707" i="4"/>
  <c r="H707" i="4"/>
  <c r="L706" i="4"/>
  <c r="K706" i="4"/>
  <c r="J706" i="4"/>
  <c r="I706" i="4"/>
  <c r="H706" i="4"/>
  <c r="L705" i="4"/>
  <c r="K705" i="4"/>
  <c r="J705" i="4"/>
  <c r="I705" i="4"/>
  <c r="H705" i="4"/>
  <c r="L704" i="4"/>
  <c r="K704" i="4"/>
  <c r="J704" i="4"/>
  <c r="I704" i="4"/>
  <c r="H704" i="4"/>
  <c r="L703" i="4"/>
  <c r="K703" i="4"/>
  <c r="J703" i="4"/>
  <c r="I703" i="4"/>
  <c r="H703" i="4"/>
  <c r="L702" i="4"/>
  <c r="K702" i="4"/>
  <c r="J702" i="4"/>
  <c r="I702" i="4"/>
  <c r="H702" i="4"/>
  <c r="L701" i="4"/>
  <c r="K701" i="4"/>
  <c r="J701" i="4"/>
  <c r="I701" i="4"/>
  <c r="H701" i="4"/>
  <c r="L700" i="4"/>
  <c r="K700" i="4"/>
  <c r="J700" i="4"/>
  <c r="I700" i="4"/>
  <c r="H700" i="4"/>
  <c r="L699" i="4"/>
  <c r="K699" i="4"/>
  <c r="J699" i="4"/>
  <c r="I699" i="4"/>
  <c r="H699" i="4"/>
  <c r="L698" i="4"/>
  <c r="K698" i="4"/>
  <c r="J698" i="4"/>
  <c r="I698" i="4"/>
  <c r="H698" i="4"/>
  <c r="L697" i="4"/>
  <c r="K697" i="4"/>
  <c r="J697" i="4"/>
  <c r="I697" i="4"/>
  <c r="H697" i="4"/>
  <c r="L696" i="4"/>
  <c r="K696" i="4"/>
  <c r="J696" i="4"/>
  <c r="I696" i="4"/>
  <c r="H696" i="4"/>
  <c r="L695" i="4"/>
  <c r="K695" i="4"/>
  <c r="J695" i="4"/>
  <c r="I695" i="4"/>
  <c r="H695" i="4"/>
  <c r="L694" i="4"/>
  <c r="K694" i="4"/>
  <c r="J694" i="4"/>
  <c r="I694" i="4"/>
  <c r="H694" i="4"/>
  <c r="L693" i="4"/>
  <c r="K693" i="4"/>
  <c r="J693" i="4"/>
  <c r="I693" i="4"/>
  <c r="H693" i="4"/>
  <c r="L692" i="4"/>
  <c r="K692" i="4"/>
  <c r="J692" i="4"/>
  <c r="I692" i="4"/>
  <c r="H692" i="4"/>
  <c r="L691" i="4"/>
  <c r="K691" i="4"/>
  <c r="J691" i="4"/>
  <c r="I691" i="4"/>
  <c r="H691" i="4"/>
  <c r="L690" i="4"/>
  <c r="K690" i="4"/>
  <c r="J690" i="4"/>
  <c r="I690" i="4"/>
  <c r="H690" i="4"/>
  <c r="L689" i="4"/>
  <c r="K689" i="4"/>
  <c r="J689" i="4"/>
  <c r="I689" i="4"/>
  <c r="H689" i="4"/>
  <c r="L688" i="4"/>
  <c r="K688" i="4"/>
  <c r="J688" i="4"/>
  <c r="I688" i="4"/>
  <c r="H688" i="4"/>
  <c r="L687" i="4"/>
  <c r="K687" i="4"/>
  <c r="J687" i="4"/>
  <c r="I687" i="4"/>
  <c r="H687" i="4"/>
  <c r="L686" i="4"/>
  <c r="K686" i="4"/>
  <c r="J686" i="4"/>
  <c r="I686" i="4"/>
  <c r="H686" i="4"/>
  <c r="L685" i="4"/>
  <c r="K685" i="4"/>
  <c r="J685" i="4"/>
  <c r="I685" i="4"/>
  <c r="H685" i="4"/>
  <c r="L684" i="4"/>
  <c r="K684" i="4"/>
  <c r="J684" i="4"/>
  <c r="I684" i="4"/>
  <c r="H684" i="4"/>
  <c r="L683" i="4"/>
  <c r="K683" i="4"/>
  <c r="J683" i="4"/>
  <c r="I683" i="4"/>
  <c r="H683" i="4"/>
  <c r="L682" i="4"/>
  <c r="K682" i="4"/>
  <c r="J682" i="4"/>
  <c r="I682" i="4"/>
  <c r="H682" i="4"/>
  <c r="L681" i="4"/>
  <c r="K681" i="4"/>
  <c r="J681" i="4"/>
  <c r="I681" i="4"/>
  <c r="H681" i="4"/>
  <c r="L680" i="4"/>
  <c r="K680" i="4"/>
  <c r="J680" i="4"/>
  <c r="I680" i="4"/>
  <c r="H680" i="4"/>
  <c r="L679" i="4"/>
  <c r="K679" i="4"/>
  <c r="J679" i="4"/>
  <c r="I679" i="4"/>
  <c r="H679" i="4"/>
  <c r="L678" i="4"/>
  <c r="K678" i="4"/>
  <c r="J678" i="4"/>
  <c r="I678" i="4"/>
  <c r="H678" i="4"/>
  <c r="L677" i="4"/>
  <c r="K677" i="4"/>
  <c r="J677" i="4"/>
  <c r="I677" i="4"/>
  <c r="H677" i="4"/>
  <c r="L676" i="4"/>
  <c r="K676" i="4"/>
  <c r="J676" i="4"/>
  <c r="I676" i="4"/>
  <c r="H676" i="4"/>
  <c r="L675" i="4"/>
  <c r="K675" i="4"/>
  <c r="J675" i="4"/>
  <c r="I675" i="4"/>
  <c r="H675" i="4"/>
  <c r="L674" i="4"/>
  <c r="K674" i="4"/>
  <c r="J674" i="4"/>
  <c r="I674" i="4"/>
  <c r="H674" i="4"/>
  <c r="L673" i="4"/>
  <c r="K673" i="4"/>
  <c r="J673" i="4"/>
  <c r="I673" i="4"/>
  <c r="H673" i="4"/>
  <c r="L672" i="4"/>
  <c r="K672" i="4"/>
  <c r="J672" i="4"/>
  <c r="I672" i="4"/>
  <c r="H672" i="4"/>
  <c r="L671" i="4"/>
  <c r="K671" i="4"/>
  <c r="J671" i="4"/>
  <c r="I671" i="4"/>
  <c r="H671" i="4"/>
  <c r="L670" i="4"/>
  <c r="K670" i="4"/>
  <c r="J670" i="4"/>
  <c r="I670" i="4"/>
  <c r="H670" i="4"/>
  <c r="L669" i="4"/>
  <c r="K669" i="4"/>
  <c r="J669" i="4"/>
  <c r="I669" i="4"/>
  <c r="H669" i="4"/>
  <c r="L668" i="4"/>
  <c r="K668" i="4"/>
  <c r="J668" i="4"/>
  <c r="I668" i="4"/>
  <c r="H668" i="4"/>
  <c r="L667" i="4"/>
  <c r="K667" i="4"/>
  <c r="J667" i="4"/>
  <c r="I667" i="4"/>
  <c r="H667" i="4"/>
  <c r="L666" i="4"/>
  <c r="K666" i="4"/>
  <c r="J666" i="4"/>
  <c r="I666" i="4"/>
  <c r="H666" i="4"/>
  <c r="L665" i="4"/>
  <c r="K665" i="4"/>
  <c r="J665" i="4"/>
  <c r="I665" i="4"/>
  <c r="H665" i="4"/>
  <c r="L664" i="4"/>
  <c r="K664" i="4"/>
  <c r="J664" i="4"/>
  <c r="I664" i="4"/>
  <c r="H664" i="4"/>
  <c r="L663" i="4"/>
  <c r="K663" i="4"/>
  <c r="J663" i="4"/>
  <c r="I663" i="4"/>
  <c r="H663" i="4"/>
  <c r="L662" i="4"/>
  <c r="K662" i="4"/>
  <c r="J662" i="4"/>
  <c r="I662" i="4"/>
  <c r="H662" i="4"/>
  <c r="L661" i="4"/>
  <c r="K661" i="4"/>
  <c r="J661" i="4"/>
  <c r="I661" i="4"/>
  <c r="H661" i="4"/>
  <c r="L660" i="4"/>
  <c r="K660" i="4"/>
  <c r="J660" i="4"/>
  <c r="I660" i="4"/>
  <c r="H660" i="4"/>
  <c r="L659" i="4"/>
  <c r="K659" i="4"/>
  <c r="J659" i="4"/>
  <c r="I659" i="4"/>
  <c r="H659" i="4"/>
  <c r="L658" i="4"/>
  <c r="K658" i="4"/>
  <c r="J658" i="4"/>
  <c r="I658" i="4"/>
  <c r="H658" i="4"/>
  <c r="L657" i="4"/>
  <c r="K657" i="4"/>
  <c r="J657" i="4"/>
  <c r="I657" i="4"/>
  <c r="H657" i="4"/>
  <c r="L656" i="4"/>
  <c r="K656" i="4"/>
  <c r="J656" i="4"/>
  <c r="I656" i="4"/>
  <c r="H656" i="4"/>
  <c r="L655" i="4"/>
  <c r="K655" i="4"/>
  <c r="J655" i="4"/>
  <c r="I655" i="4"/>
  <c r="H655" i="4"/>
  <c r="L654" i="4"/>
  <c r="K654" i="4"/>
  <c r="J654" i="4"/>
  <c r="I654" i="4"/>
  <c r="H654" i="4"/>
  <c r="L653" i="4"/>
  <c r="K653" i="4"/>
  <c r="J653" i="4"/>
  <c r="I653" i="4"/>
  <c r="H653" i="4"/>
  <c r="L652" i="4"/>
  <c r="K652" i="4"/>
  <c r="J652" i="4"/>
  <c r="I652" i="4"/>
  <c r="H652" i="4"/>
  <c r="L651" i="4"/>
  <c r="K651" i="4"/>
  <c r="J651" i="4"/>
  <c r="I651" i="4"/>
  <c r="H651" i="4"/>
  <c r="L650" i="4"/>
  <c r="K650" i="4"/>
  <c r="J650" i="4"/>
  <c r="I650" i="4"/>
  <c r="H650" i="4"/>
  <c r="L649" i="4"/>
  <c r="K649" i="4"/>
  <c r="J649" i="4"/>
  <c r="I649" i="4"/>
  <c r="H649" i="4"/>
  <c r="L648" i="4"/>
  <c r="K648" i="4"/>
  <c r="J648" i="4"/>
  <c r="I648" i="4"/>
  <c r="H648" i="4"/>
  <c r="L647" i="4"/>
  <c r="K647" i="4"/>
  <c r="J647" i="4"/>
  <c r="I647" i="4"/>
  <c r="H647" i="4"/>
  <c r="L646" i="4"/>
  <c r="K646" i="4"/>
  <c r="J646" i="4"/>
  <c r="I646" i="4"/>
  <c r="H646" i="4"/>
  <c r="L645" i="4"/>
  <c r="K645" i="4"/>
  <c r="J645" i="4"/>
  <c r="I645" i="4"/>
  <c r="H645" i="4"/>
  <c r="L644" i="4"/>
  <c r="K644" i="4"/>
  <c r="J644" i="4"/>
  <c r="I644" i="4"/>
  <c r="H644" i="4"/>
  <c r="L643" i="4"/>
  <c r="K643" i="4"/>
  <c r="J643" i="4"/>
  <c r="I643" i="4"/>
  <c r="H643" i="4"/>
  <c r="L642" i="4"/>
  <c r="K642" i="4"/>
  <c r="J642" i="4"/>
  <c r="I642" i="4"/>
  <c r="H642" i="4"/>
  <c r="L641" i="4"/>
  <c r="K641" i="4"/>
  <c r="J641" i="4"/>
  <c r="I641" i="4"/>
  <c r="H641" i="4"/>
  <c r="L640" i="4"/>
  <c r="K640" i="4"/>
  <c r="J640" i="4"/>
  <c r="I640" i="4"/>
  <c r="H640" i="4"/>
  <c r="L639" i="4"/>
  <c r="K639" i="4"/>
  <c r="J639" i="4"/>
  <c r="I639" i="4"/>
  <c r="H639" i="4"/>
  <c r="L638" i="4"/>
  <c r="K638" i="4"/>
  <c r="J638" i="4"/>
  <c r="I638" i="4"/>
  <c r="H638" i="4"/>
  <c r="L637" i="4"/>
  <c r="K637" i="4"/>
  <c r="J637" i="4"/>
  <c r="I637" i="4"/>
  <c r="H637" i="4"/>
  <c r="L636" i="4"/>
  <c r="K636" i="4"/>
  <c r="J636" i="4"/>
  <c r="I636" i="4"/>
  <c r="H636" i="4"/>
  <c r="L635" i="4"/>
  <c r="K635" i="4"/>
  <c r="J635" i="4"/>
  <c r="I635" i="4"/>
  <c r="H635" i="4"/>
  <c r="L634" i="4"/>
  <c r="K634" i="4"/>
  <c r="J634" i="4"/>
  <c r="I634" i="4"/>
  <c r="H634" i="4"/>
  <c r="L633" i="4"/>
  <c r="K633" i="4"/>
  <c r="J633" i="4"/>
  <c r="I633" i="4"/>
  <c r="H633" i="4"/>
  <c r="L632" i="4"/>
  <c r="K632" i="4"/>
  <c r="J632" i="4"/>
  <c r="I632" i="4"/>
  <c r="H632" i="4"/>
  <c r="L631" i="4"/>
  <c r="K631" i="4"/>
  <c r="J631" i="4"/>
  <c r="I631" i="4"/>
  <c r="H631" i="4"/>
  <c r="L630" i="4"/>
  <c r="K630" i="4"/>
  <c r="J630" i="4"/>
  <c r="I630" i="4"/>
  <c r="H630" i="4"/>
  <c r="L629" i="4"/>
  <c r="K629" i="4"/>
  <c r="J629" i="4"/>
  <c r="I629" i="4"/>
  <c r="H629" i="4"/>
  <c r="L628" i="4"/>
  <c r="K628" i="4"/>
  <c r="J628" i="4"/>
  <c r="I628" i="4"/>
  <c r="H628" i="4"/>
  <c r="L627" i="4"/>
  <c r="K627" i="4"/>
  <c r="J627" i="4"/>
  <c r="I627" i="4"/>
  <c r="H627" i="4"/>
  <c r="L626" i="4"/>
  <c r="K626" i="4"/>
  <c r="J626" i="4"/>
  <c r="I626" i="4"/>
  <c r="H626" i="4"/>
  <c r="L625" i="4"/>
  <c r="K625" i="4"/>
  <c r="J625" i="4"/>
  <c r="I625" i="4"/>
  <c r="H625" i="4"/>
  <c r="L624" i="4"/>
  <c r="K624" i="4"/>
  <c r="J624" i="4"/>
  <c r="I624" i="4"/>
  <c r="H624" i="4"/>
  <c r="L623" i="4"/>
  <c r="K623" i="4"/>
  <c r="J623" i="4"/>
  <c r="I623" i="4"/>
  <c r="H623" i="4"/>
  <c r="L622" i="4"/>
  <c r="K622" i="4"/>
  <c r="J622" i="4"/>
  <c r="I622" i="4"/>
  <c r="H622" i="4"/>
  <c r="L621" i="4"/>
  <c r="K621" i="4"/>
  <c r="J621" i="4"/>
  <c r="I621" i="4"/>
  <c r="H621" i="4"/>
  <c r="L620" i="4"/>
  <c r="K620" i="4"/>
  <c r="J620" i="4"/>
  <c r="I620" i="4"/>
  <c r="H620" i="4"/>
  <c r="L619" i="4"/>
  <c r="K619" i="4"/>
  <c r="J619" i="4"/>
  <c r="I619" i="4"/>
  <c r="H619" i="4"/>
  <c r="L618" i="4"/>
  <c r="K618" i="4"/>
  <c r="J618" i="4"/>
  <c r="I618" i="4"/>
  <c r="H618" i="4"/>
  <c r="L617" i="4"/>
  <c r="K617" i="4"/>
  <c r="J617" i="4"/>
  <c r="I617" i="4"/>
  <c r="H617" i="4"/>
  <c r="L616" i="4"/>
  <c r="K616" i="4"/>
  <c r="J616" i="4"/>
  <c r="I616" i="4"/>
  <c r="H616" i="4"/>
  <c r="L615" i="4"/>
  <c r="K615" i="4"/>
  <c r="J615" i="4"/>
  <c r="I615" i="4"/>
  <c r="H615" i="4"/>
  <c r="L614" i="4"/>
  <c r="K614" i="4"/>
  <c r="J614" i="4"/>
  <c r="I614" i="4"/>
  <c r="H614" i="4"/>
  <c r="L613" i="4"/>
  <c r="K613" i="4"/>
  <c r="J613" i="4"/>
  <c r="I613" i="4"/>
  <c r="H613" i="4"/>
  <c r="L612" i="4"/>
  <c r="K612" i="4"/>
  <c r="J612" i="4"/>
  <c r="I612" i="4"/>
  <c r="H612" i="4"/>
  <c r="L611" i="4"/>
  <c r="K611" i="4"/>
  <c r="J611" i="4"/>
  <c r="I611" i="4"/>
  <c r="H611" i="4"/>
  <c r="L610" i="4"/>
  <c r="K610" i="4"/>
  <c r="J610" i="4"/>
  <c r="I610" i="4"/>
  <c r="H610" i="4"/>
  <c r="L609" i="4"/>
  <c r="K609" i="4"/>
  <c r="J609" i="4"/>
  <c r="I609" i="4"/>
  <c r="H609" i="4"/>
  <c r="L608" i="4"/>
  <c r="K608" i="4"/>
  <c r="J608" i="4"/>
  <c r="I608" i="4"/>
  <c r="H608" i="4"/>
  <c r="L607" i="4"/>
  <c r="K607" i="4"/>
  <c r="J607" i="4"/>
  <c r="I607" i="4"/>
  <c r="H607" i="4"/>
  <c r="L606" i="4"/>
  <c r="K606" i="4"/>
  <c r="J606" i="4"/>
  <c r="I606" i="4"/>
  <c r="H606" i="4"/>
  <c r="L605" i="4"/>
  <c r="K605" i="4"/>
  <c r="J605" i="4"/>
  <c r="I605" i="4"/>
  <c r="H605" i="4"/>
  <c r="L604" i="4"/>
  <c r="K604" i="4"/>
  <c r="J604" i="4"/>
  <c r="I604" i="4"/>
  <c r="H604" i="4"/>
  <c r="L603" i="4"/>
  <c r="K603" i="4"/>
  <c r="J603" i="4"/>
  <c r="I603" i="4"/>
  <c r="H603" i="4"/>
  <c r="L602" i="4"/>
  <c r="K602" i="4"/>
  <c r="J602" i="4"/>
  <c r="I602" i="4"/>
  <c r="H602" i="4"/>
  <c r="L601" i="4"/>
  <c r="K601" i="4"/>
  <c r="J601" i="4"/>
  <c r="I601" i="4"/>
  <c r="H601" i="4"/>
  <c r="L600" i="4"/>
  <c r="K600" i="4"/>
  <c r="J600" i="4"/>
  <c r="I600" i="4"/>
  <c r="H600" i="4"/>
  <c r="L599" i="4"/>
  <c r="K599" i="4"/>
  <c r="J599" i="4"/>
  <c r="I599" i="4"/>
  <c r="H599" i="4"/>
  <c r="L598" i="4"/>
  <c r="K598" i="4"/>
  <c r="J598" i="4"/>
  <c r="I598" i="4"/>
  <c r="H598" i="4"/>
  <c r="L597" i="4"/>
  <c r="K597" i="4"/>
  <c r="J597" i="4"/>
  <c r="I597" i="4"/>
  <c r="H597" i="4"/>
  <c r="L596" i="4"/>
  <c r="K596" i="4"/>
  <c r="J596" i="4"/>
  <c r="I596" i="4"/>
  <c r="H596" i="4"/>
  <c r="L595" i="4"/>
  <c r="K595" i="4"/>
  <c r="J595" i="4"/>
  <c r="I595" i="4"/>
  <c r="H595" i="4"/>
  <c r="L594" i="4"/>
  <c r="K594" i="4"/>
  <c r="J594" i="4"/>
  <c r="I594" i="4"/>
  <c r="H594" i="4"/>
  <c r="L593" i="4"/>
  <c r="K593" i="4"/>
  <c r="J593" i="4"/>
  <c r="I593" i="4"/>
  <c r="H593" i="4"/>
  <c r="L592" i="4"/>
  <c r="K592" i="4"/>
  <c r="J592" i="4"/>
  <c r="I592" i="4"/>
  <c r="H592" i="4"/>
  <c r="L591" i="4"/>
  <c r="K591" i="4"/>
  <c r="J591" i="4"/>
  <c r="I591" i="4"/>
  <c r="H591" i="4"/>
  <c r="L590" i="4"/>
  <c r="K590" i="4"/>
  <c r="J590" i="4"/>
  <c r="I590" i="4"/>
  <c r="H590" i="4"/>
  <c r="L589" i="4"/>
  <c r="K589" i="4"/>
  <c r="J589" i="4"/>
  <c r="I589" i="4"/>
  <c r="H589" i="4"/>
  <c r="L588" i="4"/>
  <c r="K588" i="4"/>
  <c r="J588" i="4"/>
  <c r="I588" i="4"/>
  <c r="H588" i="4"/>
  <c r="L587" i="4"/>
  <c r="K587" i="4"/>
  <c r="J587" i="4"/>
  <c r="I587" i="4"/>
  <c r="H587" i="4"/>
  <c r="L586" i="4"/>
  <c r="K586" i="4"/>
  <c r="J586" i="4"/>
  <c r="I586" i="4"/>
  <c r="H586" i="4"/>
  <c r="L585" i="4"/>
  <c r="K585" i="4"/>
  <c r="J585" i="4"/>
  <c r="I585" i="4"/>
  <c r="H585" i="4"/>
  <c r="L584" i="4"/>
  <c r="K584" i="4"/>
  <c r="J584" i="4"/>
  <c r="I584" i="4"/>
  <c r="H584" i="4"/>
  <c r="L583" i="4"/>
  <c r="K583" i="4"/>
  <c r="J583" i="4"/>
  <c r="I583" i="4"/>
  <c r="H583" i="4"/>
  <c r="L582" i="4"/>
  <c r="K582" i="4"/>
  <c r="J582" i="4"/>
  <c r="I582" i="4"/>
  <c r="H582" i="4"/>
  <c r="L581" i="4"/>
  <c r="K581" i="4"/>
  <c r="J581" i="4"/>
  <c r="I581" i="4"/>
  <c r="H581" i="4"/>
  <c r="L580" i="4"/>
  <c r="K580" i="4"/>
  <c r="J580" i="4"/>
  <c r="I580" i="4"/>
  <c r="H580" i="4"/>
  <c r="L579" i="4"/>
  <c r="K579" i="4"/>
  <c r="J579" i="4"/>
  <c r="I579" i="4"/>
  <c r="H579" i="4"/>
  <c r="L578" i="4"/>
  <c r="K578" i="4"/>
  <c r="J578" i="4"/>
  <c r="I578" i="4"/>
  <c r="H578" i="4"/>
  <c r="L577" i="4"/>
  <c r="K577" i="4"/>
  <c r="J577" i="4"/>
  <c r="I577" i="4"/>
  <c r="H577" i="4"/>
  <c r="L576" i="4"/>
  <c r="K576" i="4"/>
  <c r="J576" i="4"/>
  <c r="I576" i="4"/>
  <c r="H576" i="4"/>
  <c r="L575" i="4"/>
  <c r="K575" i="4"/>
  <c r="J575" i="4"/>
  <c r="I575" i="4"/>
  <c r="H575" i="4"/>
  <c r="L574" i="4"/>
  <c r="K574" i="4"/>
  <c r="J574" i="4"/>
  <c r="I574" i="4"/>
  <c r="H574" i="4"/>
  <c r="L573" i="4"/>
  <c r="K573" i="4"/>
  <c r="J573" i="4"/>
  <c r="I573" i="4"/>
  <c r="H573" i="4"/>
  <c r="L572" i="4"/>
  <c r="K572" i="4"/>
  <c r="J572" i="4"/>
  <c r="I572" i="4"/>
  <c r="H572" i="4"/>
  <c r="L571" i="4"/>
  <c r="K571" i="4"/>
  <c r="J571" i="4"/>
  <c r="I571" i="4"/>
  <c r="H571" i="4"/>
  <c r="L570" i="4"/>
  <c r="K570" i="4"/>
  <c r="J570" i="4"/>
  <c r="I570" i="4"/>
  <c r="H570" i="4"/>
  <c r="L569" i="4"/>
  <c r="K569" i="4"/>
  <c r="J569" i="4"/>
  <c r="I569" i="4"/>
  <c r="H569" i="4"/>
  <c r="L568" i="4"/>
  <c r="K568" i="4"/>
  <c r="J568" i="4"/>
  <c r="I568" i="4"/>
  <c r="H568" i="4"/>
  <c r="L567" i="4"/>
  <c r="K567" i="4"/>
  <c r="J567" i="4"/>
  <c r="I567" i="4"/>
  <c r="H567" i="4"/>
  <c r="L566" i="4"/>
  <c r="K566" i="4"/>
  <c r="J566" i="4"/>
  <c r="I566" i="4"/>
  <c r="H566" i="4"/>
  <c r="L565" i="4"/>
  <c r="K565" i="4"/>
  <c r="J565" i="4"/>
  <c r="I565" i="4"/>
  <c r="H565" i="4"/>
  <c r="L564" i="4"/>
  <c r="K564" i="4"/>
  <c r="J564" i="4"/>
  <c r="I564" i="4"/>
  <c r="H564" i="4"/>
  <c r="L563" i="4"/>
  <c r="K563" i="4"/>
  <c r="J563" i="4"/>
  <c r="I563" i="4"/>
  <c r="H563" i="4"/>
  <c r="L562" i="4"/>
  <c r="K562" i="4"/>
  <c r="J562" i="4"/>
  <c r="I562" i="4"/>
  <c r="H562" i="4"/>
  <c r="L561" i="4"/>
  <c r="K561" i="4"/>
  <c r="J561" i="4"/>
  <c r="I561" i="4"/>
  <c r="H561" i="4"/>
  <c r="L560" i="4"/>
  <c r="K560" i="4"/>
  <c r="J560" i="4"/>
  <c r="I560" i="4"/>
  <c r="H560" i="4"/>
  <c r="L559" i="4"/>
  <c r="K559" i="4"/>
  <c r="J559" i="4"/>
  <c r="I559" i="4"/>
  <c r="H559" i="4"/>
  <c r="L558" i="4"/>
  <c r="K558" i="4"/>
  <c r="J558" i="4"/>
  <c r="I558" i="4"/>
  <c r="H558" i="4"/>
  <c r="L557" i="4"/>
  <c r="K557" i="4"/>
  <c r="J557" i="4"/>
  <c r="I557" i="4"/>
  <c r="H557" i="4"/>
  <c r="L556" i="4"/>
  <c r="K556" i="4"/>
  <c r="J556" i="4"/>
  <c r="I556" i="4"/>
  <c r="H556" i="4"/>
  <c r="L555" i="4"/>
  <c r="K555" i="4"/>
  <c r="J555" i="4"/>
  <c r="I555" i="4"/>
  <c r="H555" i="4"/>
  <c r="L554" i="4"/>
  <c r="K554" i="4"/>
  <c r="J554" i="4"/>
  <c r="I554" i="4"/>
  <c r="H554" i="4"/>
  <c r="L553" i="4"/>
  <c r="K553" i="4"/>
  <c r="J553" i="4"/>
  <c r="I553" i="4"/>
  <c r="H553" i="4"/>
  <c r="L552" i="4"/>
  <c r="K552" i="4"/>
  <c r="J552" i="4"/>
  <c r="I552" i="4"/>
  <c r="H552" i="4"/>
  <c r="L551" i="4"/>
  <c r="K551" i="4"/>
  <c r="J551" i="4"/>
  <c r="I551" i="4"/>
  <c r="H551" i="4"/>
  <c r="L550" i="4"/>
  <c r="K550" i="4"/>
  <c r="J550" i="4"/>
  <c r="I550" i="4"/>
  <c r="H550" i="4"/>
  <c r="L549" i="4"/>
  <c r="K549" i="4"/>
  <c r="J549" i="4"/>
  <c r="I549" i="4"/>
  <c r="H549" i="4"/>
  <c r="L548" i="4"/>
  <c r="K548" i="4"/>
  <c r="J548" i="4"/>
  <c r="I548" i="4"/>
  <c r="H548" i="4"/>
  <c r="L547" i="4"/>
  <c r="K547" i="4"/>
  <c r="J547" i="4"/>
  <c r="I547" i="4"/>
  <c r="H547" i="4"/>
  <c r="L546" i="4"/>
  <c r="K546" i="4"/>
  <c r="J546" i="4"/>
  <c r="I546" i="4"/>
  <c r="H546" i="4"/>
  <c r="L545" i="4"/>
  <c r="K545" i="4"/>
  <c r="J545" i="4"/>
  <c r="I545" i="4"/>
  <c r="H545" i="4"/>
  <c r="L544" i="4"/>
  <c r="K544" i="4"/>
  <c r="J544" i="4"/>
  <c r="I544" i="4"/>
  <c r="H544" i="4"/>
  <c r="L543" i="4"/>
  <c r="K543" i="4"/>
  <c r="J543" i="4"/>
  <c r="I543" i="4"/>
  <c r="H543" i="4"/>
  <c r="L542" i="4"/>
  <c r="K542" i="4"/>
  <c r="J542" i="4"/>
  <c r="I542" i="4"/>
  <c r="H542" i="4"/>
  <c r="L541" i="4"/>
  <c r="K541" i="4"/>
  <c r="J541" i="4"/>
  <c r="I541" i="4"/>
  <c r="H541" i="4"/>
  <c r="L540" i="4"/>
  <c r="K540" i="4"/>
  <c r="J540" i="4"/>
  <c r="I540" i="4"/>
  <c r="H540" i="4"/>
  <c r="L539" i="4"/>
  <c r="K539" i="4"/>
  <c r="J539" i="4"/>
  <c r="I539" i="4"/>
  <c r="H539" i="4"/>
  <c r="L538" i="4"/>
  <c r="K538" i="4"/>
  <c r="J538" i="4"/>
  <c r="I538" i="4"/>
  <c r="H538" i="4"/>
  <c r="L537" i="4"/>
  <c r="K537" i="4"/>
  <c r="J537" i="4"/>
  <c r="I537" i="4"/>
  <c r="H537" i="4"/>
  <c r="L536" i="4"/>
  <c r="K536" i="4"/>
  <c r="J536" i="4"/>
  <c r="I536" i="4"/>
  <c r="H536" i="4"/>
  <c r="L535" i="4"/>
  <c r="K535" i="4"/>
  <c r="J535" i="4"/>
  <c r="I535" i="4"/>
  <c r="H535" i="4"/>
  <c r="L534" i="4"/>
  <c r="K534" i="4"/>
  <c r="J534" i="4"/>
  <c r="I534" i="4"/>
  <c r="H534" i="4"/>
  <c r="L533" i="4"/>
  <c r="K533" i="4"/>
  <c r="J533" i="4"/>
  <c r="I533" i="4"/>
  <c r="H533" i="4"/>
  <c r="L532" i="4"/>
  <c r="K532" i="4"/>
  <c r="J532" i="4"/>
  <c r="I532" i="4"/>
  <c r="H532" i="4"/>
  <c r="L531" i="4"/>
  <c r="K531" i="4"/>
  <c r="J531" i="4"/>
  <c r="I531" i="4"/>
  <c r="H531" i="4"/>
  <c r="L530" i="4"/>
  <c r="K530" i="4"/>
  <c r="J530" i="4"/>
  <c r="I530" i="4"/>
  <c r="H530" i="4"/>
  <c r="L529" i="4"/>
  <c r="K529" i="4"/>
  <c r="J529" i="4"/>
  <c r="I529" i="4"/>
  <c r="H529" i="4"/>
  <c r="L528" i="4"/>
  <c r="K528" i="4"/>
  <c r="J528" i="4"/>
  <c r="I528" i="4"/>
  <c r="H528" i="4"/>
  <c r="L527" i="4"/>
  <c r="K527" i="4"/>
  <c r="J527" i="4"/>
  <c r="I527" i="4"/>
  <c r="H527" i="4"/>
  <c r="L526" i="4"/>
  <c r="K526" i="4"/>
  <c r="J526" i="4"/>
  <c r="I526" i="4"/>
  <c r="H526" i="4"/>
  <c r="L525" i="4"/>
  <c r="K525" i="4"/>
  <c r="J525" i="4"/>
  <c r="I525" i="4"/>
  <c r="H525" i="4"/>
  <c r="L524" i="4"/>
  <c r="K524" i="4"/>
  <c r="J524" i="4"/>
  <c r="I524" i="4"/>
  <c r="H524" i="4"/>
  <c r="L523" i="4"/>
  <c r="K523" i="4"/>
  <c r="J523" i="4"/>
  <c r="I523" i="4"/>
  <c r="H523" i="4"/>
  <c r="L522" i="4"/>
  <c r="K522" i="4"/>
  <c r="J522" i="4"/>
  <c r="I522" i="4"/>
  <c r="H522" i="4"/>
  <c r="L521" i="4"/>
  <c r="K521" i="4"/>
  <c r="J521" i="4"/>
  <c r="I521" i="4"/>
  <c r="H521" i="4"/>
  <c r="L520" i="4"/>
  <c r="K520" i="4"/>
  <c r="J520" i="4"/>
  <c r="I520" i="4"/>
  <c r="H520" i="4"/>
  <c r="L519" i="4"/>
  <c r="K519" i="4"/>
  <c r="J519" i="4"/>
  <c r="I519" i="4"/>
  <c r="H519" i="4"/>
  <c r="L518" i="4"/>
  <c r="K518" i="4"/>
  <c r="J518" i="4"/>
  <c r="I518" i="4"/>
  <c r="H518" i="4"/>
  <c r="L517" i="4"/>
  <c r="K517" i="4"/>
  <c r="J517" i="4"/>
  <c r="I517" i="4"/>
  <c r="H517" i="4"/>
  <c r="L516" i="4"/>
  <c r="K516" i="4"/>
  <c r="J516" i="4"/>
  <c r="I516" i="4"/>
  <c r="H516" i="4"/>
  <c r="L515" i="4"/>
  <c r="K515" i="4"/>
  <c r="J515" i="4"/>
  <c r="I515" i="4"/>
  <c r="H515" i="4"/>
  <c r="L514" i="4"/>
  <c r="K514" i="4"/>
  <c r="J514" i="4"/>
  <c r="I514" i="4"/>
  <c r="H514" i="4"/>
  <c r="L513" i="4"/>
  <c r="K513" i="4"/>
  <c r="J513" i="4"/>
  <c r="I513" i="4"/>
  <c r="H513" i="4"/>
  <c r="L512" i="4"/>
  <c r="K512" i="4"/>
  <c r="J512" i="4"/>
  <c r="I512" i="4"/>
  <c r="H512" i="4"/>
  <c r="L511" i="4"/>
  <c r="K511" i="4"/>
  <c r="J511" i="4"/>
  <c r="I511" i="4"/>
  <c r="H511" i="4"/>
  <c r="L510" i="4"/>
  <c r="K510" i="4"/>
  <c r="J510" i="4"/>
  <c r="I510" i="4"/>
  <c r="H510" i="4"/>
  <c r="L509" i="4"/>
  <c r="K509" i="4"/>
  <c r="J509" i="4"/>
  <c r="I509" i="4"/>
  <c r="H509" i="4"/>
  <c r="L508" i="4"/>
  <c r="K508" i="4"/>
  <c r="J508" i="4"/>
  <c r="I508" i="4"/>
  <c r="H508" i="4"/>
  <c r="L507" i="4"/>
  <c r="K507" i="4"/>
  <c r="J507" i="4"/>
  <c r="I507" i="4"/>
  <c r="H507" i="4"/>
  <c r="L506" i="4"/>
  <c r="K506" i="4"/>
  <c r="J506" i="4"/>
  <c r="I506" i="4"/>
  <c r="H506" i="4"/>
  <c r="L505" i="4"/>
  <c r="K505" i="4"/>
  <c r="J505" i="4"/>
  <c r="I505" i="4"/>
  <c r="H505" i="4"/>
  <c r="L504" i="4"/>
  <c r="K504" i="4"/>
  <c r="J504" i="4"/>
  <c r="I504" i="4"/>
  <c r="H504" i="4"/>
  <c r="L503" i="4"/>
  <c r="K503" i="4"/>
  <c r="J503" i="4"/>
  <c r="I503" i="4"/>
  <c r="H503" i="4"/>
  <c r="L502" i="4"/>
  <c r="K502" i="4"/>
  <c r="J502" i="4"/>
  <c r="I502" i="4"/>
  <c r="H502" i="4"/>
  <c r="L501" i="4"/>
  <c r="K501" i="4"/>
  <c r="J501" i="4"/>
  <c r="I501" i="4"/>
  <c r="H501" i="4"/>
  <c r="L500" i="4"/>
  <c r="K500" i="4"/>
  <c r="J500" i="4"/>
  <c r="I500" i="4"/>
  <c r="H500" i="4"/>
  <c r="L499" i="4"/>
  <c r="K499" i="4"/>
  <c r="J499" i="4"/>
  <c r="I499" i="4"/>
  <c r="H499" i="4"/>
  <c r="L498" i="4"/>
  <c r="K498" i="4"/>
  <c r="J498" i="4"/>
  <c r="I498" i="4"/>
  <c r="H498" i="4"/>
  <c r="L497" i="4"/>
  <c r="K497" i="4"/>
  <c r="J497" i="4"/>
  <c r="I497" i="4"/>
  <c r="H497" i="4"/>
  <c r="L496" i="4"/>
  <c r="K496" i="4"/>
  <c r="J496" i="4"/>
  <c r="I496" i="4"/>
  <c r="H496" i="4"/>
  <c r="L495" i="4"/>
  <c r="K495" i="4"/>
  <c r="J495" i="4"/>
  <c r="I495" i="4"/>
  <c r="H495" i="4"/>
  <c r="L494" i="4"/>
  <c r="K494" i="4"/>
  <c r="J494" i="4"/>
  <c r="I494" i="4"/>
  <c r="H494" i="4"/>
  <c r="L493" i="4"/>
  <c r="K493" i="4"/>
  <c r="J493" i="4"/>
  <c r="I493" i="4"/>
  <c r="H493" i="4"/>
  <c r="L492" i="4"/>
  <c r="K492" i="4"/>
  <c r="J492" i="4"/>
  <c r="I492" i="4"/>
  <c r="H492" i="4"/>
  <c r="L491" i="4"/>
  <c r="K491" i="4"/>
  <c r="J491" i="4"/>
  <c r="I491" i="4"/>
  <c r="H491" i="4"/>
  <c r="L490" i="4"/>
  <c r="K490" i="4"/>
  <c r="J490" i="4"/>
  <c r="I490" i="4"/>
  <c r="H490" i="4"/>
  <c r="L489" i="4"/>
  <c r="K489" i="4"/>
  <c r="J489" i="4"/>
  <c r="I489" i="4"/>
  <c r="H489" i="4"/>
  <c r="L488" i="4"/>
  <c r="K488" i="4"/>
  <c r="J488" i="4"/>
  <c r="I488" i="4"/>
  <c r="H488" i="4"/>
  <c r="L487" i="4"/>
  <c r="K487" i="4"/>
  <c r="J487" i="4"/>
  <c r="I487" i="4"/>
  <c r="H487" i="4"/>
  <c r="L486" i="4"/>
  <c r="K486" i="4"/>
  <c r="J486" i="4"/>
  <c r="I486" i="4"/>
  <c r="H486" i="4"/>
  <c r="L485" i="4"/>
  <c r="K485" i="4"/>
  <c r="J485" i="4"/>
  <c r="I485" i="4"/>
  <c r="H485" i="4"/>
  <c r="K483" i="4"/>
  <c r="J483" i="4"/>
  <c r="I483" i="4"/>
  <c r="H483" i="4"/>
  <c r="K482" i="4"/>
  <c r="J482" i="4"/>
  <c r="I482" i="4"/>
  <c r="H482" i="4"/>
  <c r="K481" i="4"/>
  <c r="J481" i="4"/>
  <c r="I481" i="4"/>
  <c r="H481" i="4"/>
  <c r="K480" i="4"/>
  <c r="J480" i="4"/>
  <c r="I480" i="4"/>
  <c r="H480" i="4"/>
  <c r="K479" i="4"/>
  <c r="J479" i="4"/>
  <c r="I479" i="4"/>
  <c r="H479" i="4"/>
  <c r="K478" i="4"/>
  <c r="J478" i="4"/>
  <c r="I478" i="4"/>
  <c r="H478" i="4"/>
  <c r="K477" i="4"/>
  <c r="J477" i="4"/>
  <c r="I477" i="4"/>
  <c r="H477" i="4"/>
  <c r="K476" i="4"/>
  <c r="J476" i="4"/>
  <c r="I476" i="4"/>
  <c r="H476" i="4"/>
  <c r="K475" i="4"/>
  <c r="J475" i="4"/>
  <c r="I475" i="4"/>
  <c r="H475" i="4"/>
  <c r="K474" i="4"/>
  <c r="J474" i="4"/>
  <c r="I474" i="4"/>
  <c r="H474" i="4"/>
  <c r="K473" i="4"/>
  <c r="J473" i="4"/>
  <c r="I473" i="4"/>
  <c r="H473" i="4"/>
  <c r="K472" i="4"/>
  <c r="J472" i="4"/>
  <c r="I472" i="4"/>
  <c r="H472" i="4"/>
  <c r="K471" i="4"/>
  <c r="J471" i="4"/>
  <c r="I471" i="4"/>
  <c r="H471" i="4"/>
  <c r="K470" i="4"/>
  <c r="J470" i="4"/>
  <c r="I470" i="4"/>
  <c r="H470" i="4"/>
  <c r="K469" i="4"/>
  <c r="J469" i="4"/>
  <c r="I469" i="4"/>
  <c r="H469" i="4"/>
  <c r="K468" i="4"/>
  <c r="J468" i="4"/>
  <c r="I468" i="4"/>
  <c r="H468" i="4"/>
  <c r="K467" i="4"/>
  <c r="J467" i="4"/>
  <c r="I467" i="4"/>
  <c r="H467" i="4"/>
  <c r="K466" i="4"/>
  <c r="J466" i="4"/>
  <c r="I466" i="4"/>
  <c r="H466" i="4"/>
  <c r="K465" i="4"/>
  <c r="J465" i="4"/>
  <c r="I465" i="4"/>
  <c r="H465" i="4"/>
  <c r="K464" i="4"/>
  <c r="J464" i="4"/>
  <c r="I464" i="4"/>
  <c r="H464" i="4"/>
  <c r="K463" i="4"/>
  <c r="J463" i="4"/>
  <c r="I463" i="4"/>
  <c r="H463" i="4"/>
  <c r="K462" i="4"/>
  <c r="J462" i="4"/>
  <c r="I462" i="4"/>
  <c r="H462" i="4"/>
  <c r="K461" i="4"/>
  <c r="J461" i="4"/>
  <c r="I461" i="4"/>
  <c r="H461" i="4"/>
  <c r="K460" i="4"/>
  <c r="J460" i="4"/>
  <c r="I460" i="4"/>
  <c r="H460" i="4"/>
  <c r="K459" i="4"/>
  <c r="J459" i="4"/>
  <c r="I459" i="4"/>
  <c r="H459" i="4"/>
  <c r="K458" i="4"/>
  <c r="J458" i="4"/>
  <c r="I458" i="4"/>
  <c r="H458" i="4"/>
  <c r="K457" i="4"/>
  <c r="J457" i="4"/>
  <c r="I457" i="4"/>
  <c r="H457" i="4"/>
  <c r="K456" i="4"/>
  <c r="J456" i="4"/>
  <c r="I456" i="4"/>
  <c r="H456" i="4"/>
  <c r="J455" i="4"/>
  <c r="K455" i="4"/>
  <c r="H455" i="4"/>
  <c r="I455" i="4"/>
  <c r="J454" i="4"/>
  <c r="K454" i="4"/>
  <c r="H454" i="4"/>
  <c r="I454" i="4"/>
  <c r="J453" i="4"/>
  <c r="K453" i="4"/>
  <c r="H453" i="4"/>
  <c r="I453" i="4"/>
  <c r="J452" i="4"/>
  <c r="K452" i="4"/>
  <c r="H452" i="4"/>
  <c r="I452" i="4"/>
  <c r="J451" i="4"/>
  <c r="K451" i="4"/>
  <c r="H451" i="4"/>
  <c r="I451" i="4"/>
  <c r="J450" i="4"/>
  <c r="K450" i="4"/>
  <c r="H450" i="4"/>
  <c r="I450" i="4"/>
  <c r="J449" i="4"/>
  <c r="K449" i="4"/>
  <c r="H449" i="4"/>
  <c r="I449" i="4"/>
  <c r="J448" i="4"/>
  <c r="K448" i="4"/>
  <c r="H448" i="4"/>
  <c r="I448" i="4"/>
  <c r="J447" i="4"/>
  <c r="K447" i="4"/>
  <c r="H447" i="4"/>
  <c r="I447" i="4"/>
  <c r="J446" i="4"/>
  <c r="K446" i="4"/>
  <c r="H446" i="4"/>
  <c r="I446" i="4"/>
  <c r="J445" i="4"/>
  <c r="K445" i="4"/>
  <c r="H445" i="4"/>
  <c r="I445" i="4"/>
  <c r="J444" i="4"/>
  <c r="K444" i="4"/>
  <c r="H444" i="4"/>
  <c r="I444" i="4"/>
  <c r="J443" i="4"/>
  <c r="K443" i="4"/>
  <c r="H443" i="4"/>
  <c r="I443" i="4"/>
  <c r="J442" i="4"/>
  <c r="K442" i="4"/>
  <c r="H442" i="4"/>
  <c r="I442" i="4"/>
  <c r="J441" i="4"/>
  <c r="K441" i="4"/>
  <c r="H441" i="4"/>
  <c r="I441" i="4"/>
  <c r="J440" i="4"/>
  <c r="K440" i="4"/>
  <c r="H440" i="4"/>
  <c r="I440" i="4"/>
  <c r="J439" i="4"/>
  <c r="K439" i="4"/>
  <c r="H439" i="4"/>
  <c r="I439" i="4"/>
  <c r="J438" i="4"/>
  <c r="K438" i="4"/>
  <c r="H438" i="4"/>
  <c r="I438" i="4"/>
  <c r="J437" i="4"/>
  <c r="K437" i="4"/>
  <c r="H437" i="4"/>
  <c r="I437" i="4"/>
  <c r="J436" i="4"/>
  <c r="K436" i="4"/>
  <c r="H436" i="4"/>
  <c r="I436" i="4"/>
  <c r="J435" i="4"/>
  <c r="K435" i="4"/>
  <c r="H435" i="4"/>
  <c r="I435" i="4"/>
  <c r="J434" i="4"/>
  <c r="K434" i="4"/>
  <c r="H434" i="4"/>
  <c r="I434" i="4"/>
  <c r="J433" i="4"/>
  <c r="K433" i="4"/>
  <c r="H433" i="4"/>
  <c r="I433" i="4"/>
  <c r="J432" i="4"/>
  <c r="K432" i="4"/>
  <c r="H432" i="4"/>
  <c r="I432" i="4"/>
  <c r="J431" i="4"/>
  <c r="K431" i="4"/>
  <c r="H431" i="4"/>
  <c r="I431" i="4"/>
  <c r="J430" i="4"/>
  <c r="K430" i="4"/>
  <c r="H430" i="4"/>
  <c r="I430" i="4"/>
  <c r="J429" i="4"/>
  <c r="K429" i="4"/>
  <c r="H429" i="4"/>
  <c r="I429" i="4"/>
  <c r="J428" i="4"/>
  <c r="K428" i="4"/>
  <c r="H428" i="4"/>
  <c r="I428" i="4"/>
  <c r="J427" i="4"/>
  <c r="K427" i="4"/>
  <c r="H427" i="4"/>
  <c r="I427" i="4"/>
  <c r="J426" i="4"/>
  <c r="K426" i="4"/>
  <c r="H426" i="4"/>
  <c r="I426" i="4"/>
  <c r="J425" i="4"/>
  <c r="K425" i="4"/>
  <c r="H425" i="4"/>
  <c r="I425" i="4"/>
  <c r="J424" i="4"/>
  <c r="K424" i="4"/>
  <c r="H424" i="4"/>
  <c r="I424" i="4"/>
  <c r="J423" i="4"/>
  <c r="K423" i="4"/>
  <c r="H423" i="4"/>
  <c r="I423" i="4"/>
  <c r="J422" i="4"/>
  <c r="K422" i="4"/>
  <c r="H422" i="4"/>
  <c r="I422" i="4"/>
  <c r="J421" i="4"/>
  <c r="K421" i="4"/>
  <c r="H421" i="4"/>
  <c r="I421" i="4"/>
  <c r="J420" i="4"/>
  <c r="K420" i="4"/>
  <c r="H420" i="4"/>
  <c r="I420" i="4"/>
  <c r="J419" i="4"/>
  <c r="K419" i="4"/>
  <c r="H419" i="4"/>
  <c r="I419" i="4"/>
  <c r="J418" i="4"/>
  <c r="K418" i="4"/>
  <c r="H418" i="4"/>
  <c r="I418" i="4"/>
  <c r="J417" i="4"/>
  <c r="K417" i="4"/>
  <c r="H417" i="4"/>
  <c r="I417" i="4"/>
  <c r="J416" i="4"/>
  <c r="K416" i="4"/>
  <c r="H416" i="4"/>
  <c r="I416" i="4"/>
  <c r="J415" i="4"/>
  <c r="K415" i="4"/>
  <c r="H415" i="4"/>
  <c r="I415" i="4"/>
  <c r="J414" i="4"/>
  <c r="K414" i="4"/>
  <c r="H414" i="4"/>
  <c r="I414" i="4"/>
  <c r="J413" i="4"/>
  <c r="K413" i="4"/>
  <c r="H413" i="4"/>
  <c r="I413" i="4"/>
  <c r="J412" i="4"/>
  <c r="K412" i="4"/>
  <c r="H412" i="4"/>
  <c r="I412" i="4"/>
  <c r="J411" i="4"/>
  <c r="K411" i="4"/>
  <c r="H411" i="4"/>
  <c r="I411" i="4"/>
  <c r="J410" i="4"/>
  <c r="K410" i="4"/>
  <c r="H410" i="4"/>
  <c r="I410" i="4"/>
  <c r="J409" i="4"/>
  <c r="K409" i="4"/>
  <c r="H409" i="4"/>
  <c r="I409" i="4"/>
  <c r="J408" i="4"/>
  <c r="K408" i="4"/>
  <c r="H408" i="4"/>
  <c r="I408" i="4"/>
  <c r="J407" i="4"/>
  <c r="K407" i="4"/>
  <c r="H407" i="4"/>
  <c r="I407" i="4"/>
  <c r="J406" i="4"/>
  <c r="K406" i="4"/>
  <c r="H406" i="4"/>
  <c r="I406" i="4"/>
  <c r="J405" i="4"/>
  <c r="K405" i="4"/>
  <c r="H405" i="4"/>
  <c r="I405" i="4"/>
  <c r="J404" i="4"/>
  <c r="K404" i="4"/>
  <c r="H404" i="4"/>
  <c r="I404" i="4"/>
  <c r="J403" i="4"/>
  <c r="K403" i="4"/>
  <c r="H403" i="4"/>
  <c r="I403" i="4"/>
  <c r="J402" i="4"/>
  <c r="K402" i="4"/>
  <c r="H402" i="4"/>
  <c r="I402" i="4"/>
  <c r="J401" i="4"/>
  <c r="K401" i="4"/>
  <c r="H401" i="4"/>
  <c r="I401" i="4"/>
  <c r="J400" i="4"/>
  <c r="K400" i="4"/>
  <c r="H400" i="4"/>
  <c r="I400" i="4"/>
  <c r="J399" i="4"/>
  <c r="K399" i="4"/>
  <c r="H399" i="4"/>
  <c r="I399" i="4"/>
  <c r="J398" i="4"/>
  <c r="K398" i="4"/>
  <c r="H398" i="4"/>
  <c r="I398" i="4"/>
  <c r="J397" i="4"/>
  <c r="K397" i="4"/>
  <c r="H397" i="4"/>
  <c r="I397" i="4"/>
  <c r="J396" i="4"/>
  <c r="K396" i="4"/>
  <c r="H396" i="4"/>
  <c r="I396" i="4"/>
  <c r="J395" i="4"/>
  <c r="K395" i="4"/>
  <c r="H395" i="4"/>
  <c r="I395" i="4"/>
  <c r="J394" i="4"/>
  <c r="K394" i="4"/>
  <c r="H394" i="4"/>
  <c r="I394" i="4"/>
  <c r="J393" i="4"/>
  <c r="K393" i="4"/>
  <c r="H393" i="4"/>
  <c r="I393" i="4"/>
  <c r="J392" i="4"/>
  <c r="K392" i="4"/>
  <c r="H392" i="4"/>
  <c r="I392" i="4"/>
  <c r="J391" i="4"/>
  <c r="K391" i="4"/>
  <c r="H391" i="4"/>
  <c r="I391" i="4"/>
  <c r="J390" i="4"/>
  <c r="K390" i="4"/>
  <c r="H390" i="4"/>
  <c r="I390" i="4"/>
  <c r="J389" i="4"/>
  <c r="K389" i="4"/>
  <c r="H389" i="4"/>
  <c r="I389" i="4"/>
  <c r="J388" i="4"/>
  <c r="K388" i="4"/>
  <c r="H388" i="4"/>
  <c r="I388" i="4"/>
  <c r="J387" i="4"/>
  <c r="K387" i="4"/>
  <c r="H387" i="4"/>
  <c r="I387" i="4"/>
  <c r="J386" i="4"/>
  <c r="K386" i="4"/>
  <c r="H386" i="4"/>
  <c r="I386" i="4"/>
  <c r="J385" i="4"/>
  <c r="K385" i="4"/>
  <c r="H385" i="4"/>
  <c r="I385" i="4"/>
  <c r="J384" i="4"/>
  <c r="K384" i="4"/>
  <c r="H384" i="4"/>
  <c r="I384" i="4"/>
  <c r="J383" i="4"/>
  <c r="K383" i="4"/>
  <c r="H383" i="4"/>
  <c r="I383" i="4"/>
  <c r="J382" i="4"/>
  <c r="K382" i="4"/>
  <c r="H382" i="4"/>
  <c r="I382" i="4"/>
  <c r="J381" i="4"/>
  <c r="K381" i="4"/>
  <c r="H381" i="4"/>
  <c r="I381" i="4"/>
  <c r="J380" i="4"/>
  <c r="K380" i="4"/>
  <c r="H380" i="4"/>
  <c r="I380" i="4"/>
  <c r="J379" i="4"/>
  <c r="K379" i="4"/>
  <c r="H379" i="4"/>
  <c r="I379" i="4"/>
  <c r="J378" i="4"/>
  <c r="K378" i="4"/>
  <c r="H378" i="4"/>
  <c r="I378" i="4"/>
  <c r="J377" i="4"/>
  <c r="K377" i="4"/>
  <c r="H377" i="4"/>
  <c r="I377" i="4"/>
  <c r="J376" i="4"/>
  <c r="K376" i="4"/>
  <c r="H376" i="4"/>
  <c r="I376" i="4"/>
  <c r="J375" i="4"/>
  <c r="K375" i="4"/>
  <c r="H375" i="4"/>
  <c r="I375" i="4"/>
  <c r="J374" i="4"/>
  <c r="K374" i="4"/>
  <c r="H374" i="4"/>
  <c r="I374" i="4"/>
  <c r="J373" i="4"/>
  <c r="K373" i="4"/>
  <c r="H373" i="4"/>
  <c r="I373" i="4"/>
  <c r="J372" i="4"/>
  <c r="K372" i="4"/>
  <c r="H372" i="4"/>
  <c r="I372" i="4"/>
  <c r="J371" i="4"/>
  <c r="K371" i="4"/>
  <c r="H371" i="4"/>
  <c r="I371" i="4"/>
  <c r="J370" i="4"/>
  <c r="K370" i="4"/>
  <c r="H370" i="4"/>
  <c r="I370" i="4"/>
  <c r="J369" i="4"/>
  <c r="K369" i="4"/>
  <c r="H369" i="4"/>
  <c r="I369" i="4"/>
  <c r="J368" i="4"/>
  <c r="K368" i="4"/>
  <c r="H368" i="4"/>
  <c r="I368" i="4"/>
  <c r="J367" i="4"/>
  <c r="K367" i="4"/>
  <c r="H367" i="4"/>
  <c r="I367" i="4"/>
  <c r="J366" i="4"/>
  <c r="K366" i="4"/>
  <c r="H366" i="4"/>
  <c r="I366" i="4"/>
  <c r="J365" i="4"/>
  <c r="K365" i="4"/>
  <c r="H365" i="4"/>
  <c r="I365" i="4"/>
  <c r="J364" i="4"/>
  <c r="K364" i="4"/>
  <c r="H364" i="4"/>
  <c r="I364" i="4"/>
  <c r="J363" i="4"/>
  <c r="K363" i="4"/>
  <c r="H363" i="4"/>
  <c r="I363" i="4"/>
  <c r="J362" i="4"/>
  <c r="K362" i="4"/>
  <c r="H362" i="4"/>
  <c r="I362" i="4"/>
  <c r="J361" i="4"/>
  <c r="K361" i="4"/>
  <c r="H361" i="4"/>
  <c r="I361" i="4"/>
  <c r="J360" i="4"/>
  <c r="K360" i="4"/>
  <c r="H360" i="4"/>
  <c r="I360" i="4"/>
  <c r="J359" i="4"/>
  <c r="K359" i="4"/>
  <c r="H359" i="4"/>
  <c r="I359" i="4"/>
  <c r="J358" i="4"/>
  <c r="K358" i="4"/>
  <c r="H358" i="4"/>
  <c r="I358" i="4"/>
  <c r="J357" i="4"/>
  <c r="K357" i="4"/>
  <c r="H357" i="4"/>
  <c r="I357" i="4"/>
  <c r="J356" i="4"/>
  <c r="K356" i="4"/>
  <c r="H356" i="4"/>
  <c r="I356" i="4"/>
  <c r="J355" i="4"/>
  <c r="K355" i="4"/>
  <c r="H355" i="4"/>
  <c r="I355" i="4"/>
  <c r="J354" i="4"/>
  <c r="K354" i="4"/>
  <c r="H354" i="4"/>
  <c r="I354" i="4"/>
  <c r="J353" i="4"/>
  <c r="K353" i="4"/>
  <c r="H353" i="4"/>
  <c r="I353" i="4"/>
  <c r="J352" i="4"/>
  <c r="K352" i="4"/>
  <c r="H352" i="4"/>
  <c r="I352" i="4"/>
  <c r="J351" i="4"/>
  <c r="K351" i="4"/>
  <c r="H351" i="4"/>
  <c r="I351" i="4"/>
  <c r="J350" i="4"/>
  <c r="K350" i="4"/>
  <c r="H350" i="4"/>
  <c r="I350" i="4"/>
  <c r="J349" i="4"/>
  <c r="K349" i="4"/>
  <c r="H349" i="4"/>
  <c r="I349" i="4"/>
  <c r="J348" i="4"/>
  <c r="K348" i="4"/>
  <c r="H348" i="4"/>
  <c r="I348" i="4"/>
  <c r="J347" i="4"/>
  <c r="K347" i="4"/>
  <c r="H347" i="4"/>
  <c r="I347" i="4"/>
  <c r="J346" i="4"/>
  <c r="K346" i="4"/>
  <c r="H346" i="4"/>
  <c r="I346" i="4"/>
  <c r="J345" i="4"/>
  <c r="K345" i="4"/>
  <c r="H345" i="4"/>
  <c r="I345" i="4"/>
  <c r="J344" i="4"/>
  <c r="K344" i="4"/>
  <c r="H344" i="4"/>
  <c r="I344" i="4"/>
  <c r="J343" i="4"/>
  <c r="K343" i="4"/>
  <c r="H343" i="4"/>
  <c r="I343" i="4"/>
  <c r="J342" i="4"/>
  <c r="K342" i="4"/>
  <c r="H342" i="4"/>
  <c r="I342" i="4"/>
  <c r="J341" i="4"/>
  <c r="K341" i="4"/>
  <c r="H341" i="4"/>
  <c r="I341" i="4"/>
  <c r="J340" i="4"/>
  <c r="K340" i="4"/>
  <c r="H340" i="4"/>
  <c r="I340" i="4"/>
  <c r="J339" i="4"/>
  <c r="K339" i="4"/>
  <c r="H339" i="4"/>
  <c r="I339" i="4"/>
  <c r="J338" i="4"/>
  <c r="K338" i="4"/>
  <c r="H338" i="4"/>
  <c r="I338" i="4"/>
  <c r="J337" i="4"/>
  <c r="K337" i="4"/>
  <c r="H337" i="4"/>
  <c r="I337" i="4"/>
  <c r="J336" i="4"/>
  <c r="K336" i="4"/>
  <c r="H336" i="4"/>
  <c r="I336" i="4"/>
  <c r="J335" i="4"/>
  <c r="K335" i="4"/>
  <c r="H335" i="4"/>
  <c r="I335" i="4"/>
  <c r="J334" i="4"/>
  <c r="K334" i="4"/>
  <c r="H334" i="4"/>
  <c r="I334" i="4"/>
  <c r="J333" i="4"/>
  <c r="K333" i="4"/>
  <c r="H333" i="4"/>
  <c r="I333" i="4"/>
  <c r="J332" i="4"/>
  <c r="K332" i="4"/>
  <c r="H332" i="4"/>
  <c r="I332" i="4"/>
  <c r="J331" i="4"/>
  <c r="K331" i="4"/>
  <c r="H331" i="4"/>
  <c r="I331" i="4"/>
  <c r="J330" i="4"/>
  <c r="K330" i="4"/>
  <c r="H330" i="4"/>
  <c r="I330" i="4"/>
  <c r="J329" i="4"/>
  <c r="K329" i="4"/>
  <c r="H329" i="4"/>
  <c r="I329" i="4"/>
  <c r="J328" i="4"/>
  <c r="K328" i="4"/>
  <c r="H328" i="4"/>
  <c r="I328" i="4"/>
  <c r="J327" i="4"/>
  <c r="K327" i="4"/>
  <c r="H327" i="4"/>
  <c r="I327" i="4"/>
  <c r="J326" i="4"/>
  <c r="K326" i="4"/>
  <c r="H326" i="4"/>
  <c r="I326" i="4"/>
  <c r="J325" i="4"/>
  <c r="K325" i="4"/>
  <c r="H325" i="4"/>
  <c r="I325" i="4"/>
  <c r="J324" i="4"/>
  <c r="K324" i="4"/>
  <c r="H324" i="4"/>
  <c r="I324" i="4"/>
  <c r="J323" i="4"/>
  <c r="K323" i="4"/>
  <c r="H323" i="4"/>
  <c r="I323" i="4"/>
  <c r="J322" i="4"/>
  <c r="K322" i="4"/>
  <c r="H322" i="4"/>
  <c r="I322" i="4"/>
  <c r="J321" i="4"/>
  <c r="K321" i="4"/>
  <c r="H321" i="4"/>
  <c r="I321" i="4"/>
  <c r="J320" i="4"/>
  <c r="K320" i="4"/>
  <c r="H320" i="4"/>
  <c r="I320" i="4"/>
  <c r="J319" i="4"/>
  <c r="K319" i="4"/>
  <c r="H319" i="4"/>
  <c r="I319" i="4"/>
  <c r="J318" i="4"/>
  <c r="K318" i="4"/>
  <c r="H318" i="4"/>
  <c r="I318" i="4"/>
  <c r="J317" i="4"/>
  <c r="K317" i="4"/>
  <c r="H317" i="4"/>
  <c r="I317" i="4"/>
  <c r="J316" i="4"/>
  <c r="K316" i="4"/>
  <c r="H316" i="4"/>
  <c r="I316" i="4"/>
  <c r="J315" i="4"/>
  <c r="K315" i="4"/>
  <c r="H315" i="4"/>
  <c r="I315" i="4"/>
  <c r="J314" i="4"/>
  <c r="K314" i="4"/>
  <c r="H314" i="4"/>
  <c r="I314" i="4"/>
  <c r="J313" i="4"/>
  <c r="K313" i="4"/>
  <c r="H313" i="4"/>
  <c r="I313" i="4"/>
  <c r="J312" i="4"/>
  <c r="K312" i="4"/>
  <c r="H312" i="4"/>
  <c r="I312" i="4"/>
  <c r="J311" i="4"/>
  <c r="K311" i="4"/>
  <c r="H311" i="4"/>
  <c r="I311" i="4"/>
  <c r="J310" i="4"/>
  <c r="K310" i="4"/>
  <c r="H310" i="4"/>
  <c r="I310" i="4"/>
  <c r="J309" i="4"/>
  <c r="K309" i="4"/>
  <c r="H309" i="4"/>
  <c r="I309" i="4"/>
  <c r="J308" i="4"/>
  <c r="K308" i="4"/>
  <c r="H308" i="4"/>
  <c r="I308" i="4"/>
  <c r="J307" i="4"/>
  <c r="K307" i="4"/>
  <c r="H307" i="4"/>
  <c r="I307" i="4"/>
  <c r="J306" i="4"/>
  <c r="K306" i="4"/>
  <c r="H306" i="4"/>
  <c r="I306" i="4"/>
  <c r="J305" i="4"/>
  <c r="K305" i="4"/>
  <c r="H305" i="4"/>
  <c r="I305" i="4"/>
  <c r="J304" i="4"/>
  <c r="K304" i="4"/>
  <c r="H304" i="4"/>
  <c r="I304" i="4"/>
  <c r="J303" i="4"/>
  <c r="K303" i="4"/>
  <c r="H303" i="4"/>
  <c r="I303" i="4"/>
  <c r="J302" i="4"/>
  <c r="K302" i="4"/>
  <c r="H302" i="4"/>
  <c r="I302" i="4"/>
  <c r="J301" i="4"/>
  <c r="K301" i="4"/>
  <c r="H301" i="4"/>
  <c r="I301" i="4"/>
  <c r="J300" i="4"/>
  <c r="K300" i="4"/>
  <c r="H300" i="4"/>
  <c r="I300" i="4"/>
  <c r="J299" i="4"/>
  <c r="K299" i="4"/>
  <c r="H299" i="4"/>
  <c r="I299" i="4"/>
  <c r="J298" i="4"/>
  <c r="K298" i="4"/>
  <c r="H298" i="4"/>
  <c r="I298" i="4"/>
  <c r="J297" i="4"/>
  <c r="K297" i="4"/>
  <c r="H297" i="4"/>
  <c r="I297" i="4"/>
  <c r="J296" i="4"/>
  <c r="K296" i="4"/>
  <c r="H296" i="4"/>
  <c r="I296" i="4"/>
  <c r="J295" i="4"/>
  <c r="K295" i="4"/>
  <c r="H295" i="4"/>
  <c r="I295" i="4"/>
  <c r="J294" i="4"/>
  <c r="K294" i="4"/>
  <c r="H294" i="4"/>
  <c r="I294" i="4"/>
  <c r="J293" i="4"/>
  <c r="K293" i="4"/>
  <c r="H293" i="4"/>
  <c r="I293" i="4"/>
  <c r="J292" i="4"/>
  <c r="K292" i="4"/>
  <c r="H292" i="4"/>
  <c r="I292" i="4"/>
  <c r="J291" i="4"/>
  <c r="K291" i="4"/>
  <c r="H291" i="4"/>
  <c r="I291" i="4"/>
  <c r="J290" i="4"/>
  <c r="K290" i="4"/>
  <c r="H290" i="4"/>
  <c r="I290" i="4"/>
  <c r="J289" i="4"/>
  <c r="K289" i="4"/>
  <c r="H289" i="4"/>
  <c r="I289" i="4"/>
  <c r="J288" i="4"/>
  <c r="K288" i="4"/>
  <c r="H288" i="4"/>
  <c r="I288" i="4"/>
  <c r="J287" i="4"/>
  <c r="K287" i="4"/>
  <c r="H287" i="4"/>
  <c r="I287" i="4"/>
  <c r="J286" i="4"/>
  <c r="K286" i="4"/>
  <c r="H286" i="4"/>
  <c r="I286" i="4"/>
  <c r="J285" i="4"/>
  <c r="K285" i="4"/>
  <c r="H285" i="4"/>
  <c r="I285" i="4"/>
  <c r="J284" i="4"/>
  <c r="K284" i="4"/>
  <c r="H284" i="4"/>
  <c r="I284" i="4"/>
  <c r="J283" i="4"/>
  <c r="K283" i="4"/>
  <c r="H283" i="4"/>
  <c r="I283" i="4"/>
  <c r="J282" i="4"/>
  <c r="K282" i="4"/>
  <c r="H282" i="4"/>
  <c r="I282" i="4"/>
  <c r="J281" i="4"/>
  <c r="K281" i="4"/>
  <c r="H281" i="4"/>
  <c r="I281" i="4"/>
  <c r="J280" i="4"/>
  <c r="K280" i="4"/>
  <c r="H280" i="4"/>
  <c r="I280" i="4"/>
  <c r="J279" i="4"/>
  <c r="K279" i="4"/>
  <c r="H279" i="4"/>
  <c r="I279" i="4"/>
  <c r="J278" i="4"/>
  <c r="K278" i="4"/>
  <c r="H278" i="4"/>
  <c r="I278" i="4"/>
  <c r="J277" i="4"/>
  <c r="K277" i="4"/>
  <c r="H277" i="4"/>
  <c r="I277" i="4"/>
  <c r="J276" i="4"/>
  <c r="K276" i="4"/>
  <c r="H276" i="4"/>
  <c r="I276" i="4"/>
  <c r="J275" i="4"/>
  <c r="K275" i="4"/>
  <c r="H275" i="4"/>
  <c r="I275" i="4"/>
  <c r="J274" i="4"/>
  <c r="K274" i="4"/>
  <c r="H274" i="4"/>
  <c r="I274" i="4"/>
  <c r="J273" i="4"/>
  <c r="K273" i="4"/>
  <c r="H273" i="4"/>
  <c r="I273" i="4"/>
  <c r="J272" i="4"/>
  <c r="K272" i="4"/>
  <c r="H272" i="4"/>
  <c r="I272" i="4"/>
  <c r="J271" i="4"/>
  <c r="K271" i="4"/>
  <c r="H271" i="4"/>
  <c r="I271" i="4"/>
  <c r="J270" i="4"/>
  <c r="K270" i="4"/>
  <c r="H270" i="4"/>
  <c r="I270" i="4"/>
  <c r="J269" i="4"/>
  <c r="K269" i="4"/>
  <c r="H269" i="4"/>
  <c r="I269" i="4"/>
  <c r="J268" i="4"/>
  <c r="K268" i="4"/>
  <c r="H268" i="4"/>
  <c r="I268" i="4"/>
  <c r="J267" i="4"/>
  <c r="K267" i="4"/>
  <c r="H267" i="4"/>
  <c r="I267" i="4"/>
  <c r="J266" i="4"/>
  <c r="K266" i="4"/>
  <c r="H266" i="4"/>
  <c r="I266" i="4"/>
  <c r="J265" i="4"/>
  <c r="K265" i="4"/>
  <c r="H265" i="4"/>
  <c r="I265" i="4"/>
  <c r="J264" i="4"/>
  <c r="K264" i="4"/>
  <c r="H264" i="4"/>
  <c r="I264" i="4"/>
  <c r="J263" i="4"/>
  <c r="K263" i="4"/>
  <c r="H263" i="4"/>
  <c r="I263" i="4"/>
  <c r="J262" i="4"/>
  <c r="K262" i="4"/>
  <c r="H262" i="4"/>
  <c r="I262" i="4"/>
  <c r="J261" i="4"/>
  <c r="K261" i="4"/>
  <c r="H261" i="4"/>
  <c r="I261" i="4"/>
  <c r="J260" i="4"/>
  <c r="K260" i="4"/>
  <c r="H260" i="4"/>
  <c r="I260" i="4"/>
  <c r="J259" i="4"/>
  <c r="K259" i="4"/>
  <c r="H259" i="4"/>
  <c r="I259" i="4"/>
  <c r="J258" i="4"/>
  <c r="K258" i="4"/>
  <c r="H258" i="4"/>
  <c r="I258" i="4"/>
  <c r="J257" i="4"/>
  <c r="K257" i="4"/>
  <c r="H257" i="4"/>
  <c r="I257" i="4"/>
  <c r="J256" i="4"/>
  <c r="K256" i="4"/>
  <c r="H256" i="4"/>
  <c r="I256" i="4"/>
  <c r="J255" i="4"/>
  <c r="K255" i="4"/>
  <c r="H255" i="4"/>
  <c r="I255" i="4"/>
  <c r="J254" i="4"/>
  <c r="K254" i="4"/>
  <c r="H254" i="4"/>
  <c r="I254" i="4"/>
  <c r="J253" i="4"/>
  <c r="K253" i="4"/>
  <c r="H253" i="4"/>
  <c r="I253" i="4"/>
  <c r="J252" i="4"/>
  <c r="K252" i="4"/>
  <c r="H252" i="4"/>
  <c r="I252" i="4"/>
  <c r="J251" i="4"/>
  <c r="K251" i="4"/>
  <c r="H251" i="4"/>
  <c r="I251" i="4"/>
  <c r="J250" i="4"/>
  <c r="K250" i="4"/>
  <c r="H250" i="4"/>
  <c r="I250" i="4"/>
  <c r="J249" i="4"/>
  <c r="K249" i="4"/>
  <c r="H249" i="4"/>
  <c r="I249" i="4"/>
  <c r="J248" i="4"/>
  <c r="K248" i="4"/>
  <c r="H248" i="4"/>
  <c r="I248" i="4"/>
  <c r="J247" i="4"/>
  <c r="K247" i="4"/>
  <c r="H247" i="4"/>
  <c r="I247" i="4"/>
  <c r="J246" i="4"/>
  <c r="K246" i="4"/>
  <c r="H246" i="4"/>
  <c r="I246" i="4"/>
  <c r="J245" i="4"/>
  <c r="K245" i="4"/>
  <c r="H245" i="4"/>
  <c r="I245" i="4"/>
  <c r="J244" i="4"/>
  <c r="K244" i="4"/>
  <c r="H244" i="4"/>
  <c r="I244" i="4"/>
  <c r="J243" i="4"/>
  <c r="K243" i="4"/>
  <c r="H243" i="4"/>
  <c r="I243" i="4"/>
  <c r="J242" i="4"/>
  <c r="K242" i="4"/>
  <c r="H242" i="4"/>
  <c r="I242" i="4"/>
  <c r="J241" i="4"/>
  <c r="K241" i="4"/>
  <c r="H241" i="4"/>
  <c r="I241" i="4"/>
  <c r="J240" i="4"/>
  <c r="K240" i="4"/>
  <c r="H240" i="4"/>
  <c r="I240" i="4"/>
  <c r="J239" i="4"/>
  <c r="K239" i="4"/>
  <c r="H239" i="4"/>
  <c r="I239" i="4"/>
  <c r="J238" i="4"/>
  <c r="K238" i="4"/>
  <c r="H238" i="4"/>
  <c r="I238" i="4"/>
  <c r="J237" i="4"/>
  <c r="K237" i="4"/>
  <c r="H237" i="4"/>
  <c r="I237" i="4"/>
  <c r="J236" i="4"/>
  <c r="K236" i="4"/>
  <c r="H236" i="4"/>
  <c r="I236" i="4"/>
  <c r="J235" i="4"/>
  <c r="K235" i="4"/>
  <c r="H235" i="4"/>
  <c r="I235" i="4"/>
  <c r="J234" i="4"/>
  <c r="K234" i="4"/>
  <c r="H234" i="4"/>
  <c r="I234" i="4"/>
  <c r="J233" i="4"/>
  <c r="K233" i="4"/>
  <c r="H233" i="4"/>
  <c r="I233" i="4"/>
  <c r="J232" i="4"/>
  <c r="K232" i="4"/>
  <c r="H232" i="4"/>
  <c r="I232" i="4"/>
  <c r="J231" i="4"/>
  <c r="K231" i="4"/>
  <c r="H231" i="4"/>
  <c r="I231" i="4"/>
  <c r="J230" i="4"/>
  <c r="K230" i="4"/>
  <c r="H230" i="4"/>
  <c r="I230" i="4"/>
  <c r="J229" i="4"/>
  <c r="K229" i="4"/>
  <c r="H229" i="4"/>
  <c r="I229" i="4"/>
  <c r="J228" i="4"/>
  <c r="K228" i="4"/>
  <c r="H228" i="4"/>
  <c r="I228" i="4"/>
  <c r="J227" i="4"/>
  <c r="K227" i="4"/>
  <c r="H227" i="4"/>
  <c r="I227" i="4"/>
  <c r="J226" i="4"/>
  <c r="K226" i="4"/>
  <c r="H226" i="4"/>
  <c r="I226" i="4"/>
  <c r="J225" i="4"/>
  <c r="K225" i="4"/>
  <c r="H225" i="4"/>
  <c r="I225" i="4"/>
  <c r="J224" i="4"/>
  <c r="K224" i="4"/>
  <c r="H224" i="4"/>
  <c r="I224" i="4"/>
  <c r="J223" i="4"/>
  <c r="K223" i="4"/>
  <c r="H223" i="4"/>
  <c r="I223" i="4"/>
  <c r="J222" i="4"/>
  <c r="K222" i="4"/>
  <c r="H222" i="4"/>
  <c r="I222" i="4"/>
  <c r="J221" i="4"/>
  <c r="K221" i="4"/>
  <c r="H221" i="4"/>
  <c r="I221" i="4"/>
  <c r="J220" i="4"/>
  <c r="K220" i="4"/>
  <c r="H220" i="4"/>
  <c r="I220" i="4"/>
  <c r="J219" i="4"/>
  <c r="K219" i="4"/>
  <c r="H219" i="4"/>
  <c r="I219" i="4"/>
  <c r="J218" i="4"/>
  <c r="K218" i="4"/>
  <c r="H218" i="4"/>
  <c r="I218" i="4"/>
  <c r="J217" i="4"/>
  <c r="K217" i="4"/>
  <c r="H217" i="4"/>
  <c r="I217" i="4"/>
  <c r="J216" i="4"/>
  <c r="K216" i="4"/>
  <c r="H216" i="4"/>
  <c r="I216" i="4"/>
  <c r="J215" i="4"/>
  <c r="K215" i="4"/>
  <c r="H215" i="4"/>
  <c r="I215" i="4"/>
  <c r="J214" i="4"/>
  <c r="K214" i="4"/>
  <c r="H214" i="4"/>
  <c r="I214" i="4"/>
  <c r="J213" i="4"/>
  <c r="K213" i="4"/>
  <c r="H213" i="4"/>
  <c r="I213" i="4"/>
  <c r="J212" i="4"/>
  <c r="K212" i="4"/>
  <c r="H212" i="4"/>
  <c r="I212" i="4"/>
  <c r="J211" i="4"/>
  <c r="K211" i="4"/>
  <c r="H211" i="4"/>
  <c r="I211" i="4"/>
  <c r="J210" i="4"/>
  <c r="K210" i="4"/>
  <c r="H210" i="4"/>
  <c r="I210" i="4"/>
  <c r="J209" i="4"/>
  <c r="K209" i="4"/>
  <c r="H209" i="4"/>
  <c r="I209" i="4"/>
  <c r="J208" i="4"/>
  <c r="K208" i="4"/>
  <c r="H208" i="4"/>
  <c r="I208" i="4"/>
  <c r="J207" i="4"/>
  <c r="K207" i="4"/>
  <c r="H207" i="4"/>
  <c r="I207" i="4"/>
  <c r="J206" i="4"/>
  <c r="K206" i="4"/>
  <c r="H206" i="4"/>
  <c r="I206" i="4"/>
  <c r="J205" i="4"/>
  <c r="K205" i="4"/>
  <c r="H205" i="4"/>
  <c r="I205" i="4"/>
  <c r="J204" i="4"/>
  <c r="K204" i="4"/>
  <c r="H204" i="4"/>
  <c r="I204" i="4"/>
  <c r="J203" i="4"/>
  <c r="K203" i="4"/>
  <c r="H203" i="4"/>
  <c r="I203" i="4"/>
  <c r="J202" i="4"/>
  <c r="K202" i="4"/>
  <c r="H202" i="4"/>
  <c r="I202" i="4"/>
  <c r="J201" i="4"/>
  <c r="K201" i="4"/>
  <c r="H201" i="4"/>
  <c r="I201" i="4"/>
  <c r="J200" i="4"/>
  <c r="K200" i="4"/>
  <c r="H200" i="4"/>
  <c r="I200" i="4"/>
  <c r="J199" i="4"/>
  <c r="K199" i="4"/>
  <c r="H199" i="4"/>
  <c r="I199" i="4"/>
  <c r="J198" i="4"/>
  <c r="K198" i="4"/>
  <c r="H198" i="4"/>
  <c r="I198" i="4"/>
  <c r="J197" i="4"/>
  <c r="K197" i="4"/>
  <c r="H197" i="4"/>
  <c r="I197" i="4"/>
  <c r="J196" i="4"/>
  <c r="K196" i="4"/>
  <c r="H196" i="4"/>
  <c r="I196" i="4"/>
  <c r="J195" i="4"/>
  <c r="K195" i="4"/>
  <c r="H195" i="4"/>
  <c r="I195" i="4"/>
  <c r="J194" i="4"/>
  <c r="K194" i="4"/>
  <c r="H194" i="4"/>
  <c r="I194" i="4"/>
  <c r="J193" i="4"/>
  <c r="K193" i="4"/>
  <c r="H193" i="4"/>
  <c r="I193" i="4"/>
  <c r="J192" i="4"/>
  <c r="K192" i="4"/>
  <c r="H192" i="4"/>
  <c r="I192" i="4"/>
  <c r="J191" i="4"/>
  <c r="K191" i="4"/>
  <c r="H191" i="4"/>
  <c r="I191" i="4"/>
  <c r="J190" i="4"/>
  <c r="K190" i="4"/>
  <c r="H190" i="4"/>
  <c r="I190" i="4"/>
  <c r="J189" i="4"/>
  <c r="K189" i="4"/>
  <c r="H189" i="4"/>
  <c r="I189" i="4"/>
  <c r="J188" i="4"/>
  <c r="K188" i="4"/>
  <c r="H188" i="4"/>
  <c r="I188" i="4"/>
  <c r="J187" i="4"/>
  <c r="K187" i="4"/>
  <c r="H187" i="4"/>
  <c r="I187" i="4"/>
  <c r="J186" i="4"/>
  <c r="K186" i="4"/>
  <c r="H186" i="4"/>
  <c r="I186" i="4"/>
  <c r="J185" i="4"/>
  <c r="K185" i="4"/>
  <c r="H185" i="4"/>
  <c r="I185" i="4"/>
  <c r="J184" i="4"/>
  <c r="K184" i="4"/>
  <c r="H184" i="4"/>
  <c r="I184" i="4"/>
  <c r="J183" i="4"/>
  <c r="K183" i="4"/>
  <c r="H183" i="4"/>
  <c r="I183" i="4"/>
  <c r="J182" i="4"/>
  <c r="K182" i="4"/>
  <c r="H182" i="4"/>
  <c r="I182" i="4"/>
  <c r="J181" i="4"/>
  <c r="K181" i="4"/>
  <c r="H181" i="4"/>
  <c r="I181" i="4"/>
  <c r="J180" i="4"/>
  <c r="K180" i="4"/>
  <c r="H180" i="4"/>
  <c r="I180" i="4"/>
  <c r="J179" i="4"/>
  <c r="K179" i="4"/>
  <c r="H179" i="4"/>
  <c r="I179" i="4"/>
  <c r="J178" i="4"/>
  <c r="K178" i="4"/>
  <c r="H178" i="4"/>
  <c r="I178" i="4"/>
  <c r="J177" i="4"/>
  <c r="K177" i="4"/>
  <c r="H177" i="4"/>
  <c r="I177" i="4"/>
  <c r="J176" i="4"/>
  <c r="K176" i="4"/>
  <c r="H176" i="4"/>
  <c r="I176" i="4"/>
  <c r="J175" i="4"/>
  <c r="K175" i="4"/>
  <c r="H175" i="4"/>
  <c r="I175" i="4"/>
  <c r="J174" i="4"/>
  <c r="K174" i="4"/>
  <c r="H174" i="4"/>
  <c r="I174" i="4"/>
  <c r="J173" i="4"/>
  <c r="K173" i="4"/>
  <c r="H173" i="4"/>
  <c r="I173" i="4"/>
  <c r="J172" i="4"/>
  <c r="K172" i="4"/>
  <c r="H172" i="4"/>
  <c r="I172" i="4"/>
  <c r="J171" i="4"/>
  <c r="K171" i="4"/>
  <c r="H171" i="4"/>
  <c r="I171" i="4"/>
  <c r="J170" i="4"/>
  <c r="K170" i="4"/>
  <c r="H170" i="4"/>
  <c r="I170" i="4"/>
  <c r="J169" i="4"/>
  <c r="K169" i="4"/>
  <c r="H169" i="4"/>
  <c r="I169" i="4"/>
  <c r="J168" i="4"/>
  <c r="K168" i="4"/>
  <c r="H168" i="4"/>
  <c r="I168" i="4"/>
  <c r="J167" i="4"/>
  <c r="K167" i="4"/>
  <c r="H167" i="4"/>
  <c r="I167" i="4"/>
  <c r="J166" i="4"/>
  <c r="K166" i="4"/>
  <c r="H166" i="4"/>
  <c r="I166" i="4"/>
  <c r="J165" i="4"/>
  <c r="K165" i="4"/>
  <c r="H165" i="4"/>
  <c r="I165" i="4"/>
  <c r="J164" i="4"/>
  <c r="K164" i="4"/>
  <c r="H164" i="4"/>
  <c r="I164" i="4"/>
  <c r="J163" i="4"/>
  <c r="K163" i="4"/>
  <c r="H163" i="4"/>
  <c r="I163" i="4"/>
  <c r="J162" i="4"/>
  <c r="K162" i="4"/>
  <c r="H162" i="4"/>
  <c r="I162" i="4"/>
  <c r="J161" i="4"/>
  <c r="K161" i="4"/>
  <c r="H161" i="4"/>
  <c r="I161" i="4"/>
  <c r="J160" i="4"/>
  <c r="K160" i="4"/>
  <c r="H160" i="4"/>
  <c r="I160" i="4"/>
  <c r="J159" i="4"/>
  <c r="K159" i="4"/>
  <c r="H159" i="4"/>
  <c r="I159" i="4"/>
  <c r="J158" i="4"/>
  <c r="K158" i="4"/>
  <c r="H158" i="4"/>
  <c r="I158" i="4"/>
  <c r="J157" i="4"/>
  <c r="K157" i="4"/>
  <c r="H157" i="4"/>
  <c r="I157" i="4"/>
  <c r="J156" i="4"/>
  <c r="K156" i="4"/>
  <c r="H156" i="4"/>
  <c r="I156" i="4"/>
  <c r="J155" i="4"/>
  <c r="K155" i="4"/>
  <c r="H155" i="4"/>
  <c r="I155" i="4"/>
  <c r="J154" i="4"/>
  <c r="K154" i="4"/>
  <c r="H154" i="4"/>
  <c r="I154" i="4"/>
  <c r="J153" i="4"/>
  <c r="K153" i="4"/>
  <c r="H153" i="4"/>
  <c r="I153" i="4"/>
  <c r="J152" i="4"/>
  <c r="K152" i="4"/>
  <c r="H152" i="4"/>
  <c r="I152" i="4"/>
  <c r="J151" i="4"/>
  <c r="K151" i="4"/>
  <c r="H151" i="4"/>
  <c r="I151" i="4"/>
  <c r="J150" i="4"/>
  <c r="K150" i="4"/>
  <c r="H150" i="4"/>
  <c r="I150" i="4"/>
  <c r="J149" i="4"/>
  <c r="K149" i="4"/>
  <c r="H149" i="4"/>
  <c r="I149" i="4"/>
  <c r="J148" i="4"/>
  <c r="K148" i="4"/>
  <c r="H148" i="4"/>
  <c r="I148" i="4"/>
  <c r="J147" i="4"/>
  <c r="K147" i="4"/>
  <c r="H147" i="4"/>
  <c r="I147" i="4"/>
  <c r="J146" i="4"/>
  <c r="K146" i="4"/>
  <c r="H146" i="4"/>
  <c r="I146" i="4"/>
  <c r="J145" i="4"/>
  <c r="K145" i="4"/>
  <c r="H145" i="4"/>
  <c r="I145" i="4"/>
  <c r="J144" i="4"/>
  <c r="K144" i="4"/>
  <c r="H144" i="4"/>
  <c r="I144" i="4"/>
  <c r="J143" i="4"/>
  <c r="K143" i="4"/>
  <c r="H143" i="4"/>
  <c r="I143" i="4"/>
  <c r="J142" i="4"/>
  <c r="K142" i="4"/>
  <c r="H142" i="4"/>
  <c r="I142" i="4"/>
  <c r="J141" i="4"/>
  <c r="K141" i="4"/>
  <c r="H141" i="4"/>
  <c r="I141" i="4"/>
  <c r="J140" i="4"/>
  <c r="K140" i="4"/>
  <c r="H140" i="4"/>
  <c r="I140" i="4"/>
  <c r="J139" i="4"/>
  <c r="K139" i="4"/>
  <c r="H139" i="4"/>
  <c r="I139" i="4"/>
  <c r="J138" i="4"/>
  <c r="K138" i="4"/>
  <c r="H138" i="4"/>
  <c r="I138" i="4"/>
  <c r="J137" i="4"/>
  <c r="K137" i="4"/>
  <c r="H137" i="4"/>
  <c r="I137" i="4"/>
  <c r="J136" i="4"/>
  <c r="K136" i="4"/>
  <c r="H136" i="4"/>
  <c r="I136" i="4"/>
  <c r="J135" i="4"/>
  <c r="K135" i="4"/>
  <c r="H135" i="4"/>
  <c r="I135" i="4"/>
  <c r="J134" i="4"/>
  <c r="K134" i="4"/>
  <c r="H134" i="4"/>
  <c r="I134" i="4"/>
  <c r="J133" i="4"/>
  <c r="K133" i="4"/>
  <c r="H133" i="4"/>
  <c r="I133" i="4"/>
  <c r="J132" i="4"/>
  <c r="K132" i="4"/>
  <c r="H132" i="4"/>
  <c r="I132" i="4"/>
  <c r="J131" i="4"/>
  <c r="K131" i="4"/>
  <c r="H131" i="4"/>
  <c r="I131" i="4"/>
  <c r="J130" i="4"/>
  <c r="K130" i="4"/>
  <c r="H130" i="4"/>
  <c r="I130" i="4"/>
  <c r="J129" i="4"/>
  <c r="K129" i="4"/>
  <c r="H129" i="4"/>
  <c r="I129" i="4"/>
  <c r="J128" i="4"/>
  <c r="K128" i="4"/>
  <c r="H128" i="4"/>
  <c r="I128" i="4"/>
  <c r="J127" i="4"/>
  <c r="K127" i="4"/>
  <c r="H127" i="4"/>
  <c r="I127" i="4"/>
  <c r="J126" i="4"/>
  <c r="K126" i="4"/>
  <c r="H126" i="4"/>
  <c r="I126" i="4"/>
  <c r="J125" i="4"/>
  <c r="K125" i="4"/>
  <c r="H125" i="4"/>
  <c r="I125" i="4"/>
  <c r="J124" i="4"/>
  <c r="K124" i="4"/>
  <c r="H124" i="4"/>
  <c r="I124" i="4"/>
  <c r="J123" i="4"/>
  <c r="K123" i="4"/>
  <c r="H123" i="4"/>
  <c r="I123" i="4"/>
  <c r="J122" i="4"/>
  <c r="K122" i="4"/>
  <c r="H122" i="4"/>
  <c r="I122" i="4"/>
  <c r="J121" i="4"/>
  <c r="K121" i="4"/>
  <c r="H121" i="4"/>
  <c r="I121" i="4"/>
  <c r="J120" i="4"/>
  <c r="K120" i="4"/>
  <c r="H120" i="4"/>
  <c r="I120" i="4"/>
  <c r="J119" i="4"/>
  <c r="K119" i="4"/>
  <c r="H119" i="4"/>
  <c r="I119" i="4"/>
  <c r="J118" i="4"/>
  <c r="K118" i="4"/>
  <c r="H118" i="4"/>
  <c r="I118" i="4"/>
  <c r="J117" i="4"/>
  <c r="K117" i="4"/>
  <c r="H117" i="4"/>
  <c r="I117" i="4"/>
  <c r="J116" i="4"/>
  <c r="K116" i="4"/>
  <c r="H116" i="4"/>
  <c r="I116" i="4"/>
  <c r="J115" i="4"/>
  <c r="K115" i="4"/>
  <c r="H115" i="4"/>
  <c r="I115" i="4"/>
  <c r="J114" i="4"/>
  <c r="K114" i="4"/>
  <c r="H114" i="4"/>
  <c r="I114" i="4"/>
  <c r="J113" i="4"/>
  <c r="K113" i="4"/>
  <c r="H113" i="4"/>
  <c r="I113" i="4"/>
  <c r="J112" i="4"/>
  <c r="K112" i="4"/>
  <c r="H112" i="4"/>
  <c r="I112" i="4"/>
  <c r="J111" i="4"/>
  <c r="K111" i="4"/>
  <c r="H111" i="4"/>
  <c r="I111" i="4"/>
  <c r="J110" i="4"/>
  <c r="K110" i="4"/>
  <c r="H110" i="4"/>
  <c r="I110" i="4"/>
  <c r="J109" i="4"/>
  <c r="K109" i="4"/>
  <c r="H109" i="4"/>
  <c r="I109" i="4"/>
  <c r="J108" i="4"/>
  <c r="K108" i="4"/>
  <c r="H108" i="4"/>
  <c r="I108" i="4"/>
  <c r="J107" i="4"/>
  <c r="K107" i="4"/>
  <c r="H107" i="4"/>
  <c r="I107" i="4"/>
  <c r="J106" i="4"/>
  <c r="K106" i="4"/>
  <c r="H106" i="4"/>
  <c r="I106" i="4"/>
  <c r="J105" i="4"/>
  <c r="K105" i="4"/>
  <c r="H105" i="4"/>
  <c r="I105" i="4"/>
  <c r="J104" i="4"/>
  <c r="K104" i="4"/>
  <c r="H104" i="4"/>
  <c r="I104" i="4"/>
  <c r="J103" i="4"/>
  <c r="K103" i="4"/>
  <c r="H103" i="4"/>
  <c r="I103" i="4"/>
  <c r="J102" i="4"/>
  <c r="K102" i="4"/>
  <c r="H102" i="4"/>
  <c r="I102" i="4"/>
  <c r="J101" i="4"/>
  <c r="K101" i="4"/>
  <c r="H101" i="4"/>
  <c r="I101" i="4"/>
  <c r="J100" i="4"/>
  <c r="K100" i="4"/>
  <c r="H100" i="4"/>
  <c r="I100" i="4"/>
  <c r="J99" i="4"/>
  <c r="K99" i="4"/>
  <c r="H99" i="4"/>
  <c r="I99" i="4"/>
  <c r="J98" i="4"/>
  <c r="K98" i="4"/>
  <c r="H98" i="4"/>
  <c r="I98" i="4"/>
  <c r="J97" i="4"/>
  <c r="K97" i="4"/>
  <c r="H97" i="4"/>
  <c r="I97" i="4"/>
  <c r="J96" i="4"/>
  <c r="K96" i="4"/>
  <c r="H96" i="4"/>
  <c r="I96" i="4"/>
  <c r="J95" i="4"/>
  <c r="K95" i="4"/>
  <c r="H95" i="4"/>
  <c r="I95" i="4"/>
  <c r="J94" i="4"/>
  <c r="K94" i="4"/>
  <c r="H94" i="4"/>
  <c r="I94" i="4"/>
  <c r="J93" i="4"/>
  <c r="K93" i="4"/>
  <c r="H93" i="4"/>
  <c r="I93" i="4"/>
  <c r="J92" i="4"/>
  <c r="K92" i="4"/>
  <c r="H92" i="4"/>
  <c r="I92" i="4"/>
  <c r="J91" i="4"/>
  <c r="K91" i="4"/>
  <c r="H91" i="4"/>
  <c r="I91" i="4"/>
  <c r="J90" i="4"/>
  <c r="K90" i="4"/>
  <c r="H90" i="4"/>
  <c r="I90" i="4"/>
  <c r="J89" i="4"/>
  <c r="K89" i="4"/>
  <c r="H89" i="4"/>
  <c r="I89" i="4"/>
  <c r="J88" i="4"/>
  <c r="K88" i="4"/>
  <c r="H88" i="4"/>
  <c r="I88" i="4"/>
  <c r="J87" i="4"/>
  <c r="K87" i="4"/>
  <c r="H87" i="4"/>
  <c r="I87" i="4"/>
  <c r="J86" i="4"/>
  <c r="K86" i="4"/>
  <c r="H86" i="4"/>
  <c r="I86" i="4"/>
  <c r="J85" i="4"/>
  <c r="K85" i="4"/>
  <c r="H85" i="4"/>
  <c r="I85" i="4"/>
  <c r="J84" i="4"/>
  <c r="K84" i="4"/>
  <c r="H84" i="4"/>
  <c r="I84" i="4"/>
  <c r="J83" i="4"/>
  <c r="K83" i="4"/>
  <c r="H83" i="4"/>
  <c r="I83" i="4"/>
  <c r="J82" i="4"/>
  <c r="K82" i="4"/>
  <c r="H82" i="4"/>
  <c r="I82" i="4"/>
  <c r="J81" i="4"/>
  <c r="K81" i="4"/>
  <c r="H81" i="4"/>
  <c r="I81" i="4"/>
  <c r="J80" i="4"/>
  <c r="K80" i="4"/>
  <c r="H80" i="4"/>
  <c r="I80" i="4"/>
  <c r="J79" i="4"/>
  <c r="K79" i="4"/>
  <c r="H79" i="4"/>
  <c r="I79" i="4"/>
  <c r="J78" i="4"/>
  <c r="K78" i="4"/>
  <c r="H78" i="4"/>
  <c r="I78" i="4"/>
  <c r="J77" i="4"/>
  <c r="K77" i="4"/>
  <c r="H77" i="4"/>
  <c r="I77" i="4"/>
  <c r="J76" i="4"/>
  <c r="K76" i="4"/>
  <c r="H76" i="4"/>
  <c r="I76" i="4"/>
  <c r="J75" i="4"/>
  <c r="K75" i="4"/>
  <c r="H75" i="4"/>
  <c r="I75" i="4"/>
  <c r="J74" i="4"/>
  <c r="K74" i="4"/>
  <c r="H74" i="4"/>
  <c r="I74" i="4"/>
  <c r="J73" i="4"/>
  <c r="K73" i="4"/>
  <c r="H73" i="4"/>
  <c r="I73" i="4"/>
  <c r="J72" i="4"/>
  <c r="K72" i="4"/>
  <c r="H72" i="4"/>
  <c r="I72" i="4"/>
  <c r="J71" i="4"/>
  <c r="K71" i="4"/>
  <c r="H71" i="4"/>
  <c r="I71" i="4"/>
  <c r="J70" i="4"/>
  <c r="K70" i="4"/>
  <c r="H70" i="4"/>
  <c r="I70" i="4"/>
  <c r="J69" i="4"/>
  <c r="K69" i="4"/>
  <c r="H69" i="4"/>
  <c r="I69" i="4"/>
  <c r="J68" i="4"/>
  <c r="K68" i="4"/>
  <c r="H68" i="4"/>
  <c r="I68" i="4"/>
  <c r="J67" i="4"/>
  <c r="K67" i="4"/>
  <c r="H67" i="4"/>
  <c r="I67" i="4"/>
  <c r="J66" i="4"/>
  <c r="K66" i="4"/>
  <c r="H66" i="4"/>
  <c r="I66" i="4"/>
  <c r="J65" i="4"/>
  <c r="K65" i="4"/>
  <c r="H65" i="4"/>
  <c r="I65" i="4"/>
  <c r="J64" i="4"/>
  <c r="K64" i="4"/>
  <c r="H64" i="4"/>
  <c r="I64" i="4"/>
  <c r="J63" i="4"/>
  <c r="K63" i="4"/>
  <c r="H63" i="4"/>
  <c r="I63" i="4"/>
  <c r="J62" i="4"/>
  <c r="K62" i="4"/>
  <c r="H62" i="4"/>
  <c r="I62" i="4"/>
  <c r="J61" i="4"/>
  <c r="K61" i="4"/>
  <c r="H61" i="4"/>
  <c r="I61" i="4"/>
  <c r="J60" i="4"/>
  <c r="K60" i="4"/>
  <c r="H60" i="4"/>
  <c r="I60" i="4"/>
  <c r="J59" i="4"/>
  <c r="K59" i="4"/>
  <c r="H59" i="4"/>
  <c r="I59" i="4"/>
  <c r="J58" i="4"/>
  <c r="K58" i="4"/>
  <c r="H58" i="4"/>
  <c r="I58" i="4"/>
  <c r="J57" i="4"/>
  <c r="K57" i="4"/>
  <c r="H57" i="4"/>
  <c r="I57" i="4"/>
  <c r="J56" i="4"/>
  <c r="K56" i="4"/>
  <c r="H56" i="4"/>
  <c r="I56" i="4"/>
  <c r="J55" i="4"/>
  <c r="K55" i="4"/>
  <c r="H55" i="4"/>
  <c r="I55" i="4"/>
  <c r="J54" i="4"/>
  <c r="K54" i="4"/>
  <c r="H54" i="4"/>
  <c r="I54" i="4"/>
  <c r="J53" i="4"/>
  <c r="K53" i="4"/>
  <c r="H53" i="4"/>
  <c r="I53" i="4"/>
  <c r="J52" i="4"/>
  <c r="K52" i="4"/>
  <c r="H52" i="4"/>
  <c r="I52" i="4"/>
  <c r="J51" i="4"/>
  <c r="K51" i="4"/>
  <c r="H51" i="4"/>
  <c r="I51" i="4"/>
  <c r="J50" i="4"/>
  <c r="K50" i="4"/>
  <c r="H50" i="4"/>
  <c r="I50" i="4"/>
  <c r="J49" i="4"/>
  <c r="K49" i="4"/>
  <c r="H49" i="4"/>
  <c r="I49" i="4"/>
  <c r="J48" i="4"/>
  <c r="K48" i="4"/>
  <c r="H48" i="4"/>
  <c r="I48" i="4"/>
  <c r="J47" i="4"/>
  <c r="K47" i="4"/>
  <c r="H47" i="4"/>
  <c r="I47" i="4"/>
  <c r="J46" i="4"/>
  <c r="K46" i="4"/>
  <c r="H46" i="4"/>
  <c r="I46" i="4"/>
  <c r="J45" i="4"/>
  <c r="K45" i="4"/>
  <c r="H45" i="4"/>
  <c r="I45" i="4"/>
  <c r="J44" i="4"/>
  <c r="K44" i="4"/>
  <c r="H44" i="4"/>
  <c r="I44" i="4"/>
  <c r="J43" i="4"/>
  <c r="K43" i="4"/>
  <c r="H43" i="4"/>
  <c r="I43" i="4"/>
  <c r="J42" i="4"/>
  <c r="K42" i="4"/>
  <c r="H42" i="4"/>
  <c r="I42" i="4"/>
  <c r="J41" i="4"/>
  <c r="K41" i="4"/>
  <c r="H41" i="4"/>
  <c r="I41" i="4"/>
  <c r="J40" i="4"/>
  <c r="K40" i="4"/>
  <c r="H40" i="4"/>
  <c r="I40" i="4"/>
  <c r="J39" i="4"/>
  <c r="K39" i="4"/>
  <c r="H39" i="4"/>
  <c r="I39" i="4"/>
  <c r="J38" i="4"/>
  <c r="K38" i="4"/>
  <c r="H38" i="4"/>
  <c r="I38" i="4"/>
  <c r="J37" i="4"/>
  <c r="K37" i="4"/>
  <c r="H37" i="4"/>
  <c r="I37" i="4"/>
  <c r="J36" i="4"/>
  <c r="K36" i="4"/>
  <c r="H36" i="4"/>
  <c r="I36" i="4"/>
  <c r="J35" i="4"/>
  <c r="K35" i="4"/>
  <c r="H35" i="4"/>
  <c r="I35" i="4"/>
  <c r="J34" i="4"/>
  <c r="K34" i="4"/>
  <c r="H34" i="4"/>
  <c r="I34" i="4"/>
  <c r="J33" i="4"/>
  <c r="K33" i="4"/>
  <c r="H33" i="4"/>
  <c r="I33" i="4"/>
  <c r="J32" i="4"/>
  <c r="K32" i="4"/>
  <c r="H32" i="4"/>
  <c r="I32" i="4"/>
  <c r="J31" i="4"/>
  <c r="K31" i="4"/>
  <c r="H31" i="4"/>
  <c r="I31" i="4"/>
  <c r="J30" i="4"/>
  <c r="K30" i="4"/>
  <c r="H30" i="4"/>
  <c r="I30" i="4"/>
  <c r="J29" i="4"/>
  <c r="K29" i="4"/>
  <c r="H29" i="4"/>
  <c r="I29" i="4"/>
  <c r="J28" i="4"/>
  <c r="K28" i="4"/>
  <c r="H28" i="4"/>
  <c r="I28" i="4"/>
  <c r="J27" i="4"/>
  <c r="K27" i="4"/>
  <c r="H27" i="4"/>
  <c r="I27" i="4"/>
  <c r="J26" i="4"/>
  <c r="K26" i="4"/>
  <c r="H26" i="4"/>
  <c r="I26" i="4"/>
  <c r="J25" i="4"/>
  <c r="K25" i="4"/>
  <c r="H25" i="4"/>
  <c r="I25" i="4"/>
  <c r="J24" i="4"/>
  <c r="K24" i="4"/>
  <c r="H24" i="4"/>
  <c r="I24" i="4"/>
  <c r="J23" i="4"/>
  <c r="K23" i="4"/>
  <c r="H23" i="4"/>
  <c r="I23" i="4"/>
  <c r="J22" i="4"/>
  <c r="K22" i="4"/>
  <c r="H22" i="4"/>
  <c r="I22" i="4"/>
  <c r="J21" i="4"/>
  <c r="K21" i="4"/>
  <c r="H21" i="4"/>
  <c r="I21" i="4"/>
  <c r="J20" i="4"/>
  <c r="K20" i="4"/>
  <c r="H20" i="4"/>
  <c r="I20" i="4"/>
  <c r="J19" i="4"/>
  <c r="K19" i="4"/>
  <c r="H19" i="4"/>
  <c r="I19" i="4"/>
  <c r="J18" i="4"/>
  <c r="K18" i="4"/>
  <c r="H18" i="4"/>
  <c r="I18" i="4"/>
  <c r="J17" i="4"/>
  <c r="K17" i="4"/>
  <c r="H17" i="4"/>
  <c r="I17" i="4"/>
  <c r="J16" i="4"/>
  <c r="K16" i="4"/>
  <c r="H16" i="4"/>
  <c r="I16" i="4"/>
  <c r="J15" i="4"/>
  <c r="K15" i="4"/>
  <c r="H15" i="4"/>
  <c r="I15" i="4"/>
  <c r="J14" i="4"/>
  <c r="K14" i="4"/>
  <c r="H14" i="4"/>
  <c r="I14" i="4"/>
  <c r="J13" i="4"/>
  <c r="K13" i="4"/>
  <c r="H13" i="4"/>
  <c r="I13" i="4"/>
  <c r="J12" i="4"/>
  <c r="K12" i="4"/>
  <c r="H12" i="4"/>
  <c r="I12" i="4"/>
  <c r="J11" i="4"/>
  <c r="K11" i="4"/>
  <c r="H11" i="4"/>
  <c r="I11" i="4"/>
  <c r="J10" i="4"/>
  <c r="K10" i="4"/>
  <c r="H10" i="4"/>
  <c r="I10" i="4"/>
  <c r="J9" i="4"/>
  <c r="K9" i="4"/>
  <c r="H9" i="4"/>
  <c r="I9" i="4"/>
  <c r="J8" i="4"/>
  <c r="K8" i="4"/>
  <c r="H8" i="4"/>
  <c r="I8" i="4"/>
  <c r="J7" i="4"/>
  <c r="K7" i="4"/>
  <c r="H7" i="4"/>
  <c r="I7" i="4"/>
  <c r="Q6" i="2"/>
  <c r="P6" i="2"/>
  <c r="O6" i="2"/>
  <c r="N6" i="2"/>
  <c r="Q5" i="2"/>
  <c r="P5" i="2"/>
  <c r="O5" i="2"/>
  <c r="N5" i="2"/>
  <c r="Q4" i="2"/>
  <c r="P4" i="2"/>
  <c r="O4" i="2"/>
  <c r="N4" i="2"/>
  <c r="P3" i="2"/>
  <c r="D1103" i="7"/>
  <c r="E1103" i="7"/>
  <c r="F1103" i="7" s="1"/>
  <c r="G1103" i="7" s="1"/>
  <c r="O3" i="2"/>
  <c r="N3" i="2"/>
  <c r="A17" i="6"/>
  <c r="A18" i="6"/>
  <c r="A14" i="6"/>
  <c r="A23" i="6"/>
  <c r="A24" i="6" s="1"/>
  <c r="A20" i="6"/>
  <c r="A21" i="6" s="1"/>
  <c r="H6" i="4"/>
  <c r="I6" i="4" s="1"/>
  <c r="N6" i="4"/>
  <c r="J6" i="4"/>
  <c r="K6" i="4" s="1"/>
  <c r="Q3" i="2"/>
  <c r="D24" i="7"/>
  <c r="E24" i="7" s="1"/>
  <c r="F24" i="7"/>
  <c r="G24" i="7" s="1"/>
  <c r="D25" i="7"/>
  <c r="E25" i="7" s="1"/>
  <c r="F25" i="7" s="1"/>
  <c r="G25" i="7" s="1"/>
  <c r="D26" i="7"/>
  <c r="E26" i="7"/>
  <c r="F26" i="7" s="1"/>
  <c r="G26" i="7" s="1"/>
  <c r="D27" i="7"/>
  <c r="E27" i="7" s="1"/>
  <c r="F27" i="7" s="1"/>
  <c r="G27" i="7" s="1"/>
  <c r="D28" i="7"/>
  <c r="E28" i="7" s="1"/>
  <c r="F28" i="7" s="1"/>
  <c r="G28" i="7" s="1"/>
  <c r="D29" i="7"/>
  <c r="E29" i="7" s="1"/>
  <c r="F29" i="7" s="1"/>
  <c r="G29" i="7" s="1"/>
  <c r="D30" i="7"/>
  <c r="E30" i="7" s="1"/>
  <c r="F30" i="7" s="1"/>
  <c r="G30" i="7" s="1"/>
  <c r="D31" i="7"/>
  <c r="E31" i="7"/>
  <c r="F31" i="7" s="1"/>
  <c r="G31" i="7" s="1"/>
  <c r="D32" i="7"/>
  <c r="E32" i="7" s="1"/>
  <c r="F32" i="7" s="1"/>
  <c r="G32" i="7" s="1"/>
  <c r="D33" i="7"/>
  <c r="E33" i="7" s="1"/>
  <c r="F33" i="7" s="1"/>
  <c r="G33" i="7" s="1"/>
  <c r="D34" i="7"/>
  <c r="E34" i="7" s="1"/>
  <c r="F34" i="7" s="1"/>
  <c r="G34" i="7" s="1"/>
  <c r="D35" i="7"/>
  <c r="E35" i="7"/>
  <c r="F35" i="7"/>
  <c r="G35" i="7" s="1"/>
  <c r="D36" i="7"/>
  <c r="E36" i="7" s="1"/>
  <c r="F36" i="7" s="1"/>
  <c r="G36" i="7" s="1"/>
  <c r="D37" i="7"/>
  <c r="E37" i="7" s="1"/>
  <c r="F37" i="7" s="1"/>
  <c r="G37" i="7" s="1"/>
  <c r="D38" i="7"/>
  <c r="E38" i="7"/>
  <c r="F38" i="7" s="1"/>
  <c r="G38" i="7" s="1"/>
  <c r="D39" i="7"/>
  <c r="E39" i="7" s="1"/>
  <c r="F39" i="7"/>
  <c r="G39" i="7" s="1"/>
  <c r="D40" i="7"/>
  <c r="E40" i="7" s="1"/>
  <c r="F40" i="7" s="1"/>
  <c r="G40" i="7" s="1"/>
  <c r="D41" i="7"/>
  <c r="E41" i="7" s="1"/>
  <c r="F41" i="7" s="1"/>
  <c r="G41" i="7" s="1"/>
  <c r="D42" i="7"/>
  <c r="E42" i="7"/>
  <c r="F42" i="7" s="1"/>
  <c r="G42" i="7" s="1"/>
  <c r="D43" i="7"/>
  <c r="E43" i="7"/>
  <c r="F43" i="7" s="1"/>
  <c r="G43" i="7" s="1"/>
  <c r="D44" i="7"/>
  <c r="E44" i="7" s="1"/>
  <c r="F44" i="7" s="1"/>
  <c r="G44" i="7" s="1"/>
  <c r="D45" i="7"/>
  <c r="E45" i="7" s="1"/>
  <c r="F45" i="7" s="1"/>
  <c r="G45" i="7" s="1"/>
  <c r="D46" i="7"/>
  <c r="E46" i="7" s="1"/>
  <c r="F46" i="7" s="1"/>
  <c r="G46" i="7" s="1"/>
  <c r="D47" i="7"/>
  <c r="E47" i="7" s="1"/>
  <c r="F47" i="7" s="1"/>
  <c r="G47" i="7" s="1"/>
  <c r="D48" i="7"/>
  <c r="E48" i="7" s="1"/>
  <c r="F48" i="7" s="1"/>
  <c r="G48" i="7" s="1"/>
  <c r="D49" i="7"/>
  <c r="E49" i="7" s="1"/>
  <c r="F49" i="7" s="1"/>
  <c r="G49" i="7" s="1"/>
  <c r="D50" i="7"/>
  <c r="E50" i="7"/>
  <c r="F50" i="7" s="1"/>
  <c r="G50" i="7" s="1"/>
  <c r="D51" i="7"/>
  <c r="E51" i="7"/>
  <c r="F51" i="7" s="1"/>
  <c r="G51" i="7" s="1"/>
  <c r="D52" i="7"/>
  <c r="E52" i="7" s="1"/>
  <c r="F52" i="7" s="1"/>
  <c r="G52" i="7" s="1"/>
  <c r="D53" i="7"/>
  <c r="E53" i="7" s="1"/>
  <c r="F53" i="7" s="1"/>
  <c r="G53" i="7" s="1"/>
  <c r="D54" i="7"/>
  <c r="E54" i="7" s="1"/>
  <c r="F54" i="7" s="1"/>
  <c r="G54" i="7" s="1"/>
  <c r="D55" i="7"/>
  <c r="E55" i="7" s="1"/>
  <c r="F55" i="7" s="1"/>
  <c r="G55" i="7" s="1"/>
  <c r="D56" i="7"/>
  <c r="E56" i="7" s="1"/>
  <c r="F56" i="7" s="1"/>
  <c r="G56" i="7" s="1"/>
  <c r="D57" i="7"/>
  <c r="E57" i="7" s="1"/>
  <c r="F57" i="7" s="1"/>
  <c r="G57" i="7" s="1"/>
  <c r="D58" i="7"/>
  <c r="E58" i="7"/>
  <c r="F58" i="7" s="1"/>
  <c r="G58" i="7" s="1"/>
  <c r="D59" i="7"/>
  <c r="E59" i="7" s="1"/>
  <c r="F59" i="7" s="1"/>
  <c r="G59" i="7" s="1"/>
  <c r="D60" i="7"/>
  <c r="E60" i="7" s="1"/>
  <c r="F60" i="7" s="1"/>
  <c r="G60" i="7" s="1"/>
  <c r="D61" i="7"/>
  <c r="E61" i="7" s="1"/>
  <c r="F61" i="7" s="1"/>
  <c r="G61" i="7" s="1"/>
  <c r="D62" i="7"/>
  <c r="E62" i="7" s="1"/>
  <c r="F62" i="7" s="1"/>
  <c r="G62" i="7" s="1"/>
  <c r="D63" i="7"/>
  <c r="E63" i="7"/>
  <c r="F63" i="7" s="1"/>
  <c r="G63" i="7" s="1"/>
  <c r="D64" i="7"/>
  <c r="E64" i="7" s="1"/>
  <c r="F64" i="7" s="1"/>
  <c r="G64" i="7" s="1"/>
  <c r="D65" i="7"/>
  <c r="E65" i="7" s="1"/>
  <c r="F65" i="7" s="1"/>
  <c r="G65" i="7" s="1"/>
  <c r="D66" i="7"/>
  <c r="E66" i="7" s="1"/>
  <c r="F66" i="7" s="1"/>
  <c r="G66" i="7" s="1"/>
  <c r="D67" i="7"/>
  <c r="E67" i="7"/>
  <c r="F67" i="7"/>
  <c r="G67" i="7" s="1"/>
  <c r="D68" i="7"/>
  <c r="E68" i="7" s="1"/>
  <c r="F68" i="7" s="1"/>
  <c r="G68" i="7" s="1"/>
  <c r="D69" i="7"/>
  <c r="E69" i="7" s="1"/>
  <c r="F69" i="7" s="1"/>
  <c r="G69" i="7" s="1"/>
  <c r="D70" i="7"/>
  <c r="E70" i="7" s="1"/>
  <c r="F70" i="7" s="1"/>
  <c r="G70" i="7" s="1"/>
  <c r="D71" i="7"/>
  <c r="E71" i="7" s="1"/>
  <c r="F71" i="7" s="1"/>
  <c r="G71" i="7" s="1"/>
  <c r="D72" i="7"/>
  <c r="E72" i="7" s="1"/>
  <c r="F72" i="7"/>
  <c r="G72" i="7" s="1"/>
  <c r="D73" i="7"/>
  <c r="E73" i="7" s="1"/>
  <c r="F73" i="7" s="1"/>
  <c r="G73" i="7" s="1"/>
  <c r="D74" i="7"/>
  <c r="E74" i="7" s="1"/>
  <c r="F74" i="7" s="1"/>
  <c r="G74" i="7" s="1"/>
  <c r="D75" i="7"/>
  <c r="E75" i="7"/>
  <c r="F75" i="7" s="1"/>
  <c r="G75" i="7" s="1"/>
  <c r="D76" i="7"/>
  <c r="E76" i="7" s="1"/>
  <c r="F76" i="7" s="1"/>
  <c r="G76" i="7" s="1"/>
  <c r="D77" i="7"/>
  <c r="E77" i="7" s="1"/>
  <c r="F77" i="7" s="1"/>
  <c r="G77" i="7" s="1"/>
  <c r="D78" i="7"/>
  <c r="E78" i="7" s="1"/>
  <c r="F78" i="7" s="1"/>
  <c r="G78" i="7" s="1"/>
  <c r="D79" i="7"/>
  <c r="E79" i="7" s="1"/>
  <c r="F79" i="7" s="1"/>
  <c r="G79" i="7" s="1"/>
  <c r="D80" i="7"/>
  <c r="E80" i="7" s="1"/>
  <c r="F80" i="7"/>
  <c r="G80" i="7" s="1"/>
  <c r="D81" i="7"/>
  <c r="E81" i="7" s="1"/>
  <c r="F81" i="7" s="1"/>
  <c r="G81" i="7" s="1"/>
  <c r="D82" i="7"/>
  <c r="E82" i="7" s="1"/>
  <c r="F82" i="7" s="1"/>
  <c r="G82" i="7" s="1"/>
  <c r="D83" i="7"/>
  <c r="E83" i="7"/>
  <c r="F83" i="7" s="1"/>
  <c r="G83" i="7" s="1"/>
  <c r="D84" i="7"/>
  <c r="E84" i="7" s="1"/>
  <c r="F84" i="7" s="1"/>
  <c r="G84" i="7" s="1"/>
  <c r="D85" i="7"/>
  <c r="E85" i="7" s="1"/>
  <c r="F85" i="7" s="1"/>
  <c r="G85" i="7" s="1"/>
  <c r="D86" i="7"/>
  <c r="E86" i="7"/>
  <c r="F86" i="7" s="1"/>
  <c r="G86" i="7" s="1"/>
  <c r="D87" i="7"/>
  <c r="E87" i="7" s="1"/>
  <c r="F87" i="7" s="1"/>
  <c r="G87" i="7" s="1"/>
  <c r="D88" i="7"/>
  <c r="E88" i="7" s="1"/>
  <c r="F88" i="7" s="1"/>
  <c r="G88" i="7" s="1"/>
  <c r="D89" i="7"/>
  <c r="E89" i="7" s="1"/>
  <c r="F89" i="7" s="1"/>
  <c r="G89" i="7" s="1"/>
  <c r="D90" i="7"/>
  <c r="E90" i="7"/>
  <c r="F90" i="7" s="1"/>
  <c r="G90" i="7" s="1"/>
  <c r="D91" i="7"/>
  <c r="E91" i="7"/>
  <c r="F91" i="7" s="1"/>
  <c r="G91" i="7" s="1"/>
  <c r="D92" i="7"/>
  <c r="E92" i="7" s="1"/>
  <c r="F92" i="7"/>
  <c r="G92" i="7" s="1"/>
  <c r="D93" i="7"/>
  <c r="E93" i="7" s="1"/>
  <c r="F93" i="7" s="1"/>
  <c r="G93" i="7" s="1"/>
  <c r="D94" i="7"/>
  <c r="E94" i="7" s="1"/>
  <c r="F94" i="7" s="1"/>
  <c r="G94" i="7" s="1"/>
  <c r="D95" i="7"/>
  <c r="E95" i="7"/>
  <c r="F95" i="7" s="1"/>
  <c r="G95" i="7" s="1"/>
  <c r="D96" i="7"/>
  <c r="E96" i="7" s="1"/>
  <c r="F96" i="7" s="1"/>
  <c r="G96" i="7" s="1"/>
  <c r="D97" i="7"/>
  <c r="E97" i="7" s="1"/>
  <c r="F97" i="7" s="1"/>
  <c r="G97" i="7" s="1"/>
  <c r="D98" i="7"/>
  <c r="E98" i="7"/>
  <c r="F98" i="7" s="1"/>
  <c r="G98" i="7" s="1"/>
  <c r="D99" i="7"/>
  <c r="E99" i="7" s="1"/>
  <c r="F99" i="7" s="1"/>
  <c r="G99" i="7" s="1"/>
  <c r="D100" i="7"/>
  <c r="E100" i="7" s="1"/>
  <c r="F100" i="7" s="1"/>
  <c r="G100" i="7" s="1"/>
  <c r="D101" i="7"/>
  <c r="E101" i="7" s="1"/>
  <c r="F101" i="7" s="1"/>
  <c r="G101" i="7" s="1"/>
  <c r="D102" i="7"/>
  <c r="E102" i="7"/>
  <c r="F102" i="7" s="1"/>
  <c r="G102" i="7" s="1"/>
  <c r="D103" i="7"/>
  <c r="E103" i="7"/>
  <c r="F103" i="7" s="1"/>
  <c r="G103" i="7" s="1"/>
  <c r="D104" i="7"/>
  <c r="E104" i="7" s="1"/>
  <c r="F104" i="7" s="1"/>
  <c r="G104" i="7" s="1"/>
  <c r="D105" i="7"/>
  <c r="E105" i="7" s="1"/>
  <c r="F105" i="7" s="1"/>
  <c r="G105" i="7" s="1"/>
  <c r="D106" i="7"/>
  <c r="E106" i="7"/>
  <c r="F106" i="7" s="1"/>
  <c r="G106" i="7" s="1"/>
  <c r="D107" i="7"/>
  <c r="E107" i="7"/>
  <c r="F107" i="7" s="1"/>
  <c r="G107" i="7" s="1"/>
  <c r="D108" i="7"/>
  <c r="E108" i="7" s="1"/>
  <c r="F108" i="7"/>
  <c r="G108" i="7" s="1"/>
  <c r="D109" i="7"/>
  <c r="E109" i="7" s="1"/>
  <c r="F109" i="7" s="1"/>
  <c r="G109" i="7" s="1"/>
  <c r="D110" i="7"/>
  <c r="E110" i="7" s="1"/>
  <c r="F110" i="7" s="1"/>
  <c r="G110" i="7" s="1"/>
  <c r="D111" i="7"/>
  <c r="E111" i="7" s="1"/>
  <c r="F111" i="7" s="1"/>
  <c r="G111" i="7" s="1"/>
  <c r="D112" i="7"/>
  <c r="E112" i="7" s="1"/>
  <c r="F112" i="7" s="1"/>
  <c r="G112" i="7" s="1"/>
  <c r="D113" i="7"/>
  <c r="E113" i="7" s="1"/>
  <c r="F113" i="7" s="1"/>
  <c r="G113" i="7" s="1"/>
  <c r="D114" i="7"/>
  <c r="E114" i="7" s="1"/>
  <c r="F114" i="7" s="1"/>
  <c r="G114" i="7" s="1"/>
  <c r="D115" i="7"/>
  <c r="E115" i="7" s="1"/>
  <c r="F115" i="7" s="1"/>
  <c r="G115" i="7" s="1"/>
  <c r="D116" i="7"/>
  <c r="E116" i="7" s="1"/>
  <c r="F116" i="7" s="1"/>
  <c r="G116" i="7"/>
  <c r="D117" i="7"/>
  <c r="E117" i="7" s="1"/>
  <c r="F117" i="7" s="1"/>
  <c r="G117" i="7" s="1"/>
  <c r="D118" i="7"/>
  <c r="E118" i="7" s="1"/>
  <c r="F118" i="7" s="1"/>
  <c r="G118" i="7" s="1"/>
  <c r="D119" i="7"/>
  <c r="E119" i="7" s="1"/>
  <c r="F119" i="7" s="1"/>
  <c r="G119" i="7" s="1"/>
  <c r="D120" i="7"/>
  <c r="E120" i="7" s="1"/>
  <c r="F120" i="7" s="1"/>
  <c r="G120" i="7"/>
  <c r="D121" i="7"/>
  <c r="E121" i="7" s="1"/>
  <c r="F121" i="7" s="1"/>
  <c r="G121" i="7" s="1"/>
  <c r="D122" i="7"/>
  <c r="E122" i="7" s="1"/>
  <c r="F122" i="7" s="1"/>
  <c r="G122" i="7" s="1"/>
  <c r="D123" i="7"/>
  <c r="E123" i="7" s="1"/>
  <c r="F123" i="7" s="1"/>
  <c r="G123" i="7" s="1"/>
  <c r="D124" i="7"/>
  <c r="E124" i="7" s="1"/>
  <c r="F124" i="7" s="1"/>
  <c r="G124" i="7" s="1"/>
  <c r="D125" i="7"/>
  <c r="E125" i="7" s="1"/>
  <c r="F125" i="7" s="1"/>
  <c r="G125" i="7" s="1"/>
  <c r="D126" i="7"/>
  <c r="E126" i="7" s="1"/>
  <c r="F126" i="7" s="1"/>
  <c r="G126" i="7" s="1"/>
  <c r="D127" i="7"/>
  <c r="E127" i="7" s="1"/>
  <c r="F127" i="7" s="1"/>
  <c r="G127" i="7" s="1"/>
  <c r="D128" i="7"/>
  <c r="E128" i="7" s="1"/>
  <c r="F128" i="7" s="1"/>
  <c r="G128" i="7" s="1"/>
  <c r="D129" i="7"/>
  <c r="E129" i="7" s="1"/>
  <c r="F129" i="7" s="1"/>
  <c r="G129" i="7" s="1"/>
  <c r="D130" i="7"/>
  <c r="E130" i="7" s="1"/>
  <c r="F130" i="7" s="1"/>
  <c r="G130" i="7" s="1"/>
  <c r="D131" i="7"/>
  <c r="E131" i="7" s="1"/>
  <c r="F131" i="7" s="1"/>
  <c r="G131" i="7" s="1"/>
  <c r="D132" i="7"/>
  <c r="E132" i="7" s="1"/>
  <c r="F132" i="7" s="1"/>
  <c r="G132" i="7"/>
  <c r="D133" i="7"/>
  <c r="E133" i="7" s="1"/>
  <c r="F133" i="7" s="1"/>
  <c r="G133" i="7" s="1"/>
  <c r="D134" i="7"/>
  <c r="E134" i="7" s="1"/>
  <c r="F134" i="7" s="1"/>
  <c r="G134" i="7" s="1"/>
  <c r="D135" i="7"/>
  <c r="E135" i="7" s="1"/>
  <c r="F135" i="7" s="1"/>
  <c r="G135" i="7" s="1"/>
  <c r="D136" i="7"/>
  <c r="E136" i="7" s="1"/>
  <c r="F136" i="7" s="1"/>
  <c r="G136" i="7" s="1"/>
  <c r="D137" i="7"/>
  <c r="E137" i="7" s="1"/>
  <c r="F137" i="7" s="1"/>
  <c r="G137" i="7" s="1"/>
  <c r="D138" i="7"/>
  <c r="E138" i="7" s="1"/>
  <c r="F138" i="7" s="1"/>
  <c r="G138" i="7" s="1"/>
  <c r="D139" i="7"/>
  <c r="E139" i="7" s="1"/>
  <c r="F139" i="7" s="1"/>
  <c r="G139" i="7" s="1"/>
  <c r="D140" i="7"/>
  <c r="E140" i="7" s="1"/>
  <c r="F140" i="7" s="1"/>
  <c r="G140" i="7"/>
  <c r="D141" i="7"/>
  <c r="E141" i="7" s="1"/>
  <c r="F141" i="7" s="1"/>
  <c r="G141" i="7" s="1"/>
  <c r="D142" i="7"/>
  <c r="E142" i="7" s="1"/>
  <c r="F142" i="7" s="1"/>
  <c r="G142" i="7" s="1"/>
  <c r="D143" i="7"/>
  <c r="E143" i="7" s="1"/>
  <c r="F143" i="7" s="1"/>
  <c r="G143" i="7" s="1"/>
  <c r="D144" i="7"/>
  <c r="E144" i="7" s="1"/>
  <c r="F144" i="7" s="1"/>
  <c r="G144" i="7" s="1"/>
  <c r="D145" i="7"/>
  <c r="E145" i="7" s="1"/>
  <c r="F145" i="7" s="1"/>
  <c r="G145" i="7" s="1"/>
  <c r="D146" i="7"/>
  <c r="E146" i="7" s="1"/>
  <c r="F146" i="7" s="1"/>
  <c r="G146" i="7" s="1"/>
  <c r="D147" i="7"/>
  <c r="E147" i="7" s="1"/>
  <c r="F147" i="7" s="1"/>
  <c r="G147" i="7" s="1"/>
  <c r="D148" i="7"/>
  <c r="E148" i="7" s="1"/>
  <c r="F148" i="7" s="1"/>
  <c r="G148" i="7"/>
  <c r="D149" i="7"/>
  <c r="E149" i="7" s="1"/>
  <c r="F149" i="7" s="1"/>
  <c r="G149" i="7" s="1"/>
  <c r="D150" i="7"/>
  <c r="E150" i="7" s="1"/>
  <c r="F150" i="7" s="1"/>
  <c r="G150" i="7" s="1"/>
  <c r="D151" i="7"/>
  <c r="E151" i="7" s="1"/>
  <c r="F151" i="7" s="1"/>
  <c r="G151" i="7" s="1"/>
  <c r="D152" i="7"/>
  <c r="E152" i="7" s="1"/>
  <c r="F152" i="7" s="1"/>
  <c r="G152" i="7"/>
  <c r="D153" i="7"/>
  <c r="E153" i="7" s="1"/>
  <c r="F153" i="7" s="1"/>
  <c r="G153" i="7" s="1"/>
  <c r="D154" i="7"/>
  <c r="E154" i="7" s="1"/>
  <c r="F154" i="7" s="1"/>
  <c r="G154" i="7" s="1"/>
  <c r="D155" i="7"/>
  <c r="E155" i="7" s="1"/>
  <c r="F155" i="7" s="1"/>
  <c r="G155" i="7" s="1"/>
  <c r="D156" i="7"/>
  <c r="E156" i="7"/>
  <c r="F156" i="7" s="1"/>
  <c r="G156" i="7" s="1"/>
  <c r="D157" i="7"/>
  <c r="E157" i="7" s="1"/>
  <c r="F157" i="7" s="1"/>
  <c r="G157" i="7"/>
  <c r="D158" i="7"/>
  <c r="E158" i="7" s="1"/>
  <c r="F158" i="7" s="1"/>
  <c r="G158" i="7" s="1"/>
  <c r="D159" i="7"/>
  <c r="E159" i="7"/>
  <c r="F159" i="7" s="1"/>
  <c r="G159" i="7" s="1"/>
  <c r="D160" i="7"/>
  <c r="E160" i="7" s="1"/>
  <c r="F160" i="7" s="1"/>
  <c r="G160" i="7" s="1"/>
  <c r="D161" i="7"/>
  <c r="E161" i="7" s="1"/>
  <c r="F161" i="7" s="1"/>
  <c r="G161" i="7" s="1"/>
  <c r="D162" i="7"/>
  <c r="E162" i="7" s="1"/>
  <c r="F162" i="7" s="1"/>
  <c r="G162" i="7" s="1"/>
  <c r="D163" i="7"/>
  <c r="E163" i="7"/>
  <c r="F163" i="7" s="1"/>
  <c r="G163" i="7" s="1"/>
  <c r="D164" i="7"/>
  <c r="E164" i="7" s="1"/>
  <c r="F164" i="7" s="1"/>
  <c r="G164" i="7"/>
  <c r="D165" i="7"/>
  <c r="E165" i="7" s="1"/>
  <c r="F165" i="7" s="1"/>
  <c r="G165" i="7"/>
  <c r="D166" i="7"/>
  <c r="E166" i="7"/>
  <c r="F166" i="7" s="1"/>
  <c r="G166" i="7" s="1"/>
  <c r="D167" i="7"/>
  <c r="E167" i="7"/>
  <c r="F167" i="7" s="1"/>
  <c r="G167" i="7" s="1"/>
  <c r="D168" i="7"/>
  <c r="E168" i="7"/>
  <c r="F168" i="7" s="1"/>
  <c r="G168" i="7" s="1"/>
  <c r="D169" i="7"/>
  <c r="E169" i="7" s="1"/>
  <c r="F169" i="7" s="1"/>
  <c r="G169" i="7" s="1"/>
  <c r="D170" i="7"/>
  <c r="E170" i="7"/>
  <c r="F170" i="7" s="1"/>
  <c r="G170" i="7" s="1"/>
  <c r="D171" i="7"/>
  <c r="E171" i="7" s="1"/>
  <c r="F171" i="7" s="1"/>
  <c r="G171" i="7" s="1"/>
  <c r="D172" i="7"/>
  <c r="E172" i="7" s="1"/>
  <c r="F172" i="7" s="1"/>
  <c r="G172" i="7" s="1"/>
  <c r="D173" i="7"/>
  <c r="E173" i="7" s="1"/>
  <c r="F173" i="7" s="1"/>
  <c r="G173" i="7"/>
  <c r="D174" i="7"/>
  <c r="E174" i="7"/>
  <c r="F174" i="7" s="1"/>
  <c r="G174" i="7" s="1"/>
  <c r="D175" i="7"/>
  <c r="E175" i="7"/>
  <c r="F175" i="7" s="1"/>
  <c r="G175" i="7" s="1"/>
  <c r="D176" i="7"/>
  <c r="E176" i="7"/>
  <c r="F176" i="7" s="1"/>
  <c r="G176" i="7" s="1"/>
  <c r="D177" i="7"/>
  <c r="E177" i="7" s="1"/>
  <c r="F177" i="7" s="1"/>
  <c r="G177" i="7"/>
  <c r="D178" i="7"/>
  <c r="E178" i="7" s="1"/>
  <c r="F178" i="7" s="1"/>
  <c r="G178" i="7" s="1"/>
  <c r="D179" i="7"/>
  <c r="E179" i="7" s="1"/>
  <c r="F179" i="7" s="1"/>
  <c r="G179" i="7" s="1"/>
  <c r="D180" i="7"/>
  <c r="E180" i="7" s="1"/>
  <c r="F180" i="7" s="1"/>
  <c r="G180" i="7" s="1"/>
  <c r="D181" i="7"/>
  <c r="E181" i="7"/>
  <c r="F181" i="7" s="1"/>
  <c r="G181" i="7" s="1"/>
  <c r="D182" i="7"/>
  <c r="E182" i="7" s="1"/>
  <c r="F182" i="7" s="1"/>
  <c r="G182" i="7" s="1"/>
  <c r="D183" i="7"/>
  <c r="E183" i="7" s="1"/>
  <c r="F183" i="7" s="1"/>
  <c r="G183" i="7" s="1"/>
  <c r="D184" i="7"/>
  <c r="E184" i="7" s="1"/>
  <c r="F184" i="7" s="1"/>
  <c r="G184" i="7" s="1"/>
  <c r="D185" i="7"/>
  <c r="E185" i="7"/>
  <c r="F185" i="7" s="1"/>
  <c r="G185" i="7" s="1"/>
  <c r="D186" i="7"/>
  <c r="E186" i="7" s="1"/>
  <c r="F186" i="7" s="1"/>
  <c r="G186" i="7" s="1"/>
  <c r="D187" i="7"/>
  <c r="E187" i="7" s="1"/>
  <c r="F187" i="7" s="1"/>
  <c r="G187" i="7" s="1"/>
  <c r="D188" i="7"/>
  <c r="E188" i="7" s="1"/>
  <c r="F188" i="7" s="1"/>
  <c r="G188" i="7" s="1"/>
  <c r="D189" i="7"/>
  <c r="E189" i="7"/>
  <c r="F189" i="7" s="1"/>
  <c r="G189" i="7" s="1"/>
  <c r="D190" i="7"/>
  <c r="E190" i="7" s="1"/>
  <c r="F190" i="7" s="1"/>
  <c r="G190" i="7" s="1"/>
  <c r="D191" i="7"/>
  <c r="E191" i="7" s="1"/>
  <c r="F191" i="7" s="1"/>
  <c r="G191" i="7" s="1"/>
  <c r="D192" i="7"/>
  <c r="E192" i="7" s="1"/>
  <c r="F192" i="7" s="1"/>
  <c r="G192" i="7" s="1"/>
  <c r="D193" i="7"/>
  <c r="E193" i="7"/>
  <c r="F193" i="7" s="1"/>
  <c r="G193" i="7" s="1"/>
  <c r="D194" i="7"/>
  <c r="E194" i="7" s="1"/>
  <c r="F194" i="7" s="1"/>
  <c r="G194" i="7" s="1"/>
  <c r="D195" i="7"/>
  <c r="E195" i="7" s="1"/>
  <c r="F195" i="7" s="1"/>
  <c r="G195" i="7" s="1"/>
  <c r="D196" i="7"/>
  <c r="E196" i="7" s="1"/>
  <c r="F196" i="7" s="1"/>
  <c r="G196" i="7" s="1"/>
  <c r="D197" i="7"/>
  <c r="E197" i="7"/>
  <c r="F197" i="7" s="1"/>
  <c r="G197" i="7" s="1"/>
  <c r="D198" i="7"/>
  <c r="E198" i="7" s="1"/>
  <c r="F198" i="7" s="1"/>
  <c r="G198" i="7" s="1"/>
  <c r="D199" i="7"/>
  <c r="E199" i="7" s="1"/>
  <c r="F199" i="7" s="1"/>
  <c r="G199" i="7" s="1"/>
  <c r="D200" i="7"/>
  <c r="E200" i="7" s="1"/>
  <c r="F200" i="7" s="1"/>
  <c r="G200" i="7" s="1"/>
  <c r="D201" i="7"/>
  <c r="E201" i="7"/>
  <c r="F201" i="7" s="1"/>
  <c r="G201" i="7" s="1"/>
  <c r="D202" i="7"/>
  <c r="E202" i="7" s="1"/>
  <c r="F202" i="7" s="1"/>
  <c r="G202" i="7" s="1"/>
  <c r="D203" i="7"/>
  <c r="E203" i="7" s="1"/>
  <c r="F203" i="7" s="1"/>
  <c r="G203" i="7" s="1"/>
  <c r="D204" i="7"/>
  <c r="E204" i="7" s="1"/>
  <c r="F204" i="7" s="1"/>
  <c r="G204" i="7" s="1"/>
  <c r="D205" i="7"/>
  <c r="E205" i="7"/>
  <c r="F205" i="7" s="1"/>
  <c r="G205" i="7" s="1"/>
  <c r="D206" i="7"/>
  <c r="E206" i="7" s="1"/>
  <c r="F206" i="7" s="1"/>
  <c r="G206" i="7" s="1"/>
  <c r="D207" i="7"/>
  <c r="E207" i="7" s="1"/>
  <c r="F207" i="7" s="1"/>
  <c r="G207" i="7" s="1"/>
  <c r="D208" i="7"/>
  <c r="E208" i="7" s="1"/>
  <c r="F208" i="7" s="1"/>
  <c r="G208" i="7" s="1"/>
  <c r="D209" i="7"/>
  <c r="E209" i="7"/>
  <c r="F209" i="7" s="1"/>
  <c r="G209" i="7" s="1"/>
  <c r="D210" i="7"/>
  <c r="E210" i="7" s="1"/>
  <c r="F210" i="7" s="1"/>
  <c r="G210" i="7" s="1"/>
  <c r="D211" i="7"/>
  <c r="E211" i="7" s="1"/>
  <c r="F211" i="7" s="1"/>
  <c r="G211" i="7" s="1"/>
  <c r="D212" i="7"/>
  <c r="E212" i="7" s="1"/>
  <c r="F212" i="7" s="1"/>
  <c r="G212" i="7" s="1"/>
  <c r="D213" i="7"/>
  <c r="E213" i="7"/>
  <c r="F213" i="7" s="1"/>
  <c r="G213" i="7" s="1"/>
  <c r="D214" i="7"/>
  <c r="E214" i="7" s="1"/>
  <c r="F214" i="7" s="1"/>
  <c r="G214" i="7" s="1"/>
  <c r="D215" i="7"/>
  <c r="E215" i="7" s="1"/>
  <c r="F215" i="7" s="1"/>
  <c r="G215" i="7" s="1"/>
  <c r="D216" i="7"/>
  <c r="E216" i="7" s="1"/>
  <c r="F216" i="7" s="1"/>
  <c r="G216" i="7" s="1"/>
  <c r="D217" i="7"/>
  <c r="E217" i="7" s="1"/>
  <c r="F217" i="7" s="1"/>
  <c r="G217" i="7" s="1"/>
  <c r="D218" i="7"/>
  <c r="E218" i="7" s="1"/>
  <c r="F218" i="7" s="1"/>
  <c r="G218" i="7" s="1"/>
  <c r="D219" i="7"/>
  <c r="E219" i="7" s="1"/>
  <c r="F219" i="7" s="1"/>
  <c r="G219" i="7" s="1"/>
  <c r="D220" i="7"/>
  <c r="E220" i="7" s="1"/>
  <c r="F220" i="7" s="1"/>
  <c r="G220" i="7" s="1"/>
  <c r="D221" i="7"/>
  <c r="E221" i="7" s="1"/>
  <c r="F221" i="7" s="1"/>
  <c r="G221" i="7" s="1"/>
  <c r="D222" i="7"/>
  <c r="E222" i="7" s="1"/>
  <c r="F222" i="7" s="1"/>
  <c r="G222" i="7" s="1"/>
  <c r="D223" i="7"/>
  <c r="E223" i="7" s="1"/>
  <c r="F223" i="7" s="1"/>
  <c r="G223" i="7" s="1"/>
  <c r="D224" i="7"/>
  <c r="E224" i="7" s="1"/>
  <c r="F224" i="7" s="1"/>
  <c r="G224" i="7" s="1"/>
  <c r="D225" i="7"/>
  <c r="E225" i="7" s="1"/>
  <c r="F225" i="7" s="1"/>
  <c r="G225" i="7" s="1"/>
  <c r="D226" i="7"/>
  <c r="E226" i="7" s="1"/>
  <c r="F226" i="7" s="1"/>
  <c r="G226" i="7" s="1"/>
  <c r="D227" i="7"/>
  <c r="E227" i="7" s="1"/>
  <c r="F227" i="7" s="1"/>
  <c r="G227" i="7" s="1"/>
  <c r="D228" i="7"/>
  <c r="E228" i="7" s="1"/>
  <c r="F228" i="7" s="1"/>
  <c r="G228" i="7" s="1"/>
  <c r="D229" i="7"/>
  <c r="E229" i="7" s="1"/>
  <c r="F229" i="7" s="1"/>
  <c r="G229" i="7" s="1"/>
  <c r="D230" i="7"/>
  <c r="E230" i="7" s="1"/>
  <c r="F230" i="7" s="1"/>
  <c r="G230" i="7" s="1"/>
  <c r="D231" i="7"/>
  <c r="E231" i="7" s="1"/>
  <c r="F231" i="7" s="1"/>
  <c r="G231" i="7" s="1"/>
  <c r="D232" i="7"/>
  <c r="E232" i="7" s="1"/>
  <c r="F232" i="7" s="1"/>
  <c r="G232" i="7" s="1"/>
  <c r="D233" i="7"/>
  <c r="E233" i="7" s="1"/>
  <c r="F233" i="7" s="1"/>
  <c r="G233" i="7" s="1"/>
  <c r="D234" i="7"/>
  <c r="E234" i="7" s="1"/>
  <c r="F234" i="7" s="1"/>
  <c r="G234" i="7" s="1"/>
  <c r="D235" i="7"/>
  <c r="E235" i="7" s="1"/>
  <c r="F235" i="7" s="1"/>
  <c r="G235" i="7" s="1"/>
  <c r="D236" i="7"/>
  <c r="E236" i="7" s="1"/>
  <c r="F236" i="7" s="1"/>
  <c r="G236" i="7" s="1"/>
  <c r="D237" i="7"/>
  <c r="E237" i="7" s="1"/>
  <c r="F237" i="7" s="1"/>
  <c r="G237" i="7" s="1"/>
  <c r="D238" i="7"/>
  <c r="E238" i="7" s="1"/>
  <c r="F238" i="7" s="1"/>
  <c r="G238" i="7" s="1"/>
  <c r="D239" i="7"/>
  <c r="E239" i="7" s="1"/>
  <c r="F239" i="7" s="1"/>
  <c r="G239" i="7" s="1"/>
  <c r="D240" i="7"/>
  <c r="E240" i="7" s="1"/>
  <c r="F240" i="7" s="1"/>
  <c r="G240" i="7" s="1"/>
  <c r="D241" i="7"/>
  <c r="E241" i="7" s="1"/>
  <c r="F241" i="7" s="1"/>
  <c r="G241" i="7" s="1"/>
  <c r="D242" i="7"/>
  <c r="E242" i="7" s="1"/>
  <c r="F242" i="7" s="1"/>
  <c r="G242" i="7" s="1"/>
  <c r="D243" i="7"/>
  <c r="E243" i="7" s="1"/>
  <c r="F243" i="7" s="1"/>
  <c r="G243" i="7" s="1"/>
  <c r="D244" i="7"/>
  <c r="E244" i="7" s="1"/>
  <c r="F244" i="7" s="1"/>
  <c r="G244" i="7" s="1"/>
  <c r="D245" i="7"/>
  <c r="E245" i="7" s="1"/>
  <c r="F245" i="7" s="1"/>
  <c r="G245" i="7" s="1"/>
  <c r="D246" i="7"/>
  <c r="E246" i="7" s="1"/>
  <c r="F246" i="7" s="1"/>
  <c r="G246" i="7" s="1"/>
  <c r="D247" i="7"/>
  <c r="E247" i="7" s="1"/>
  <c r="F247" i="7" s="1"/>
  <c r="G247" i="7" s="1"/>
  <c r="D248" i="7"/>
  <c r="E248" i="7" s="1"/>
  <c r="F248" i="7" s="1"/>
  <c r="G248" i="7" s="1"/>
  <c r="D249" i="7"/>
  <c r="E249" i="7" s="1"/>
  <c r="F249" i="7" s="1"/>
  <c r="G249" i="7" s="1"/>
  <c r="D250" i="7"/>
  <c r="E250" i="7" s="1"/>
  <c r="F250" i="7" s="1"/>
  <c r="G250" i="7" s="1"/>
  <c r="D251" i="7"/>
  <c r="E251" i="7" s="1"/>
  <c r="F251" i="7" s="1"/>
  <c r="G251" i="7" s="1"/>
  <c r="D252" i="7"/>
  <c r="E252" i="7" s="1"/>
  <c r="F252" i="7" s="1"/>
  <c r="G252" i="7" s="1"/>
  <c r="D253" i="7"/>
  <c r="E253" i="7" s="1"/>
  <c r="F253" i="7" s="1"/>
  <c r="G253" i="7" s="1"/>
  <c r="D254" i="7"/>
  <c r="E254" i="7" s="1"/>
  <c r="F254" i="7" s="1"/>
  <c r="G254" i="7" s="1"/>
  <c r="D255" i="7"/>
  <c r="E255" i="7" s="1"/>
  <c r="F255" i="7" s="1"/>
  <c r="G255" i="7" s="1"/>
  <c r="D256" i="7"/>
  <c r="E256" i="7" s="1"/>
  <c r="F256" i="7" s="1"/>
  <c r="G256" i="7" s="1"/>
  <c r="D257" i="7"/>
  <c r="E257" i="7" s="1"/>
  <c r="F257" i="7" s="1"/>
  <c r="G257" i="7" s="1"/>
  <c r="D258" i="7"/>
  <c r="E258" i="7" s="1"/>
  <c r="F258" i="7" s="1"/>
  <c r="G258" i="7" s="1"/>
  <c r="D259" i="7"/>
  <c r="E259" i="7" s="1"/>
  <c r="F259" i="7" s="1"/>
  <c r="G259" i="7" s="1"/>
  <c r="D260" i="7"/>
  <c r="E260" i="7" s="1"/>
  <c r="F260" i="7"/>
  <c r="G260" i="7" s="1"/>
  <c r="D261" i="7"/>
  <c r="E261" i="7"/>
  <c r="F261" i="7" s="1"/>
  <c r="G261" i="7" s="1"/>
  <c r="D262" i="7"/>
  <c r="E262" i="7" s="1"/>
  <c r="F262" i="7" s="1"/>
  <c r="G262" i="7" s="1"/>
  <c r="D263" i="7"/>
  <c r="E263" i="7" s="1"/>
  <c r="F263" i="7" s="1"/>
  <c r="G263" i="7" s="1"/>
  <c r="D264" i="7"/>
  <c r="E264" i="7" s="1"/>
  <c r="F264" i="7" s="1"/>
  <c r="G264" i="7" s="1"/>
  <c r="D265" i="7"/>
  <c r="E265" i="7" s="1"/>
  <c r="F265" i="7" s="1"/>
  <c r="G265" i="7" s="1"/>
  <c r="D266" i="7"/>
  <c r="E266" i="7" s="1"/>
  <c r="F266" i="7" s="1"/>
  <c r="G266" i="7" s="1"/>
  <c r="D267" i="7"/>
  <c r="E267" i="7" s="1"/>
  <c r="F267" i="7" s="1"/>
  <c r="G267" i="7" s="1"/>
  <c r="D268" i="7"/>
  <c r="E268" i="7"/>
  <c r="F268" i="7" s="1"/>
  <c r="G268" i="7" s="1"/>
  <c r="D269" i="7"/>
  <c r="E269" i="7" s="1"/>
  <c r="F269" i="7"/>
  <c r="G269" i="7" s="1"/>
  <c r="D270" i="7"/>
  <c r="E270" i="7" s="1"/>
  <c r="F270" i="7" s="1"/>
  <c r="G270" i="7" s="1"/>
  <c r="D271" i="7"/>
  <c r="E271" i="7" s="1"/>
  <c r="F271" i="7" s="1"/>
  <c r="G271" i="7" s="1"/>
  <c r="D272" i="7"/>
  <c r="E272" i="7" s="1"/>
  <c r="F272" i="7" s="1"/>
  <c r="G272" i="7" s="1"/>
  <c r="D273" i="7"/>
  <c r="E273" i="7"/>
  <c r="F273" i="7" s="1"/>
  <c r="G273" i="7" s="1"/>
  <c r="D274" i="7"/>
  <c r="E274" i="7" s="1"/>
  <c r="F274" i="7" s="1"/>
  <c r="G274" i="7" s="1"/>
  <c r="D275" i="7"/>
  <c r="E275" i="7" s="1"/>
  <c r="F275" i="7" s="1"/>
  <c r="G275" i="7" s="1"/>
  <c r="D276" i="7"/>
  <c r="E276" i="7" s="1"/>
  <c r="F276" i="7" s="1"/>
  <c r="G276" i="7" s="1"/>
  <c r="D277" i="7"/>
  <c r="E277" i="7" s="1"/>
  <c r="F277" i="7" s="1"/>
  <c r="G277" i="7" s="1"/>
  <c r="D278" i="7"/>
  <c r="E278" i="7" s="1"/>
  <c r="F278" i="7"/>
  <c r="G278" i="7" s="1"/>
  <c r="D279" i="7"/>
  <c r="E279" i="7"/>
  <c r="F279" i="7" s="1"/>
  <c r="G279" i="7" s="1"/>
  <c r="D280" i="7"/>
  <c r="E280" i="7"/>
  <c r="F280" i="7" s="1"/>
  <c r="G280" i="7" s="1"/>
  <c r="D281" i="7"/>
  <c r="E281" i="7"/>
  <c r="F281" i="7" s="1"/>
  <c r="G281" i="7" s="1"/>
  <c r="D282" i="7"/>
  <c r="E282" i="7" s="1"/>
  <c r="F282" i="7"/>
  <c r="G282" i="7" s="1"/>
  <c r="D283" i="7"/>
  <c r="E283" i="7" s="1"/>
  <c r="F283" i="7" s="1"/>
  <c r="G283" i="7" s="1"/>
  <c r="D284" i="7"/>
  <c r="E284" i="7" s="1"/>
  <c r="F284" i="7"/>
  <c r="G284" i="7" s="1"/>
  <c r="D285" i="7"/>
  <c r="E285" i="7"/>
  <c r="F285" i="7" s="1"/>
  <c r="G285" i="7" s="1"/>
  <c r="D286" i="7"/>
  <c r="E286" i="7" s="1"/>
  <c r="F286" i="7" s="1"/>
  <c r="G286" i="7" s="1"/>
  <c r="D287" i="7"/>
  <c r="E287" i="7"/>
  <c r="F287" i="7" s="1"/>
  <c r="G287" i="7" s="1"/>
  <c r="D288" i="7"/>
  <c r="E288" i="7" s="1"/>
  <c r="F288" i="7" s="1"/>
  <c r="G288" i="7" s="1"/>
  <c r="D289" i="7"/>
  <c r="E289" i="7" s="1"/>
  <c r="F289" i="7"/>
  <c r="G289" i="7" s="1"/>
  <c r="D290" i="7"/>
  <c r="E290" i="7" s="1"/>
  <c r="F290" i="7"/>
  <c r="G290" i="7" s="1"/>
  <c r="D291" i="7"/>
  <c r="E291" i="7"/>
  <c r="F291" i="7" s="1"/>
  <c r="G291" i="7" s="1"/>
  <c r="D292" i="7"/>
  <c r="E292" i="7"/>
  <c r="F292" i="7" s="1"/>
  <c r="G292" i="7" s="1"/>
  <c r="D293" i="7"/>
  <c r="E293" i="7"/>
  <c r="F293" i="7" s="1"/>
  <c r="G293" i="7" s="1"/>
  <c r="D294" i="7"/>
  <c r="E294" i="7" s="1"/>
  <c r="F294" i="7" s="1"/>
  <c r="G294" i="7" s="1"/>
  <c r="D295" i="7"/>
  <c r="E295" i="7" s="1"/>
  <c r="F295" i="7" s="1"/>
  <c r="G295" i="7" s="1"/>
  <c r="D296" i="7"/>
  <c r="E296" i="7" s="1"/>
  <c r="F296" i="7" s="1"/>
  <c r="G296" i="7" s="1"/>
  <c r="D297" i="7"/>
  <c r="E297" i="7" s="1"/>
  <c r="F297" i="7" s="1"/>
  <c r="G297" i="7" s="1"/>
  <c r="D298" i="7"/>
  <c r="E298" i="7" s="1"/>
  <c r="F298" i="7" s="1"/>
  <c r="G298" i="7" s="1"/>
  <c r="D299" i="7"/>
  <c r="E299" i="7" s="1"/>
  <c r="F299" i="7" s="1"/>
  <c r="G299" i="7" s="1"/>
  <c r="D300" i="7"/>
  <c r="E300" i="7"/>
  <c r="F300" i="7" s="1"/>
  <c r="G300" i="7" s="1"/>
  <c r="D301" i="7"/>
  <c r="E301" i="7" s="1"/>
  <c r="F301" i="7" s="1"/>
  <c r="G301" i="7" s="1"/>
  <c r="D302" i="7"/>
  <c r="E302" i="7" s="1"/>
  <c r="F302" i="7" s="1"/>
  <c r="G302" i="7" s="1"/>
  <c r="D303" i="7"/>
  <c r="E303" i="7" s="1"/>
  <c r="F303" i="7" s="1"/>
  <c r="G303" i="7"/>
  <c r="D304" i="7"/>
  <c r="E304" i="7" s="1"/>
  <c r="F304" i="7" s="1"/>
  <c r="G304" i="7"/>
  <c r="D305" i="7"/>
  <c r="E305" i="7"/>
  <c r="F305" i="7" s="1"/>
  <c r="G305" i="7" s="1"/>
  <c r="D306" i="7"/>
  <c r="E306" i="7"/>
  <c r="F306" i="7" s="1"/>
  <c r="G306" i="7" s="1"/>
  <c r="D307" i="7"/>
  <c r="E307" i="7"/>
  <c r="F307" i="7" s="1"/>
  <c r="G307" i="7" s="1"/>
  <c r="D308" i="7"/>
  <c r="E308" i="7" s="1"/>
  <c r="F308" i="7" s="1"/>
  <c r="G308" i="7" s="1"/>
  <c r="D309" i="7"/>
  <c r="E309" i="7" s="1"/>
  <c r="F309" i="7" s="1"/>
  <c r="G309" i="7" s="1"/>
  <c r="D310" i="7"/>
  <c r="E310" i="7" s="1"/>
  <c r="F310" i="7" s="1"/>
  <c r="G310" i="7" s="1"/>
  <c r="D311" i="7"/>
  <c r="E311" i="7" s="1"/>
  <c r="F311" i="7" s="1"/>
  <c r="G311" i="7" s="1"/>
  <c r="D312" i="7"/>
  <c r="E312" i="7" s="1"/>
  <c r="F312" i="7" s="1"/>
  <c r="G312" i="7"/>
  <c r="D313" i="7"/>
  <c r="E313" i="7"/>
  <c r="F313" i="7" s="1"/>
  <c r="G313" i="7" s="1"/>
  <c r="D314" i="7"/>
  <c r="E314" i="7"/>
  <c r="F314" i="7" s="1"/>
  <c r="G314" i="7" s="1"/>
  <c r="D315" i="7"/>
  <c r="E315" i="7"/>
  <c r="F315" i="7" s="1"/>
  <c r="G315" i="7" s="1"/>
  <c r="D316" i="7"/>
  <c r="E316" i="7" s="1"/>
  <c r="F316" i="7" s="1"/>
  <c r="G316" i="7" s="1"/>
  <c r="D317" i="7"/>
  <c r="E317" i="7" s="1"/>
  <c r="F317" i="7" s="1"/>
  <c r="G317" i="7" s="1"/>
  <c r="D318" i="7"/>
  <c r="E318" i="7" s="1"/>
  <c r="F318" i="7" s="1"/>
  <c r="G318" i="7" s="1"/>
  <c r="D319" i="7"/>
  <c r="E319" i="7"/>
  <c r="F319" i="7" s="1"/>
  <c r="G319" i="7" s="1"/>
  <c r="D320" i="7"/>
  <c r="E320" i="7" s="1"/>
  <c r="F320" i="7" s="1"/>
  <c r="G320" i="7" s="1"/>
  <c r="D321" i="7"/>
  <c r="E321" i="7" s="1"/>
  <c r="F321" i="7" s="1"/>
  <c r="G321" i="7" s="1"/>
  <c r="D322" i="7"/>
  <c r="E322" i="7" s="1"/>
  <c r="F322" i="7" s="1"/>
  <c r="G322" i="7" s="1"/>
  <c r="D323" i="7"/>
  <c r="E323" i="7"/>
  <c r="F323" i="7" s="1"/>
  <c r="G323" i="7" s="1"/>
  <c r="D324" i="7"/>
  <c r="E324" i="7" s="1"/>
  <c r="F324" i="7" s="1"/>
  <c r="G324" i="7" s="1"/>
  <c r="D325" i="7"/>
  <c r="E325" i="7" s="1"/>
  <c r="F325" i="7" s="1"/>
  <c r="G325" i="7" s="1"/>
  <c r="D326" i="7"/>
  <c r="E326" i="7" s="1"/>
  <c r="F326" i="7" s="1"/>
  <c r="G326" i="7" s="1"/>
  <c r="D327" i="7"/>
  <c r="E327" i="7"/>
  <c r="F327" i="7" s="1"/>
  <c r="G327" i="7" s="1"/>
  <c r="D328" i="7"/>
  <c r="E328" i="7" s="1"/>
  <c r="F328" i="7" s="1"/>
  <c r="G328" i="7" s="1"/>
  <c r="D329" i="7"/>
  <c r="E329" i="7" s="1"/>
  <c r="F329" i="7" s="1"/>
  <c r="G329" i="7" s="1"/>
  <c r="D330" i="7"/>
  <c r="E330" i="7" s="1"/>
  <c r="F330" i="7" s="1"/>
  <c r="G330" i="7" s="1"/>
  <c r="D331" i="7"/>
  <c r="E331" i="7"/>
  <c r="F331" i="7" s="1"/>
  <c r="G331" i="7" s="1"/>
  <c r="D332" i="7"/>
  <c r="E332" i="7" s="1"/>
  <c r="F332" i="7" s="1"/>
  <c r="G332" i="7" s="1"/>
  <c r="D333" i="7"/>
  <c r="E333" i="7" s="1"/>
  <c r="F333" i="7" s="1"/>
  <c r="G333" i="7" s="1"/>
  <c r="D334" i="7"/>
  <c r="E334" i="7" s="1"/>
  <c r="F334" i="7" s="1"/>
  <c r="G334" i="7" s="1"/>
  <c r="D335" i="7"/>
  <c r="E335" i="7"/>
  <c r="F335" i="7" s="1"/>
  <c r="G335" i="7" s="1"/>
  <c r="D336" i="7"/>
  <c r="E336" i="7" s="1"/>
  <c r="F336" i="7" s="1"/>
  <c r="G336" i="7" s="1"/>
  <c r="D337" i="7"/>
  <c r="E337" i="7" s="1"/>
  <c r="F337" i="7" s="1"/>
  <c r="G337" i="7" s="1"/>
  <c r="D338" i="7"/>
  <c r="E338" i="7" s="1"/>
  <c r="F338" i="7" s="1"/>
  <c r="G338" i="7" s="1"/>
  <c r="D339" i="7"/>
  <c r="E339" i="7"/>
  <c r="F339" i="7" s="1"/>
  <c r="G339" i="7" s="1"/>
  <c r="D340" i="7"/>
  <c r="E340" i="7" s="1"/>
  <c r="F340" i="7" s="1"/>
  <c r="G340" i="7" s="1"/>
  <c r="D341" i="7"/>
  <c r="E341" i="7" s="1"/>
  <c r="F341" i="7" s="1"/>
  <c r="G341" i="7" s="1"/>
  <c r="D342" i="7"/>
  <c r="E342" i="7" s="1"/>
  <c r="F342" i="7" s="1"/>
  <c r="G342" i="7" s="1"/>
  <c r="D343" i="7"/>
  <c r="E343" i="7"/>
  <c r="F343" i="7" s="1"/>
  <c r="G343" i="7" s="1"/>
  <c r="D344" i="7"/>
  <c r="E344" i="7" s="1"/>
  <c r="F344" i="7" s="1"/>
  <c r="G344" i="7" s="1"/>
  <c r="D345" i="7"/>
  <c r="E345" i="7" s="1"/>
  <c r="F345" i="7" s="1"/>
  <c r="G345" i="7" s="1"/>
  <c r="D346" i="7"/>
  <c r="E346" i="7" s="1"/>
  <c r="F346" i="7" s="1"/>
  <c r="G346" i="7" s="1"/>
  <c r="D347" i="7"/>
  <c r="E347" i="7"/>
  <c r="F347" i="7" s="1"/>
  <c r="G347" i="7" s="1"/>
  <c r="D348" i="7"/>
  <c r="E348" i="7" s="1"/>
  <c r="F348" i="7" s="1"/>
  <c r="G348" i="7" s="1"/>
  <c r="D349" i="7"/>
  <c r="E349" i="7" s="1"/>
  <c r="F349" i="7" s="1"/>
  <c r="G349" i="7" s="1"/>
  <c r="D350" i="7"/>
  <c r="E350" i="7" s="1"/>
  <c r="F350" i="7" s="1"/>
  <c r="G350" i="7" s="1"/>
  <c r="D351" i="7"/>
  <c r="E351" i="7"/>
  <c r="F351" i="7" s="1"/>
  <c r="G351" i="7" s="1"/>
  <c r="D352" i="7"/>
  <c r="E352" i="7" s="1"/>
  <c r="F352" i="7" s="1"/>
  <c r="G352" i="7" s="1"/>
  <c r="D353" i="7"/>
  <c r="E353" i="7" s="1"/>
  <c r="F353" i="7" s="1"/>
  <c r="G353" i="7" s="1"/>
  <c r="D354" i="7"/>
  <c r="E354" i="7" s="1"/>
  <c r="F354" i="7" s="1"/>
  <c r="G354" i="7" s="1"/>
  <c r="D355" i="7"/>
  <c r="E355" i="7"/>
  <c r="F355" i="7" s="1"/>
  <c r="G355" i="7" s="1"/>
  <c r="D356" i="7"/>
  <c r="E356" i="7" s="1"/>
  <c r="F356" i="7" s="1"/>
  <c r="G356" i="7" s="1"/>
  <c r="D357" i="7"/>
  <c r="E357" i="7" s="1"/>
  <c r="F357" i="7" s="1"/>
  <c r="G357" i="7" s="1"/>
  <c r="D358" i="7"/>
  <c r="E358" i="7" s="1"/>
  <c r="F358" i="7" s="1"/>
  <c r="G358" i="7" s="1"/>
  <c r="D359" i="7"/>
  <c r="E359" i="7"/>
  <c r="F359" i="7" s="1"/>
  <c r="G359" i="7" s="1"/>
  <c r="D360" i="7"/>
  <c r="E360" i="7" s="1"/>
  <c r="F360" i="7" s="1"/>
  <c r="G360" i="7" s="1"/>
  <c r="D361" i="7"/>
  <c r="E361" i="7" s="1"/>
  <c r="F361" i="7" s="1"/>
  <c r="G361" i="7" s="1"/>
  <c r="D362" i="7"/>
  <c r="E362" i="7" s="1"/>
  <c r="F362" i="7" s="1"/>
  <c r="G362" i="7" s="1"/>
  <c r="D363" i="7"/>
  <c r="E363" i="7"/>
  <c r="F363" i="7" s="1"/>
  <c r="G363" i="7" s="1"/>
  <c r="D364" i="7"/>
  <c r="E364" i="7" s="1"/>
  <c r="F364" i="7" s="1"/>
  <c r="G364" i="7" s="1"/>
  <c r="D365" i="7"/>
  <c r="E365" i="7" s="1"/>
  <c r="F365" i="7" s="1"/>
  <c r="G365" i="7" s="1"/>
  <c r="D366" i="7"/>
  <c r="E366" i="7" s="1"/>
  <c r="F366" i="7" s="1"/>
  <c r="G366" i="7" s="1"/>
  <c r="D367" i="7"/>
  <c r="E367" i="7"/>
  <c r="F367" i="7" s="1"/>
  <c r="G367" i="7" s="1"/>
  <c r="D368" i="7"/>
  <c r="E368" i="7" s="1"/>
  <c r="F368" i="7" s="1"/>
  <c r="G368" i="7" s="1"/>
  <c r="D369" i="7"/>
  <c r="E369" i="7" s="1"/>
  <c r="F369" i="7" s="1"/>
  <c r="G369" i="7" s="1"/>
  <c r="D370" i="7"/>
  <c r="E370" i="7" s="1"/>
  <c r="F370" i="7" s="1"/>
  <c r="G370" i="7" s="1"/>
  <c r="D371" i="7"/>
  <c r="E371" i="7"/>
  <c r="F371" i="7" s="1"/>
  <c r="G371" i="7" s="1"/>
  <c r="D372" i="7"/>
  <c r="E372" i="7" s="1"/>
  <c r="F372" i="7" s="1"/>
  <c r="G372" i="7" s="1"/>
  <c r="D373" i="7"/>
  <c r="E373" i="7" s="1"/>
  <c r="F373" i="7" s="1"/>
  <c r="G373" i="7" s="1"/>
  <c r="D374" i="7"/>
  <c r="E374" i="7" s="1"/>
  <c r="F374" i="7" s="1"/>
  <c r="G374" i="7" s="1"/>
  <c r="D375" i="7"/>
  <c r="E375" i="7"/>
  <c r="F375" i="7" s="1"/>
  <c r="G375" i="7" s="1"/>
  <c r="D376" i="7"/>
  <c r="E376" i="7" s="1"/>
  <c r="F376" i="7" s="1"/>
  <c r="G376" i="7" s="1"/>
  <c r="D377" i="7"/>
  <c r="E377" i="7" s="1"/>
  <c r="F377" i="7" s="1"/>
  <c r="G377" i="7" s="1"/>
  <c r="D378" i="7"/>
  <c r="E378" i="7" s="1"/>
  <c r="F378" i="7" s="1"/>
  <c r="G378" i="7" s="1"/>
  <c r="D379" i="7"/>
  <c r="E379" i="7"/>
  <c r="F379" i="7" s="1"/>
  <c r="G379" i="7" s="1"/>
  <c r="D380" i="7"/>
  <c r="E380" i="7" s="1"/>
  <c r="F380" i="7" s="1"/>
  <c r="G380" i="7" s="1"/>
  <c r="D381" i="7"/>
  <c r="E381" i="7" s="1"/>
  <c r="F381" i="7" s="1"/>
  <c r="G381" i="7" s="1"/>
  <c r="D382" i="7"/>
  <c r="E382" i="7" s="1"/>
  <c r="F382" i="7" s="1"/>
  <c r="G382" i="7" s="1"/>
  <c r="D383" i="7"/>
  <c r="E383" i="7"/>
  <c r="F383" i="7" s="1"/>
  <c r="G383" i="7" s="1"/>
  <c r="D384" i="7"/>
  <c r="E384" i="7" s="1"/>
  <c r="F384" i="7" s="1"/>
  <c r="G384" i="7" s="1"/>
  <c r="D385" i="7"/>
  <c r="E385" i="7" s="1"/>
  <c r="F385" i="7" s="1"/>
  <c r="G385" i="7" s="1"/>
  <c r="D386" i="7"/>
  <c r="E386" i="7" s="1"/>
  <c r="F386" i="7" s="1"/>
  <c r="G386" i="7" s="1"/>
  <c r="D387" i="7"/>
  <c r="E387" i="7"/>
  <c r="F387" i="7" s="1"/>
  <c r="G387" i="7" s="1"/>
  <c r="D388" i="7"/>
  <c r="E388" i="7" s="1"/>
  <c r="F388" i="7" s="1"/>
  <c r="G388" i="7" s="1"/>
  <c r="D389" i="7"/>
  <c r="E389" i="7" s="1"/>
  <c r="F389" i="7" s="1"/>
  <c r="G389" i="7" s="1"/>
  <c r="D390" i="7"/>
  <c r="E390" i="7" s="1"/>
  <c r="F390" i="7" s="1"/>
  <c r="G390" i="7" s="1"/>
  <c r="D391" i="7"/>
  <c r="E391" i="7"/>
  <c r="F391" i="7" s="1"/>
  <c r="G391" i="7" s="1"/>
  <c r="D392" i="7"/>
  <c r="E392" i="7" s="1"/>
  <c r="F392" i="7" s="1"/>
  <c r="G392" i="7" s="1"/>
  <c r="D393" i="7"/>
  <c r="E393" i="7" s="1"/>
  <c r="F393" i="7" s="1"/>
  <c r="G393" i="7" s="1"/>
  <c r="D394" i="7"/>
  <c r="E394" i="7" s="1"/>
  <c r="F394" i="7" s="1"/>
  <c r="G394" i="7" s="1"/>
  <c r="D395" i="7"/>
  <c r="E395" i="7"/>
  <c r="F395" i="7" s="1"/>
  <c r="G395" i="7" s="1"/>
  <c r="D396" i="7"/>
  <c r="E396" i="7" s="1"/>
  <c r="F396" i="7" s="1"/>
  <c r="G396" i="7" s="1"/>
  <c r="D397" i="7"/>
  <c r="E397" i="7" s="1"/>
  <c r="F397" i="7" s="1"/>
  <c r="G397" i="7" s="1"/>
  <c r="D398" i="7"/>
  <c r="E398" i="7" s="1"/>
  <c r="F398" i="7" s="1"/>
  <c r="G398" i="7" s="1"/>
  <c r="D399" i="7"/>
  <c r="E399" i="7"/>
  <c r="F399" i="7" s="1"/>
  <c r="G399" i="7" s="1"/>
  <c r="D400" i="7"/>
  <c r="E400" i="7" s="1"/>
  <c r="F400" i="7" s="1"/>
  <c r="G400" i="7" s="1"/>
  <c r="D401" i="7"/>
  <c r="E401" i="7" s="1"/>
  <c r="F401" i="7" s="1"/>
  <c r="G401" i="7" s="1"/>
  <c r="D402" i="7"/>
  <c r="E402" i="7" s="1"/>
  <c r="F402" i="7" s="1"/>
  <c r="G402" i="7" s="1"/>
  <c r="D403" i="7"/>
  <c r="E403" i="7"/>
  <c r="F403" i="7" s="1"/>
  <c r="G403" i="7" s="1"/>
  <c r="D404" i="7"/>
  <c r="E404" i="7" s="1"/>
  <c r="F404" i="7" s="1"/>
  <c r="G404" i="7" s="1"/>
  <c r="D405" i="7"/>
  <c r="E405" i="7" s="1"/>
  <c r="F405" i="7" s="1"/>
  <c r="G405" i="7" s="1"/>
  <c r="D406" i="7"/>
  <c r="E406" i="7" s="1"/>
  <c r="F406" i="7" s="1"/>
  <c r="G406" i="7" s="1"/>
  <c r="D407" i="7"/>
  <c r="E407" i="7"/>
  <c r="F407" i="7" s="1"/>
  <c r="G407" i="7" s="1"/>
  <c r="D408" i="7"/>
  <c r="E408" i="7" s="1"/>
  <c r="F408" i="7" s="1"/>
  <c r="G408" i="7" s="1"/>
  <c r="D409" i="7"/>
  <c r="E409" i="7" s="1"/>
  <c r="F409" i="7" s="1"/>
  <c r="G409" i="7" s="1"/>
  <c r="D410" i="7"/>
  <c r="E410" i="7" s="1"/>
  <c r="F410" i="7" s="1"/>
  <c r="G410" i="7" s="1"/>
  <c r="D411" i="7"/>
  <c r="E411" i="7"/>
  <c r="F411" i="7" s="1"/>
  <c r="G411" i="7" s="1"/>
  <c r="D412" i="7"/>
  <c r="E412" i="7" s="1"/>
  <c r="F412" i="7" s="1"/>
  <c r="G412" i="7" s="1"/>
  <c r="D413" i="7"/>
  <c r="E413" i="7" s="1"/>
  <c r="F413" i="7" s="1"/>
  <c r="G413" i="7" s="1"/>
  <c r="D414" i="7"/>
  <c r="E414" i="7" s="1"/>
  <c r="F414" i="7" s="1"/>
  <c r="G414" i="7" s="1"/>
  <c r="D415" i="7"/>
  <c r="E415" i="7"/>
  <c r="F415" i="7" s="1"/>
  <c r="G415" i="7" s="1"/>
  <c r="D416" i="7"/>
  <c r="E416" i="7" s="1"/>
  <c r="F416" i="7" s="1"/>
  <c r="G416" i="7" s="1"/>
  <c r="D417" i="7"/>
  <c r="E417" i="7" s="1"/>
  <c r="F417" i="7" s="1"/>
  <c r="G417" i="7" s="1"/>
  <c r="D418" i="7"/>
  <c r="E418" i="7" s="1"/>
  <c r="F418" i="7" s="1"/>
  <c r="G418" i="7" s="1"/>
  <c r="D419" i="7"/>
  <c r="E419" i="7"/>
  <c r="F419" i="7" s="1"/>
  <c r="G419" i="7" s="1"/>
  <c r="D420" i="7"/>
  <c r="E420" i="7" s="1"/>
  <c r="F420" i="7" s="1"/>
  <c r="G420" i="7" s="1"/>
  <c r="D421" i="7"/>
  <c r="E421" i="7" s="1"/>
  <c r="F421" i="7" s="1"/>
  <c r="G421" i="7" s="1"/>
  <c r="D422" i="7"/>
  <c r="E422" i="7" s="1"/>
  <c r="F422" i="7" s="1"/>
  <c r="G422" i="7" s="1"/>
  <c r="D423" i="7"/>
  <c r="E423" i="7"/>
  <c r="F423" i="7" s="1"/>
  <c r="G423" i="7" s="1"/>
  <c r="D424" i="7"/>
  <c r="E424" i="7" s="1"/>
  <c r="F424" i="7" s="1"/>
  <c r="G424" i="7" s="1"/>
  <c r="D425" i="7"/>
  <c r="E425" i="7" s="1"/>
  <c r="F425" i="7" s="1"/>
  <c r="G425" i="7" s="1"/>
  <c r="D426" i="7"/>
  <c r="E426" i="7" s="1"/>
  <c r="F426" i="7" s="1"/>
  <c r="G426" i="7" s="1"/>
  <c r="D427" i="7"/>
  <c r="E427" i="7"/>
  <c r="F427" i="7" s="1"/>
  <c r="G427" i="7" s="1"/>
  <c r="D428" i="7"/>
  <c r="E428" i="7" s="1"/>
  <c r="F428" i="7" s="1"/>
  <c r="G428" i="7" s="1"/>
  <c r="D429" i="7"/>
  <c r="E429" i="7" s="1"/>
  <c r="F429" i="7" s="1"/>
  <c r="G429" i="7" s="1"/>
  <c r="D430" i="7"/>
  <c r="E430" i="7" s="1"/>
  <c r="F430" i="7" s="1"/>
  <c r="G430" i="7" s="1"/>
  <c r="D431" i="7"/>
  <c r="E431" i="7"/>
  <c r="F431" i="7" s="1"/>
  <c r="G431" i="7" s="1"/>
  <c r="D432" i="7"/>
  <c r="E432" i="7" s="1"/>
  <c r="F432" i="7" s="1"/>
  <c r="G432" i="7" s="1"/>
  <c r="D433" i="7"/>
  <c r="E433" i="7" s="1"/>
  <c r="F433" i="7" s="1"/>
  <c r="G433" i="7" s="1"/>
  <c r="D434" i="7"/>
  <c r="E434" i="7" s="1"/>
  <c r="F434" i="7" s="1"/>
  <c r="G434" i="7" s="1"/>
  <c r="D435" i="7"/>
  <c r="E435" i="7"/>
  <c r="F435" i="7" s="1"/>
  <c r="G435" i="7" s="1"/>
  <c r="D436" i="7"/>
  <c r="E436" i="7" s="1"/>
  <c r="F436" i="7" s="1"/>
  <c r="G436" i="7" s="1"/>
  <c r="D437" i="7"/>
  <c r="E437" i="7" s="1"/>
  <c r="F437" i="7" s="1"/>
  <c r="G437" i="7" s="1"/>
  <c r="D438" i="7"/>
  <c r="E438" i="7" s="1"/>
  <c r="F438" i="7" s="1"/>
  <c r="G438" i="7" s="1"/>
  <c r="D439" i="7"/>
  <c r="E439" i="7"/>
  <c r="F439" i="7" s="1"/>
  <c r="G439" i="7" s="1"/>
  <c r="D440" i="7"/>
  <c r="E440" i="7" s="1"/>
  <c r="F440" i="7" s="1"/>
  <c r="G440" i="7" s="1"/>
  <c r="D441" i="7"/>
  <c r="E441" i="7" s="1"/>
  <c r="F441" i="7" s="1"/>
  <c r="G441" i="7" s="1"/>
  <c r="D442" i="7"/>
  <c r="E442" i="7" s="1"/>
  <c r="F442" i="7" s="1"/>
  <c r="G442" i="7" s="1"/>
  <c r="D443" i="7"/>
  <c r="E443" i="7"/>
  <c r="F443" i="7" s="1"/>
  <c r="G443" i="7" s="1"/>
  <c r="D444" i="7"/>
  <c r="E444" i="7" s="1"/>
  <c r="F444" i="7" s="1"/>
  <c r="G444" i="7" s="1"/>
  <c r="D445" i="7"/>
  <c r="E445" i="7" s="1"/>
  <c r="F445" i="7" s="1"/>
  <c r="G445" i="7" s="1"/>
  <c r="D446" i="7"/>
  <c r="E446" i="7" s="1"/>
  <c r="F446" i="7" s="1"/>
  <c r="G446" i="7" s="1"/>
  <c r="D447" i="7"/>
  <c r="E447" i="7"/>
  <c r="F447" i="7" s="1"/>
  <c r="G447" i="7" s="1"/>
  <c r="D448" i="7"/>
  <c r="E448" i="7" s="1"/>
  <c r="F448" i="7" s="1"/>
  <c r="G448" i="7" s="1"/>
  <c r="D449" i="7"/>
  <c r="E449" i="7" s="1"/>
  <c r="F449" i="7" s="1"/>
  <c r="G449" i="7" s="1"/>
  <c r="D450" i="7"/>
  <c r="E450" i="7" s="1"/>
  <c r="F450" i="7" s="1"/>
  <c r="G450" i="7" s="1"/>
  <c r="D451" i="7"/>
  <c r="E451" i="7"/>
  <c r="F451" i="7" s="1"/>
  <c r="G451" i="7" s="1"/>
  <c r="D452" i="7"/>
  <c r="E452" i="7" s="1"/>
  <c r="F452" i="7" s="1"/>
  <c r="G452" i="7" s="1"/>
  <c r="D453" i="7"/>
  <c r="E453" i="7" s="1"/>
  <c r="F453" i="7" s="1"/>
  <c r="G453" i="7" s="1"/>
  <c r="D454" i="7"/>
  <c r="E454" i="7" s="1"/>
  <c r="F454" i="7" s="1"/>
  <c r="G454" i="7" s="1"/>
  <c r="D455" i="7"/>
  <c r="E455" i="7"/>
  <c r="F455" i="7" s="1"/>
  <c r="G455" i="7" s="1"/>
  <c r="D456" i="7"/>
  <c r="E456" i="7" s="1"/>
  <c r="F456" i="7" s="1"/>
  <c r="G456" i="7" s="1"/>
  <c r="D457" i="7"/>
  <c r="E457" i="7" s="1"/>
  <c r="F457" i="7" s="1"/>
  <c r="G457" i="7" s="1"/>
  <c r="D458" i="7"/>
  <c r="E458" i="7" s="1"/>
  <c r="F458" i="7" s="1"/>
  <c r="G458" i="7" s="1"/>
  <c r="D459" i="7"/>
  <c r="E459" i="7"/>
  <c r="F459" i="7" s="1"/>
  <c r="G459" i="7" s="1"/>
  <c r="D460" i="7"/>
  <c r="E460" i="7" s="1"/>
  <c r="F460" i="7" s="1"/>
  <c r="G460" i="7" s="1"/>
  <c r="D461" i="7"/>
  <c r="E461" i="7" s="1"/>
  <c r="F461" i="7" s="1"/>
  <c r="G461" i="7" s="1"/>
  <c r="D462" i="7"/>
  <c r="E462" i="7" s="1"/>
  <c r="F462" i="7" s="1"/>
  <c r="G462" i="7" s="1"/>
  <c r="D463" i="7"/>
  <c r="E463" i="7"/>
  <c r="F463" i="7" s="1"/>
  <c r="G463" i="7" s="1"/>
  <c r="D464" i="7"/>
  <c r="E464" i="7" s="1"/>
  <c r="F464" i="7" s="1"/>
  <c r="G464" i="7" s="1"/>
  <c r="D465" i="7"/>
  <c r="E465" i="7" s="1"/>
  <c r="F465" i="7" s="1"/>
  <c r="G465" i="7" s="1"/>
  <c r="D466" i="7"/>
  <c r="E466" i="7" s="1"/>
  <c r="F466" i="7" s="1"/>
  <c r="G466" i="7" s="1"/>
  <c r="D467" i="7"/>
  <c r="E467" i="7"/>
  <c r="F467" i="7" s="1"/>
  <c r="G467" i="7" s="1"/>
  <c r="D468" i="7"/>
  <c r="E468" i="7" s="1"/>
  <c r="F468" i="7" s="1"/>
  <c r="G468" i="7" s="1"/>
  <c r="D469" i="7"/>
  <c r="E469" i="7" s="1"/>
  <c r="F469" i="7" s="1"/>
  <c r="G469" i="7" s="1"/>
  <c r="D470" i="7"/>
  <c r="E470" i="7" s="1"/>
  <c r="F470" i="7" s="1"/>
  <c r="G470" i="7" s="1"/>
  <c r="D471" i="7"/>
  <c r="E471" i="7"/>
  <c r="F471" i="7" s="1"/>
  <c r="G471" i="7" s="1"/>
  <c r="D472" i="7"/>
  <c r="E472" i="7" s="1"/>
  <c r="F472" i="7" s="1"/>
  <c r="G472" i="7" s="1"/>
  <c r="D473" i="7"/>
  <c r="E473" i="7" s="1"/>
  <c r="F473" i="7" s="1"/>
  <c r="G473" i="7" s="1"/>
  <c r="D474" i="7"/>
  <c r="E474" i="7" s="1"/>
  <c r="F474" i="7" s="1"/>
  <c r="G474" i="7" s="1"/>
  <c r="D475" i="7"/>
  <c r="E475" i="7"/>
  <c r="F475" i="7" s="1"/>
  <c r="G475" i="7" s="1"/>
  <c r="D476" i="7"/>
  <c r="E476" i="7" s="1"/>
  <c r="F476" i="7" s="1"/>
  <c r="G476" i="7"/>
  <c r="D477" i="7"/>
  <c r="E477" i="7"/>
  <c r="F477" i="7" s="1"/>
  <c r="G477" i="7" s="1"/>
  <c r="D478" i="7"/>
  <c r="E478" i="7" s="1"/>
  <c r="F478" i="7" s="1"/>
  <c r="G478" i="7" s="1"/>
  <c r="D479" i="7"/>
  <c r="E479" i="7" s="1"/>
  <c r="F479" i="7" s="1"/>
  <c r="G479" i="7" s="1"/>
  <c r="D480" i="7"/>
  <c r="E480" i="7" s="1"/>
  <c r="F480" i="7" s="1"/>
  <c r="G480" i="7" s="1"/>
  <c r="D481" i="7"/>
  <c r="E481" i="7"/>
  <c r="F481" i="7" s="1"/>
  <c r="G481" i="7" s="1"/>
  <c r="D482" i="7"/>
  <c r="E482" i="7" s="1"/>
  <c r="F482" i="7" s="1"/>
  <c r="G482" i="7" s="1"/>
  <c r="D483" i="7"/>
  <c r="E483" i="7"/>
  <c r="F483" i="7" s="1"/>
  <c r="G483" i="7" s="1"/>
  <c r="D484" i="7"/>
  <c r="E484" i="7"/>
  <c r="F484" i="7" s="1"/>
  <c r="G484" i="7"/>
  <c r="D485" i="7"/>
  <c r="E485" i="7" s="1"/>
  <c r="F485" i="7" s="1"/>
  <c r="G485" i="7" s="1"/>
  <c r="D486" i="7"/>
  <c r="E486" i="7"/>
  <c r="F486" i="7" s="1"/>
  <c r="G486" i="7" s="1"/>
  <c r="D487" i="7"/>
  <c r="E487" i="7"/>
  <c r="F487" i="7" s="1"/>
  <c r="G487" i="7" s="1"/>
  <c r="D488" i="7"/>
  <c r="E488" i="7"/>
  <c r="F488" i="7" s="1"/>
  <c r="G488" i="7" s="1"/>
  <c r="D489" i="7"/>
  <c r="E489" i="7" s="1"/>
  <c r="F489" i="7" s="1"/>
  <c r="G489" i="7" s="1"/>
  <c r="D490" i="7"/>
  <c r="E490" i="7"/>
  <c r="F490" i="7" s="1"/>
  <c r="G490" i="7" s="1"/>
  <c r="D491" i="7"/>
  <c r="E491" i="7"/>
  <c r="F491" i="7" s="1"/>
  <c r="G491" i="7" s="1"/>
  <c r="D492" i="7"/>
  <c r="E492" i="7" s="1"/>
  <c r="F492" i="7" s="1"/>
  <c r="G492" i="7" s="1"/>
  <c r="D493" i="7"/>
  <c r="E493" i="7"/>
  <c r="F493" i="7" s="1"/>
  <c r="G493" i="7" s="1"/>
  <c r="D494" i="7"/>
  <c r="E494" i="7" s="1"/>
  <c r="F494" i="7" s="1"/>
  <c r="G494" i="7" s="1"/>
  <c r="D495" i="7"/>
  <c r="E495" i="7"/>
  <c r="F495" i="7" s="1"/>
  <c r="G495" i="7" s="1"/>
  <c r="D496" i="7"/>
  <c r="E496" i="7" s="1"/>
  <c r="F496" i="7" s="1"/>
  <c r="G496" i="7" s="1"/>
  <c r="D497" i="7"/>
  <c r="E497" i="7"/>
  <c r="F497" i="7" s="1"/>
  <c r="G497" i="7" s="1"/>
  <c r="D498" i="7"/>
  <c r="E498" i="7" s="1"/>
  <c r="F498" i="7" s="1"/>
  <c r="G498" i="7" s="1"/>
  <c r="D499" i="7"/>
  <c r="E499" i="7" s="1"/>
  <c r="F499" i="7" s="1"/>
  <c r="G499" i="7"/>
  <c r="D500" i="7"/>
  <c r="E500" i="7" s="1"/>
  <c r="F500" i="7" s="1"/>
  <c r="G500" i="7" s="1"/>
  <c r="D501" i="7"/>
  <c r="E501" i="7"/>
  <c r="F501" i="7" s="1"/>
  <c r="G501" i="7" s="1"/>
  <c r="D502" i="7"/>
  <c r="E502" i="7"/>
  <c r="F502" i="7" s="1"/>
  <c r="G502" i="7" s="1"/>
  <c r="D503" i="7"/>
  <c r="E503" i="7" s="1"/>
  <c r="F503" i="7" s="1"/>
  <c r="G503" i="7" s="1"/>
  <c r="D504" i="7"/>
  <c r="E504" i="7"/>
  <c r="F504" i="7" s="1"/>
  <c r="G504" i="7"/>
  <c r="D505" i="7"/>
  <c r="E505" i="7" s="1"/>
  <c r="F505" i="7" s="1"/>
  <c r="G505" i="7" s="1"/>
  <c r="D506" i="7"/>
  <c r="E506" i="7"/>
  <c r="F506" i="7" s="1"/>
  <c r="G506" i="7" s="1"/>
  <c r="D507" i="7"/>
  <c r="E507" i="7"/>
  <c r="F507" i="7" s="1"/>
  <c r="G507" i="7"/>
  <c r="D508" i="7"/>
  <c r="E508" i="7" s="1"/>
  <c r="F508" i="7" s="1"/>
  <c r="G508" i="7" s="1"/>
  <c r="D509" i="7"/>
  <c r="E509" i="7"/>
  <c r="F509" i="7" s="1"/>
  <c r="G509" i="7" s="1"/>
  <c r="D510" i="7"/>
  <c r="E510" i="7" s="1"/>
  <c r="F510" i="7" s="1"/>
  <c r="G510" i="7" s="1"/>
  <c r="D511" i="7"/>
  <c r="E511" i="7" s="1"/>
  <c r="F511" i="7" s="1"/>
  <c r="G511" i="7" s="1"/>
  <c r="D512" i="7"/>
  <c r="E512" i="7"/>
  <c r="F512" i="7" s="1"/>
  <c r="G512" i="7" s="1"/>
  <c r="D513" i="7"/>
  <c r="E513" i="7"/>
  <c r="F513" i="7" s="1"/>
  <c r="G513" i="7"/>
  <c r="D514" i="7"/>
  <c r="E514" i="7" s="1"/>
  <c r="F514" i="7" s="1"/>
  <c r="G514" i="7" s="1"/>
  <c r="D515" i="7"/>
  <c r="E515" i="7"/>
  <c r="F515" i="7" s="1"/>
  <c r="G515" i="7"/>
  <c r="D516" i="7"/>
  <c r="E516" i="7"/>
  <c r="F516" i="7" s="1"/>
  <c r="G516" i="7" s="1"/>
  <c r="D517" i="7"/>
  <c r="E517" i="7"/>
  <c r="F517" i="7" s="1"/>
  <c r="G517" i="7" s="1"/>
  <c r="D518" i="7"/>
  <c r="E518" i="7" s="1"/>
  <c r="F518" i="7" s="1"/>
  <c r="G518" i="7" s="1"/>
  <c r="D519" i="7"/>
  <c r="E519" i="7" s="1"/>
  <c r="F519" i="7" s="1"/>
  <c r="G519" i="7" s="1"/>
  <c r="D520" i="7"/>
  <c r="E520" i="7" s="1"/>
  <c r="F520" i="7" s="1"/>
  <c r="G520" i="7" s="1"/>
  <c r="D521" i="7"/>
  <c r="E521" i="7"/>
  <c r="F521" i="7" s="1"/>
  <c r="G521" i="7" s="1"/>
  <c r="D522" i="7"/>
  <c r="E522" i="7" s="1"/>
  <c r="F522" i="7" s="1"/>
  <c r="G522" i="7" s="1"/>
  <c r="D523" i="7"/>
  <c r="E523" i="7"/>
  <c r="F523" i="7" s="1"/>
  <c r="G523" i="7" s="1"/>
  <c r="D524" i="7"/>
  <c r="E524" i="7"/>
  <c r="F524" i="7" s="1"/>
  <c r="G524" i="7" s="1"/>
  <c r="D525" i="7"/>
  <c r="E525" i="7" s="1"/>
  <c r="F525" i="7" s="1"/>
  <c r="G525" i="7" s="1"/>
  <c r="D526" i="7"/>
  <c r="E526" i="7"/>
  <c r="F526" i="7" s="1"/>
  <c r="G526" i="7" s="1"/>
  <c r="D527" i="7"/>
  <c r="E527" i="7" s="1"/>
  <c r="F527" i="7" s="1"/>
  <c r="G527" i="7" s="1"/>
  <c r="D528" i="7"/>
  <c r="E528" i="7" s="1"/>
  <c r="F528" i="7" s="1"/>
  <c r="G528" i="7" s="1"/>
  <c r="D529" i="7"/>
  <c r="E529" i="7"/>
  <c r="F529" i="7" s="1"/>
  <c r="G529" i="7" s="1"/>
  <c r="D530" i="7"/>
  <c r="E530" i="7" s="1"/>
  <c r="F530" i="7" s="1"/>
  <c r="G530" i="7" s="1"/>
  <c r="D531" i="7"/>
  <c r="E531" i="7" s="1"/>
  <c r="F531" i="7" s="1"/>
  <c r="G531" i="7" s="1"/>
  <c r="D532" i="7"/>
  <c r="E532" i="7" s="1"/>
  <c r="F532" i="7" s="1"/>
  <c r="G532" i="7" s="1"/>
  <c r="D533" i="7"/>
  <c r="E533" i="7" s="1"/>
  <c r="F533" i="7" s="1"/>
  <c r="G533" i="7" s="1"/>
  <c r="D534" i="7"/>
  <c r="E534" i="7" s="1"/>
  <c r="F534" i="7" s="1"/>
  <c r="G534" i="7" s="1"/>
  <c r="D535" i="7"/>
  <c r="E535" i="7" s="1"/>
  <c r="F535" i="7" s="1"/>
  <c r="G535" i="7" s="1"/>
  <c r="D536" i="7"/>
  <c r="E536" i="7" s="1"/>
  <c r="F536" i="7" s="1"/>
  <c r="G536" i="7" s="1"/>
  <c r="D537" i="7"/>
  <c r="E537" i="7" s="1"/>
  <c r="F537" i="7" s="1"/>
  <c r="G537" i="7" s="1"/>
  <c r="D538" i="7"/>
  <c r="E538" i="7" s="1"/>
  <c r="F538" i="7" s="1"/>
  <c r="G538" i="7" s="1"/>
  <c r="D539" i="7"/>
  <c r="E539" i="7" s="1"/>
  <c r="F539" i="7" s="1"/>
  <c r="G539" i="7" s="1"/>
  <c r="D540" i="7"/>
  <c r="E540" i="7"/>
  <c r="F540" i="7" s="1"/>
  <c r="G540" i="7" s="1"/>
  <c r="D541" i="7"/>
  <c r="E541" i="7" s="1"/>
  <c r="F541" i="7" s="1"/>
  <c r="G541" i="7" s="1"/>
  <c r="D542" i="7"/>
  <c r="E542" i="7" s="1"/>
  <c r="F542" i="7" s="1"/>
  <c r="G542" i="7" s="1"/>
  <c r="D543" i="7"/>
  <c r="E543" i="7" s="1"/>
  <c r="F543" i="7" s="1"/>
  <c r="G543" i="7"/>
  <c r="D544" i="7"/>
  <c r="E544" i="7" s="1"/>
  <c r="F544" i="7" s="1"/>
  <c r="G544" i="7" s="1"/>
  <c r="D545" i="7"/>
  <c r="E545" i="7" s="1"/>
  <c r="F545" i="7" s="1"/>
  <c r="G545" i="7" s="1"/>
  <c r="D546" i="7"/>
  <c r="E546" i="7" s="1"/>
  <c r="F546" i="7" s="1"/>
  <c r="G546" i="7" s="1"/>
  <c r="D547" i="7"/>
  <c r="E547" i="7" s="1"/>
  <c r="F547" i="7" s="1"/>
  <c r="G547" i="7" s="1"/>
  <c r="D548" i="7"/>
  <c r="E548" i="7" s="1"/>
  <c r="F548" i="7" s="1"/>
  <c r="G548" i="7" s="1"/>
  <c r="D549" i="7"/>
  <c r="E549" i="7" s="1"/>
  <c r="F549" i="7" s="1"/>
  <c r="G549" i="7" s="1"/>
  <c r="D550" i="7"/>
  <c r="E550" i="7" s="1"/>
  <c r="F550" i="7" s="1"/>
  <c r="G550" i="7" s="1"/>
  <c r="D551" i="7"/>
  <c r="E551" i="7" s="1"/>
  <c r="F551" i="7" s="1"/>
  <c r="G551" i="7" s="1"/>
  <c r="D552" i="7"/>
  <c r="E552" i="7"/>
  <c r="F552" i="7" s="1"/>
  <c r="G552" i="7" s="1"/>
  <c r="D553" i="7"/>
  <c r="E553" i="7" s="1"/>
  <c r="F553" i="7" s="1"/>
  <c r="G553" i="7" s="1"/>
  <c r="D554" i="7"/>
  <c r="E554" i="7" s="1"/>
  <c r="F554" i="7" s="1"/>
  <c r="G554" i="7" s="1"/>
  <c r="D555" i="7"/>
  <c r="E555" i="7" s="1"/>
  <c r="F555" i="7" s="1"/>
  <c r="G555" i="7" s="1"/>
  <c r="D556" i="7"/>
  <c r="E556" i="7"/>
  <c r="F556" i="7" s="1"/>
  <c r="G556" i="7" s="1"/>
  <c r="D557" i="7"/>
  <c r="E557" i="7" s="1"/>
  <c r="F557" i="7" s="1"/>
  <c r="G557" i="7" s="1"/>
  <c r="D558" i="7"/>
  <c r="E558" i="7" s="1"/>
  <c r="F558" i="7" s="1"/>
  <c r="G558" i="7" s="1"/>
  <c r="D559" i="7"/>
  <c r="E559" i="7" s="1"/>
  <c r="F559" i="7" s="1"/>
  <c r="G559" i="7" s="1"/>
  <c r="D560" i="7"/>
  <c r="E560" i="7" s="1"/>
  <c r="F560" i="7" s="1"/>
  <c r="G560" i="7" s="1"/>
  <c r="D561" i="7"/>
  <c r="E561" i="7" s="1"/>
  <c r="F561" i="7" s="1"/>
  <c r="G561" i="7" s="1"/>
  <c r="D562" i="7"/>
  <c r="E562" i="7" s="1"/>
  <c r="F562" i="7" s="1"/>
  <c r="G562" i="7" s="1"/>
  <c r="D563" i="7"/>
  <c r="E563" i="7" s="1"/>
  <c r="F563" i="7" s="1"/>
  <c r="G563" i="7" s="1"/>
  <c r="D564" i="7"/>
  <c r="E564" i="7"/>
  <c r="F564" i="7" s="1"/>
  <c r="G564" i="7" s="1"/>
  <c r="D565" i="7"/>
  <c r="E565" i="7" s="1"/>
  <c r="F565" i="7" s="1"/>
  <c r="G565" i="7" s="1"/>
  <c r="D566" i="7"/>
  <c r="E566" i="7" s="1"/>
  <c r="F566" i="7" s="1"/>
  <c r="G566" i="7" s="1"/>
  <c r="D567" i="7"/>
  <c r="E567" i="7" s="1"/>
  <c r="F567" i="7" s="1"/>
  <c r="G567" i="7" s="1"/>
  <c r="D568" i="7"/>
  <c r="E568" i="7" s="1"/>
  <c r="F568" i="7" s="1"/>
  <c r="G568" i="7" s="1"/>
  <c r="D569" i="7"/>
  <c r="E569" i="7" s="1"/>
  <c r="F569" i="7" s="1"/>
  <c r="G569" i="7" s="1"/>
  <c r="D570" i="7"/>
  <c r="E570" i="7" s="1"/>
  <c r="F570" i="7" s="1"/>
  <c r="G570" i="7" s="1"/>
  <c r="D571" i="7"/>
  <c r="E571" i="7" s="1"/>
  <c r="F571" i="7" s="1"/>
  <c r="G571" i="7" s="1"/>
  <c r="D572" i="7"/>
  <c r="E572" i="7"/>
  <c r="F572" i="7" s="1"/>
  <c r="G572" i="7" s="1"/>
  <c r="D573" i="7"/>
  <c r="E573" i="7" s="1"/>
  <c r="F573" i="7" s="1"/>
  <c r="G573" i="7" s="1"/>
  <c r="D574" i="7"/>
  <c r="E574" i="7" s="1"/>
  <c r="F574" i="7" s="1"/>
  <c r="G574" i="7" s="1"/>
  <c r="D575" i="7"/>
  <c r="E575" i="7" s="1"/>
  <c r="F575" i="7" s="1"/>
  <c r="G575" i="7" s="1"/>
  <c r="D576" i="7"/>
  <c r="E576" i="7" s="1"/>
  <c r="F576" i="7" s="1"/>
  <c r="G576" i="7" s="1"/>
  <c r="D577" i="7"/>
  <c r="E577" i="7" s="1"/>
  <c r="F577" i="7" s="1"/>
  <c r="G577" i="7" s="1"/>
  <c r="D578" i="7"/>
  <c r="E578" i="7" s="1"/>
  <c r="F578" i="7" s="1"/>
  <c r="G578" i="7" s="1"/>
  <c r="D579" i="7"/>
  <c r="E579" i="7" s="1"/>
  <c r="F579" i="7" s="1"/>
  <c r="G579" i="7" s="1"/>
  <c r="D580" i="7"/>
  <c r="E580" i="7"/>
  <c r="F580" i="7" s="1"/>
  <c r="G580" i="7" s="1"/>
  <c r="D581" i="7"/>
  <c r="E581" i="7" s="1"/>
  <c r="F581" i="7" s="1"/>
  <c r="G581" i="7" s="1"/>
  <c r="D582" i="7"/>
  <c r="E582" i="7" s="1"/>
  <c r="F582" i="7" s="1"/>
  <c r="G582" i="7" s="1"/>
  <c r="D583" i="7"/>
  <c r="E583" i="7" s="1"/>
  <c r="F583" i="7" s="1"/>
  <c r="G583" i="7" s="1"/>
  <c r="D584" i="7"/>
  <c r="E584" i="7" s="1"/>
  <c r="F584" i="7" s="1"/>
  <c r="G584" i="7" s="1"/>
  <c r="D585" i="7"/>
  <c r="E585" i="7" s="1"/>
  <c r="F585" i="7" s="1"/>
  <c r="G585" i="7" s="1"/>
  <c r="D586" i="7"/>
  <c r="E586" i="7" s="1"/>
  <c r="F586" i="7" s="1"/>
  <c r="G586" i="7" s="1"/>
  <c r="D587" i="7"/>
  <c r="E587" i="7" s="1"/>
  <c r="F587" i="7" s="1"/>
  <c r="G587" i="7" s="1"/>
  <c r="D588" i="7"/>
  <c r="E588" i="7" s="1"/>
  <c r="F588" i="7" s="1"/>
  <c r="G588" i="7" s="1"/>
  <c r="D589" i="7"/>
  <c r="E589" i="7" s="1"/>
  <c r="F589" i="7" s="1"/>
  <c r="G589" i="7" s="1"/>
  <c r="D590" i="7"/>
  <c r="E590" i="7" s="1"/>
  <c r="F590" i="7" s="1"/>
  <c r="G590" i="7" s="1"/>
  <c r="D591" i="7"/>
  <c r="E591" i="7" s="1"/>
  <c r="F591" i="7" s="1"/>
  <c r="G591" i="7" s="1"/>
  <c r="D592" i="7"/>
  <c r="E592" i="7" s="1"/>
  <c r="F592" i="7" s="1"/>
  <c r="G592" i="7" s="1"/>
  <c r="D593" i="7"/>
  <c r="E593" i="7" s="1"/>
  <c r="F593" i="7" s="1"/>
  <c r="G593" i="7" s="1"/>
  <c r="D594" i="7"/>
  <c r="E594" i="7" s="1"/>
  <c r="F594" i="7" s="1"/>
  <c r="G594" i="7" s="1"/>
  <c r="D595" i="7"/>
  <c r="E595" i="7" s="1"/>
  <c r="F595" i="7" s="1"/>
  <c r="G595" i="7" s="1"/>
  <c r="D596" i="7"/>
  <c r="E596" i="7"/>
  <c r="F596" i="7" s="1"/>
  <c r="G596" i="7" s="1"/>
  <c r="D597" i="7"/>
  <c r="E597" i="7" s="1"/>
  <c r="F597" i="7" s="1"/>
  <c r="G597" i="7" s="1"/>
  <c r="D598" i="7"/>
  <c r="E598" i="7" s="1"/>
  <c r="F598" i="7" s="1"/>
  <c r="G598" i="7" s="1"/>
  <c r="D599" i="7"/>
  <c r="E599" i="7" s="1"/>
  <c r="F599" i="7" s="1"/>
  <c r="G599" i="7" s="1"/>
  <c r="D600" i="7"/>
  <c r="E600" i="7"/>
  <c r="F600" i="7" s="1"/>
  <c r="G600" i="7" s="1"/>
  <c r="D601" i="7"/>
  <c r="E601" i="7" s="1"/>
  <c r="F601" i="7" s="1"/>
  <c r="G601" i="7" s="1"/>
  <c r="D602" i="7"/>
  <c r="E602" i="7" s="1"/>
  <c r="F602" i="7" s="1"/>
  <c r="G602" i="7" s="1"/>
  <c r="D603" i="7"/>
  <c r="E603" i="7" s="1"/>
  <c r="F603" i="7" s="1"/>
  <c r="G603" i="7" s="1"/>
  <c r="D604" i="7"/>
  <c r="E604" i="7" s="1"/>
  <c r="F604" i="7" s="1"/>
  <c r="G604" i="7" s="1"/>
  <c r="D605" i="7"/>
  <c r="E605" i="7" s="1"/>
  <c r="F605" i="7" s="1"/>
  <c r="G605" i="7" s="1"/>
  <c r="D606" i="7"/>
  <c r="E606" i="7" s="1"/>
  <c r="F606" i="7" s="1"/>
  <c r="G606" i="7" s="1"/>
  <c r="D607" i="7"/>
  <c r="E607" i="7" s="1"/>
  <c r="F607" i="7" s="1"/>
  <c r="G607" i="7" s="1"/>
  <c r="D608" i="7"/>
  <c r="E608" i="7" s="1"/>
  <c r="F608" i="7" s="1"/>
  <c r="G608" i="7" s="1"/>
  <c r="D609" i="7"/>
  <c r="E609" i="7" s="1"/>
  <c r="F609" i="7" s="1"/>
  <c r="G609" i="7" s="1"/>
  <c r="D610" i="7"/>
  <c r="E610" i="7" s="1"/>
  <c r="F610" i="7" s="1"/>
  <c r="G610" i="7" s="1"/>
  <c r="D611" i="7"/>
  <c r="E611" i="7" s="1"/>
  <c r="F611" i="7" s="1"/>
  <c r="G611" i="7" s="1"/>
  <c r="D612" i="7"/>
  <c r="E612" i="7" s="1"/>
  <c r="F612" i="7" s="1"/>
  <c r="G612" i="7" s="1"/>
  <c r="D613" i="7"/>
  <c r="E613" i="7" s="1"/>
  <c r="F613" i="7" s="1"/>
  <c r="G613" i="7" s="1"/>
  <c r="D614" i="7"/>
  <c r="E614" i="7" s="1"/>
  <c r="F614" i="7" s="1"/>
  <c r="G614" i="7" s="1"/>
  <c r="D615" i="7"/>
  <c r="E615" i="7" s="1"/>
  <c r="F615" i="7" s="1"/>
  <c r="G615" i="7" s="1"/>
  <c r="D616" i="7"/>
  <c r="E616" i="7"/>
  <c r="F616" i="7" s="1"/>
  <c r="G616" i="7" s="1"/>
  <c r="D617" i="7"/>
  <c r="E617" i="7" s="1"/>
  <c r="F617" i="7" s="1"/>
  <c r="G617" i="7" s="1"/>
  <c r="D618" i="7"/>
  <c r="E618" i="7" s="1"/>
  <c r="F618" i="7" s="1"/>
  <c r="G618" i="7" s="1"/>
  <c r="D619" i="7"/>
  <c r="E619" i="7" s="1"/>
  <c r="F619" i="7" s="1"/>
  <c r="G619" i="7"/>
  <c r="D620" i="7"/>
  <c r="E620" i="7"/>
  <c r="F620" i="7" s="1"/>
  <c r="G620" i="7" s="1"/>
  <c r="D621" i="7"/>
  <c r="E621" i="7" s="1"/>
  <c r="F621" i="7" s="1"/>
  <c r="G621" i="7" s="1"/>
  <c r="D622" i="7"/>
  <c r="E622" i="7" s="1"/>
  <c r="F622" i="7" s="1"/>
  <c r="G622" i="7" s="1"/>
  <c r="D623" i="7"/>
  <c r="E623" i="7" s="1"/>
  <c r="F623" i="7" s="1"/>
  <c r="G623" i="7" s="1"/>
  <c r="D624" i="7"/>
  <c r="E624" i="7" s="1"/>
  <c r="F624" i="7" s="1"/>
  <c r="G624" i="7" s="1"/>
  <c r="D625" i="7"/>
  <c r="E625" i="7" s="1"/>
  <c r="F625" i="7" s="1"/>
  <c r="G625" i="7" s="1"/>
  <c r="D626" i="7"/>
  <c r="E626" i="7" s="1"/>
  <c r="F626" i="7" s="1"/>
  <c r="G626" i="7" s="1"/>
  <c r="D627" i="7"/>
  <c r="E627" i="7" s="1"/>
  <c r="F627" i="7" s="1"/>
  <c r="G627" i="7" s="1"/>
  <c r="D628" i="7"/>
  <c r="E628" i="7" s="1"/>
  <c r="F628" i="7" s="1"/>
  <c r="G628" i="7" s="1"/>
  <c r="D629" i="7"/>
  <c r="E629" i="7" s="1"/>
  <c r="F629" i="7" s="1"/>
  <c r="G629" i="7" s="1"/>
  <c r="D630" i="7"/>
  <c r="E630" i="7" s="1"/>
  <c r="F630" i="7" s="1"/>
  <c r="G630" i="7" s="1"/>
  <c r="D631" i="7"/>
  <c r="E631" i="7" s="1"/>
  <c r="F631" i="7" s="1"/>
  <c r="G631" i="7" s="1"/>
  <c r="D632" i="7"/>
  <c r="E632" i="7"/>
  <c r="F632" i="7" s="1"/>
  <c r="G632" i="7" s="1"/>
  <c r="D633" i="7"/>
  <c r="E633" i="7" s="1"/>
  <c r="F633" i="7" s="1"/>
  <c r="G633" i="7" s="1"/>
  <c r="D634" i="7"/>
  <c r="E634" i="7" s="1"/>
  <c r="F634" i="7" s="1"/>
  <c r="G634" i="7" s="1"/>
  <c r="D635" i="7"/>
  <c r="E635" i="7" s="1"/>
  <c r="F635" i="7" s="1"/>
  <c r="G635" i="7"/>
  <c r="D636" i="7"/>
  <c r="E636" i="7" s="1"/>
  <c r="F636" i="7" s="1"/>
  <c r="G636" i="7" s="1"/>
  <c r="D637" i="7"/>
  <c r="E637" i="7" s="1"/>
  <c r="F637" i="7" s="1"/>
  <c r="G637" i="7" s="1"/>
  <c r="D638" i="7"/>
  <c r="E638" i="7" s="1"/>
  <c r="F638" i="7" s="1"/>
  <c r="G638" i="7" s="1"/>
  <c r="D639" i="7"/>
  <c r="E639" i="7" s="1"/>
  <c r="F639" i="7" s="1"/>
  <c r="G639" i="7" s="1"/>
  <c r="D640" i="7"/>
  <c r="E640" i="7" s="1"/>
  <c r="F640" i="7" s="1"/>
  <c r="G640" i="7" s="1"/>
  <c r="D641" i="7"/>
  <c r="E641" i="7" s="1"/>
  <c r="F641" i="7" s="1"/>
  <c r="G641" i="7" s="1"/>
  <c r="D642" i="7"/>
  <c r="E642" i="7" s="1"/>
  <c r="F642" i="7" s="1"/>
  <c r="G642" i="7" s="1"/>
  <c r="D643" i="7"/>
  <c r="E643" i="7" s="1"/>
  <c r="F643" i="7" s="1"/>
  <c r="G643" i="7" s="1"/>
  <c r="D644" i="7"/>
  <c r="E644" i="7"/>
  <c r="F644" i="7" s="1"/>
  <c r="G644" i="7" s="1"/>
  <c r="D645" i="7"/>
  <c r="E645" i="7" s="1"/>
  <c r="F645" i="7" s="1"/>
  <c r="G645" i="7" s="1"/>
  <c r="D646" i="7"/>
  <c r="E646" i="7" s="1"/>
  <c r="F646" i="7" s="1"/>
  <c r="G646" i="7" s="1"/>
  <c r="D647" i="7"/>
  <c r="E647" i="7" s="1"/>
  <c r="F647" i="7" s="1"/>
  <c r="G647" i="7" s="1"/>
  <c r="D648" i="7"/>
  <c r="E648" i="7"/>
  <c r="F648" i="7" s="1"/>
  <c r="G648" i="7" s="1"/>
  <c r="D649" i="7"/>
  <c r="E649" i="7" s="1"/>
  <c r="F649" i="7" s="1"/>
  <c r="G649" i="7" s="1"/>
  <c r="D650" i="7"/>
  <c r="E650" i="7" s="1"/>
  <c r="F650" i="7" s="1"/>
  <c r="G650" i="7" s="1"/>
  <c r="D651" i="7"/>
  <c r="E651" i="7" s="1"/>
  <c r="F651" i="7" s="1"/>
  <c r="G651" i="7"/>
  <c r="D652" i="7"/>
  <c r="E652" i="7"/>
  <c r="F652" i="7" s="1"/>
  <c r="G652" i="7" s="1"/>
  <c r="D653" i="7"/>
  <c r="E653" i="7" s="1"/>
  <c r="F653" i="7" s="1"/>
  <c r="G653" i="7" s="1"/>
  <c r="D654" i="7"/>
  <c r="E654" i="7" s="1"/>
  <c r="F654" i="7" s="1"/>
  <c r="G654" i="7" s="1"/>
  <c r="D655" i="7"/>
  <c r="E655" i="7" s="1"/>
  <c r="F655" i="7" s="1"/>
  <c r="G655" i="7" s="1"/>
  <c r="D656" i="7"/>
  <c r="E656" i="7"/>
  <c r="F656" i="7" s="1"/>
  <c r="G656" i="7" s="1"/>
  <c r="D657" i="7"/>
  <c r="E657" i="7" s="1"/>
  <c r="F657" i="7" s="1"/>
  <c r="G657" i="7" s="1"/>
  <c r="D658" i="7"/>
  <c r="E658" i="7" s="1"/>
  <c r="F658" i="7" s="1"/>
  <c r="G658" i="7" s="1"/>
  <c r="D659" i="7"/>
  <c r="E659" i="7" s="1"/>
  <c r="F659" i="7" s="1"/>
  <c r="G659" i="7"/>
  <c r="D660" i="7"/>
  <c r="E660" i="7" s="1"/>
  <c r="F660" i="7" s="1"/>
  <c r="G660" i="7" s="1"/>
  <c r="D661" i="7"/>
  <c r="E661" i="7" s="1"/>
  <c r="F661" i="7" s="1"/>
  <c r="G661" i="7" s="1"/>
  <c r="D662" i="7"/>
  <c r="E662" i="7" s="1"/>
  <c r="F662" i="7" s="1"/>
  <c r="G662" i="7" s="1"/>
  <c r="D663" i="7"/>
  <c r="E663" i="7" s="1"/>
  <c r="F663" i="7" s="1"/>
  <c r="G663" i="7" s="1"/>
  <c r="D664" i="7"/>
  <c r="E664" i="7" s="1"/>
  <c r="F664" i="7" s="1"/>
  <c r="G664" i="7" s="1"/>
  <c r="D665" i="7"/>
  <c r="E665" i="7" s="1"/>
  <c r="F665" i="7" s="1"/>
  <c r="G665" i="7" s="1"/>
  <c r="D666" i="7"/>
  <c r="E666" i="7" s="1"/>
  <c r="F666" i="7" s="1"/>
  <c r="G666" i="7" s="1"/>
  <c r="D667" i="7"/>
  <c r="E667" i="7" s="1"/>
  <c r="F667" i="7" s="1"/>
  <c r="G667" i="7" s="1"/>
  <c r="D668" i="7"/>
  <c r="E668" i="7"/>
  <c r="F668" i="7" s="1"/>
  <c r="G668" i="7" s="1"/>
  <c r="D669" i="7"/>
  <c r="E669" i="7" s="1"/>
  <c r="F669" i="7" s="1"/>
  <c r="G669" i="7" s="1"/>
  <c r="D670" i="7"/>
  <c r="E670" i="7" s="1"/>
  <c r="F670" i="7" s="1"/>
  <c r="G670" i="7" s="1"/>
  <c r="D671" i="7"/>
  <c r="E671" i="7" s="1"/>
  <c r="F671" i="7" s="1"/>
  <c r="G671" i="7" s="1"/>
  <c r="D672" i="7"/>
  <c r="E672" i="7" s="1"/>
  <c r="F672" i="7" s="1"/>
  <c r="G672" i="7" s="1"/>
  <c r="D673" i="7"/>
  <c r="E673" i="7" s="1"/>
  <c r="F673" i="7" s="1"/>
  <c r="G673" i="7" s="1"/>
  <c r="D674" i="7"/>
  <c r="E674" i="7" s="1"/>
  <c r="F674" i="7" s="1"/>
  <c r="G674" i="7" s="1"/>
  <c r="D675" i="7"/>
  <c r="E675" i="7" s="1"/>
  <c r="F675" i="7" s="1"/>
  <c r="G675" i="7" s="1"/>
  <c r="D676" i="7"/>
  <c r="E676" i="7"/>
  <c r="F676" i="7" s="1"/>
  <c r="G676" i="7" s="1"/>
  <c r="D677" i="7"/>
  <c r="E677" i="7" s="1"/>
  <c r="F677" i="7" s="1"/>
  <c r="G677" i="7" s="1"/>
  <c r="D678" i="7"/>
  <c r="E678" i="7" s="1"/>
  <c r="F678" i="7" s="1"/>
  <c r="G678" i="7" s="1"/>
  <c r="D679" i="7"/>
  <c r="E679" i="7" s="1"/>
  <c r="F679" i="7" s="1"/>
  <c r="G679" i="7" s="1"/>
  <c r="D680" i="7"/>
  <c r="E680" i="7"/>
  <c r="F680" i="7" s="1"/>
  <c r="G680" i="7" s="1"/>
  <c r="D681" i="7"/>
  <c r="E681" i="7" s="1"/>
  <c r="F681" i="7" s="1"/>
  <c r="G681" i="7" s="1"/>
  <c r="D682" i="7"/>
  <c r="E682" i="7" s="1"/>
  <c r="F682" i="7" s="1"/>
  <c r="G682" i="7" s="1"/>
  <c r="D683" i="7"/>
  <c r="E683" i="7" s="1"/>
  <c r="F683" i="7" s="1"/>
  <c r="G683" i="7"/>
  <c r="D684" i="7"/>
  <c r="E684" i="7" s="1"/>
  <c r="F684" i="7" s="1"/>
  <c r="G684" i="7" s="1"/>
  <c r="D685" i="7"/>
  <c r="E685" i="7" s="1"/>
  <c r="F685" i="7" s="1"/>
  <c r="G685" i="7" s="1"/>
  <c r="D686" i="7"/>
  <c r="E686" i="7" s="1"/>
  <c r="F686" i="7" s="1"/>
  <c r="G686" i="7" s="1"/>
  <c r="D687" i="7"/>
  <c r="E687" i="7"/>
  <c r="F687" i="7" s="1"/>
  <c r="G687" i="7" s="1"/>
  <c r="D688" i="7"/>
  <c r="E688" i="7" s="1"/>
  <c r="F688" i="7" s="1"/>
  <c r="G688" i="7" s="1"/>
  <c r="D689" i="7"/>
  <c r="E689" i="7"/>
  <c r="F689" i="7" s="1"/>
  <c r="G689" i="7" s="1"/>
  <c r="D690" i="7"/>
  <c r="E690" i="7" s="1"/>
  <c r="F690" i="7" s="1"/>
  <c r="G690" i="7" s="1"/>
  <c r="D691" i="7"/>
  <c r="E691" i="7"/>
  <c r="F691" i="7" s="1"/>
  <c r="G691" i="7"/>
  <c r="D692" i="7"/>
  <c r="E692" i="7" s="1"/>
  <c r="F692" i="7" s="1"/>
  <c r="G692" i="7" s="1"/>
  <c r="D693" i="7"/>
  <c r="E693" i="7"/>
  <c r="F693" i="7" s="1"/>
  <c r="G693" i="7" s="1"/>
  <c r="D694" i="7"/>
  <c r="E694" i="7" s="1"/>
  <c r="F694" i="7" s="1"/>
  <c r="G694" i="7" s="1"/>
  <c r="D695" i="7"/>
  <c r="E695" i="7" s="1"/>
  <c r="F695" i="7" s="1"/>
  <c r="G695" i="7" s="1"/>
  <c r="D696" i="7"/>
  <c r="E696" i="7" s="1"/>
  <c r="F696" i="7" s="1"/>
  <c r="G696" i="7"/>
  <c r="D697" i="7"/>
  <c r="E697" i="7" s="1"/>
  <c r="F697" i="7" s="1"/>
  <c r="G697" i="7" s="1"/>
  <c r="D698" i="7"/>
  <c r="E698" i="7"/>
  <c r="F698" i="7" s="1"/>
  <c r="G698" i="7" s="1"/>
  <c r="D699" i="7"/>
  <c r="E699" i="7" s="1"/>
  <c r="F699" i="7" s="1"/>
  <c r="G699" i="7" s="1"/>
  <c r="D700" i="7"/>
  <c r="E700" i="7" s="1"/>
  <c r="F700" i="7" s="1"/>
  <c r="G700" i="7" s="1"/>
  <c r="D701" i="7"/>
  <c r="E701" i="7" s="1"/>
  <c r="F701" i="7" s="1"/>
  <c r="G701" i="7" s="1"/>
  <c r="D702" i="7"/>
  <c r="E702" i="7" s="1"/>
  <c r="F702" i="7" s="1"/>
  <c r="G702" i="7" s="1"/>
  <c r="D703" i="7"/>
  <c r="E703" i="7"/>
  <c r="F703" i="7" s="1"/>
  <c r="G703" i="7" s="1"/>
  <c r="D704" i="7"/>
  <c r="E704" i="7" s="1"/>
  <c r="F704" i="7" s="1"/>
  <c r="G704" i="7" s="1"/>
  <c r="D705" i="7"/>
  <c r="E705" i="7" s="1"/>
  <c r="F705" i="7" s="1"/>
  <c r="G705" i="7" s="1"/>
  <c r="D706" i="7"/>
  <c r="E706" i="7" s="1"/>
  <c r="F706" i="7" s="1"/>
  <c r="G706" i="7" s="1"/>
  <c r="D707" i="7"/>
  <c r="E707" i="7"/>
  <c r="F707" i="7" s="1"/>
  <c r="G707" i="7"/>
  <c r="D708" i="7"/>
  <c r="E708" i="7" s="1"/>
  <c r="F708" i="7" s="1"/>
  <c r="G708" i="7" s="1"/>
  <c r="D709" i="7"/>
  <c r="E709" i="7"/>
  <c r="F709" i="7" s="1"/>
  <c r="G709" i="7" s="1"/>
  <c r="D710" i="7"/>
  <c r="E710" i="7" s="1"/>
  <c r="F710" i="7" s="1"/>
  <c r="G710" i="7" s="1"/>
  <c r="D711" i="7"/>
  <c r="E711" i="7" s="1"/>
  <c r="F711" i="7" s="1"/>
  <c r="G711" i="7" s="1"/>
  <c r="D712" i="7"/>
  <c r="E712" i="7" s="1"/>
  <c r="F712" i="7" s="1"/>
  <c r="G712" i="7"/>
  <c r="D713" i="7"/>
  <c r="E713" i="7" s="1"/>
  <c r="F713" i="7" s="1"/>
  <c r="G713" i="7" s="1"/>
  <c r="D714" i="7"/>
  <c r="E714" i="7"/>
  <c r="F714" i="7" s="1"/>
  <c r="G714" i="7" s="1"/>
  <c r="D715" i="7"/>
  <c r="E715" i="7" s="1"/>
  <c r="F715" i="7" s="1"/>
  <c r="G715" i="7" s="1"/>
  <c r="D716" i="7"/>
  <c r="E716" i="7" s="1"/>
  <c r="F716" i="7" s="1"/>
  <c r="G716" i="7" s="1"/>
  <c r="D717" i="7"/>
  <c r="E717" i="7" s="1"/>
  <c r="F717" i="7" s="1"/>
  <c r="G717" i="7" s="1"/>
  <c r="D718" i="7"/>
  <c r="E718" i="7" s="1"/>
  <c r="F718" i="7" s="1"/>
  <c r="G718" i="7" s="1"/>
  <c r="D719" i="7"/>
  <c r="E719" i="7"/>
  <c r="F719" i="7" s="1"/>
  <c r="G719" i="7" s="1"/>
  <c r="D720" i="7"/>
  <c r="E720" i="7" s="1"/>
  <c r="F720" i="7" s="1"/>
  <c r="G720" i="7" s="1"/>
  <c r="D721" i="7"/>
  <c r="E721" i="7" s="1"/>
  <c r="F721" i="7" s="1"/>
  <c r="G721" i="7" s="1"/>
  <c r="D722" i="7"/>
  <c r="E722" i="7" s="1"/>
  <c r="F722" i="7" s="1"/>
  <c r="G722" i="7" s="1"/>
  <c r="D723" i="7"/>
  <c r="E723" i="7"/>
  <c r="F723" i="7" s="1"/>
  <c r="G723" i="7"/>
  <c r="D724" i="7"/>
  <c r="E724" i="7" s="1"/>
  <c r="F724" i="7" s="1"/>
  <c r="G724" i="7" s="1"/>
  <c r="D725" i="7"/>
  <c r="E725" i="7"/>
  <c r="F725" i="7" s="1"/>
  <c r="G725" i="7" s="1"/>
  <c r="D726" i="7"/>
  <c r="E726" i="7" s="1"/>
  <c r="F726" i="7" s="1"/>
  <c r="G726" i="7" s="1"/>
  <c r="D727" i="7"/>
  <c r="E727" i="7" s="1"/>
  <c r="F727" i="7" s="1"/>
  <c r="G727" i="7" s="1"/>
  <c r="D728" i="7"/>
  <c r="E728" i="7" s="1"/>
  <c r="F728" i="7" s="1"/>
  <c r="G728" i="7" s="1"/>
  <c r="D729" i="7"/>
  <c r="E729" i="7" s="1"/>
  <c r="F729" i="7" s="1"/>
  <c r="G729" i="7"/>
  <c r="D730" i="7"/>
  <c r="E730" i="7" s="1"/>
  <c r="F730" i="7" s="1"/>
  <c r="G730" i="7" s="1"/>
  <c r="D731" i="7"/>
  <c r="E731" i="7" s="1"/>
  <c r="F731" i="7" s="1"/>
  <c r="G731" i="7" s="1"/>
  <c r="D732" i="7"/>
  <c r="E732" i="7" s="1"/>
  <c r="F732" i="7"/>
  <c r="G732" i="7" s="1"/>
  <c r="D733" i="7"/>
  <c r="E733" i="7" s="1"/>
  <c r="F733" i="7" s="1"/>
  <c r="G733" i="7" s="1"/>
  <c r="D734" i="7"/>
  <c r="E734" i="7" s="1"/>
  <c r="F734" i="7" s="1"/>
  <c r="G734" i="7" s="1"/>
  <c r="D735" i="7"/>
  <c r="E735" i="7" s="1"/>
  <c r="F735" i="7" s="1"/>
  <c r="G735" i="7" s="1"/>
  <c r="D736" i="7"/>
  <c r="E736" i="7" s="1"/>
  <c r="F736" i="7" s="1"/>
  <c r="G736" i="7" s="1"/>
  <c r="D737" i="7"/>
  <c r="E737" i="7" s="1"/>
  <c r="F737" i="7" s="1"/>
  <c r="G737" i="7" s="1"/>
  <c r="D738" i="7"/>
  <c r="E738" i="7" s="1"/>
  <c r="F738" i="7" s="1"/>
  <c r="G738" i="7" s="1"/>
  <c r="D739" i="7"/>
  <c r="E739" i="7" s="1"/>
  <c r="F739" i="7" s="1"/>
  <c r="G739" i="7" s="1"/>
  <c r="D740" i="7"/>
  <c r="E740" i="7" s="1"/>
  <c r="F740" i="7" s="1"/>
  <c r="G740" i="7" s="1"/>
  <c r="D741" i="7"/>
  <c r="E741" i="7" s="1"/>
  <c r="F741" i="7"/>
  <c r="G741" i="7"/>
  <c r="D742" i="7"/>
  <c r="E742" i="7" s="1"/>
  <c r="F742" i="7" s="1"/>
  <c r="G742" i="7" s="1"/>
  <c r="D743" i="7"/>
  <c r="E743" i="7" s="1"/>
  <c r="F743" i="7" s="1"/>
  <c r="G743" i="7" s="1"/>
  <c r="D744" i="7"/>
  <c r="E744" i="7" s="1"/>
  <c r="F744" i="7"/>
  <c r="G744" i="7" s="1"/>
  <c r="D745" i="7"/>
  <c r="E745" i="7" s="1"/>
  <c r="F745" i="7" s="1"/>
  <c r="G745" i="7" s="1"/>
  <c r="D746" i="7"/>
  <c r="E746" i="7" s="1"/>
  <c r="F746" i="7" s="1"/>
  <c r="G746" i="7" s="1"/>
  <c r="D747" i="7"/>
  <c r="E747" i="7" s="1"/>
  <c r="F747" i="7" s="1"/>
  <c r="G747" i="7" s="1"/>
  <c r="D748" i="7"/>
  <c r="E748" i="7" s="1"/>
  <c r="F748" i="7"/>
  <c r="G748" i="7" s="1"/>
  <c r="D749" i="7"/>
  <c r="E749" i="7" s="1"/>
  <c r="F749" i="7" s="1"/>
  <c r="G749" i="7" s="1"/>
  <c r="D750" i="7"/>
  <c r="E750" i="7" s="1"/>
  <c r="F750" i="7" s="1"/>
  <c r="G750" i="7" s="1"/>
  <c r="D751" i="7"/>
  <c r="E751" i="7" s="1"/>
  <c r="F751" i="7" s="1"/>
  <c r="G751" i="7" s="1"/>
  <c r="D752" i="7"/>
  <c r="E752" i="7" s="1"/>
  <c r="F752" i="7" s="1"/>
  <c r="G752" i="7" s="1"/>
  <c r="D753" i="7"/>
  <c r="E753" i="7" s="1"/>
  <c r="F753" i="7"/>
  <c r="G753" i="7" s="1"/>
  <c r="D754" i="7"/>
  <c r="E754" i="7" s="1"/>
  <c r="F754" i="7" s="1"/>
  <c r="G754" i="7" s="1"/>
  <c r="D755" i="7"/>
  <c r="E755" i="7" s="1"/>
  <c r="F755" i="7" s="1"/>
  <c r="G755" i="7" s="1"/>
  <c r="D756" i="7"/>
  <c r="E756" i="7" s="1"/>
  <c r="F756" i="7" s="1"/>
  <c r="G756" i="7" s="1"/>
  <c r="D757" i="7"/>
  <c r="E757" i="7" s="1"/>
  <c r="F757" i="7"/>
  <c r="G757" i="7" s="1"/>
  <c r="D758" i="7"/>
  <c r="E758" i="7" s="1"/>
  <c r="F758" i="7" s="1"/>
  <c r="G758" i="7" s="1"/>
  <c r="D759" i="7"/>
  <c r="E759" i="7" s="1"/>
  <c r="F759" i="7"/>
  <c r="G759" i="7" s="1"/>
  <c r="D760" i="7"/>
  <c r="E760" i="7" s="1"/>
  <c r="F760" i="7" s="1"/>
  <c r="G760" i="7" s="1"/>
  <c r="D761" i="7"/>
  <c r="E761" i="7" s="1"/>
  <c r="F761" i="7"/>
  <c r="G761" i="7"/>
  <c r="D762" i="7"/>
  <c r="E762" i="7" s="1"/>
  <c r="F762" i="7" s="1"/>
  <c r="G762" i="7" s="1"/>
  <c r="D763" i="7"/>
  <c r="E763" i="7" s="1"/>
  <c r="F763" i="7" s="1"/>
  <c r="G763" i="7" s="1"/>
  <c r="D764" i="7"/>
  <c r="E764" i="7" s="1"/>
  <c r="F764" i="7"/>
  <c r="G764" i="7" s="1"/>
  <c r="D765" i="7"/>
  <c r="E765" i="7" s="1"/>
  <c r="F765" i="7"/>
  <c r="G765" i="7"/>
  <c r="D766" i="7"/>
  <c r="E766" i="7" s="1"/>
  <c r="F766" i="7" s="1"/>
  <c r="G766" i="7" s="1"/>
  <c r="D767" i="7"/>
  <c r="E767" i="7" s="1"/>
  <c r="F767" i="7"/>
  <c r="G767" i="7" s="1"/>
  <c r="D768" i="7"/>
  <c r="E768" i="7" s="1"/>
  <c r="F768" i="7" s="1"/>
  <c r="G768" i="7" s="1"/>
  <c r="D769" i="7"/>
  <c r="E769" i="7" s="1"/>
  <c r="F769" i="7"/>
  <c r="G769" i="7"/>
  <c r="D770" i="7"/>
  <c r="E770" i="7" s="1"/>
  <c r="F770" i="7" s="1"/>
  <c r="G770" i="7" s="1"/>
  <c r="D771" i="7"/>
  <c r="E771" i="7" s="1"/>
  <c r="F771" i="7" s="1"/>
  <c r="G771" i="7" s="1"/>
  <c r="D772" i="7"/>
  <c r="E772" i="7" s="1"/>
  <c r="F772" i="7"/>
  <c r="G772" i="7" s="1"/>
  <c r="D773" i="7"/>
  <c r="E773" i="7" s="1"/>
  <c r="F773" i="7"/>
  <c r="G773" i="7" s="1"/>
  <c r="D774" i="7"/>
  <c r="E774" i="7" s="1"/>
  <c r="F774" i="7" s="1"/>
  <c r="G774" i="7" s="1"/>
  <c r="D775" i="7"/>
  <c r="E775" i="7" s="1"/>
  <c r="F775" i="7"/>
  <c r="G775" i="7" s="1"/>
  <c r="D776" i="7"/>
  <c r="E776" i="7" s="1"/>
  <c r="F776" i="7" s="1"/>
  <c r="G776" i="7" s="1"/>
  <c r="D777" i="7"/>
  <c r="E777" i="7" s="1"/>
  <c r="F777" i="7"/>
  <c r="G777" i="7"/>
  <c r="D778" i="7"/>
  <c r="E778" i="7" s="1"/>
  <c r="F778" i="7" s="1"/>
  <c r="G778" i="7" s="1"/>
  <c r="D779" i="7"/>
  <c r="E779" i="7" s="1"/>
  <c r="F779" i="7" s="1"/>
  <c r="G779" i="7" s="1"/>
  <c r="D780" i="7"/>
  <c r="E780" i="7" s="1"/>
  <c r="F780" i="7"/>
  <c r="G780" i="7" s="1"/>
  <c r="D781" i="7"/>
  <c r="E781" i="7" s="1"/>
  <c r="F781" i="7"/>
  <c r="G781" i="7" s="1"/>
  <c r="D782" i="7"/>
  <c r="E782" i="7" s="1"/>
  <c r="F782" i="7" s="1"/>
  <c r="G782" i="7" s="1"/>
  <c r="D783" i="7"/>
  <c r="E783" i="7" s="1"/>
  <c r="F783" i="7"/>
  <c r="G783" i="7" s="1"/>
  <c r="D784" i="7"/>
  <c r="E784" i="7" s="1"/>
  <c r="F784" i="7"/>
  <c r="G784" i="7" s="1"/>
  <c r="D785" i="7"/>
  <c r="E785" i="7" s="1"/>
  <c r="F785" i="7"/>
  <c r="G785" i="7" s="1"/>
  <c r="D786" i="7"/>
  <c r="E786" i="7" s="1"/>
  <c r="F786" i="7" s="1"/>
  <c r="G786" i="7" s="1"/>
  <c r="D787" i="7"/>
  <c r="E787" i="7" s="1"/>
  <c r="F787" i="7" s="1"/>
  <c r="G787" i="7" s="1"/>
  <c r="D788" i="7"/>
  <c r="E788" i="7" s="1"/>
  <c r="F788" i="7" s="1"/>
  <c r="G788" i="7" s="1"/>
  <c r="D789" i="7"/>
  <c r="E789" i="7" s="1"/>
  <c r="F789" i="7"/>
  <c r="G789" i="7" s="1"/>
  <c r="D790" i="7"/>
  <c r="E790" i="7" s="1"/>
  <c r="F790" i="7" s="1"/>
  <c r="G790" i="7" s="1"/>
  <c r="D791" i="7"/>
  <c r="E791" i="7" s="1"/>
  <c r="F791" i="7"/>
  <c r="G791" i="7" s="1"/>
  <c r="D792" i="7"/>
  <c r="E792" i="7" s="1"/>
  <c r="F792" i="7"/>
  <c r="G792" i="7" s="1"/>
  <c r="D793" i="7"/>
  <c r="E793" i="7" s="1"/>
  <c r="F793" i="7"/>
  <c r="G793" i="7" s="1"/>
  <c r="D794" i="7"/>
  <c r="E794" i="7" s="1"/>
  <c r="F794" i="7" s="1"/>
  <c r="G794" i="7" s="1"/>
  <c r="D795" i="7"/>
  <c r="E795" i="7" s="1"/>
  <c r="F795" i="7" s="1"/>
  <c r="G795" i="7" s="1"/>
  <c r="D796" i="7"/>
  <c r="E796" i="7" s="1"/>
  <c r="F796" i="7" s="1"/>
  <c r="G796" i="7" s="1"/>
  <c r="D797" i="7"/>
  <c r="E797" i="7" s="1"/>
  <c r="F797" i="7"/>
  <c r="G797" i="7" s="1"/>
  <c r="D798" i="7"/>
  <c r="E798" i="7" s="1"/>
  <c r="F798" i="7" s="1"/>
  <c r="G798" i="7" s="1"/>
  <c r="D799" i="7"/>
  <c r="E799" i="7" s="1"/>
  <c r="F799" i="7"/>
  <c r="G799" i="7" s="1"/>
  <c r="D800" i="7"/>
  <c r="E800" i="7" s="1"/>
  <c r="F800" i="7"/>
  <c r="G800" i="7" s="1"/>
  <c r="D801" i="7"/>
  <c r="E801" i="7" s="1"/>
  <c r="F801" i="7"/>
  <c r="G801" i="7" s="1"/>
  <c r="D802" i="7"/>
  <c r="E802" i="7" s="1"/>
  <c r="F802" i="7" s="1"/>
  <c r="G802" i="7" s="1"/>
  <c r="D803" i="7"/>
  <c r="E803" i="7" s="1"/>
  <c r="F803" i="7" s="1"/>
  <c r="G803" i="7" s="1"/>
  <c r="D804" i="7"/>
  <c r="E804" i="7" s="1"/>
  <c r="F804" i="7" s="1"/>
  <c r="G804" i="7" s="1"/>
  <c r="D805" i="7"/>
  <c r="E805" i="7" s="1"/>
  <c r="F805" i="7"/>
  <c r="G805" i="7" s="1"/>
  <c r="D806" i="7"/>
  <c r="E806" i="7" s="1"/>
  <c r="F806" i="7" s="1"/>
  <c r="G806" i="7" s="1"/>
  <c r="D807" i="7"/>
  <c r="E807" i="7" s="1"/>
  <c r="F807" i="7"/>
  <c r="G807" i="7" s="1"/>
  <c r="D808" i="7"/>
  <c r="E808" i="7" s="1"/>
  <c r="F808" i="7"/>
  <c r="G808" i="7" s="1"/>
  <c r="D809" i="7"/>
  <c r="E809" i="7" s="1"/>
  <c r="F809" i="7"/>
  <c r="G809" i="7" s="1"/>
  <c r="D810" i="7"/>
  <c r="E810" i="7" s="1"/>
  <c r="F810" i="7" s="1"/>
  <c r="G810" i="7" s="1"/>
  <c r="D811" i="7"/>
  <c r="E811" i="7" s="1"/>
  <c r="F811" i="7"/>
  <c r="G811" i="7" s="1"/>
  <c r="D812" i="7"/>
  <c r="E812" i="7" s="1"/>
  <c r="F812" i="7" s="1"/>
  <c r="G812" i="7" s="1"/>
  <c r="D813" i="7"/>
  <c r="E813" i="7" s="1"/>
  <c r="F813" i="7" s="1"/>
  <c r="G813" i="7" s="1"/>
  <c r="D814" i="7"/>
  <c r="E814" i="7" s="1"/>
  <c r="F814" i="7" s="1"/>
  <c r="G814" i="7"/>
  <c r="D815" i="7"/>
  <c r="E815" i="7" s="1"/>
  <c r="F815" i="7"/>
  <c r="G815" i="7" s="1"/>
  <c r="D816" i="7"/>
  <c r="E816" i="7" s="1"/>
  <c r="F816" i="7"/>
  <c r="G816" i="7" s="1"/>
  <c r="D817" i="7"/>
  <c r="E817" i="7" s="1"/>
  <c r="F817" i="7"/>
  <c r="G817" i="7" s="1"/>
  <c r="D818" i="7"/>
  <c r="E818" i="7" s="1"/>
  <c r="F818" i="7" s="1"/>
  <c r="G818" i="7"/>
  <c r="D819" i="7"/>
  <c r="E819" i="7" s="1"/>
  <c r="F819" i="7" s="1"/>
  <c r="G819" i="7" s="1"/>
  <c r="D820" i="7"/>
  <c r="E820" i="7" s="1"/>
  <c r="F820" i="7" s="1"/>
  <c r="G820" i="7" s="1"/>
  <c r="D821" i="7"/>
  <c r="E821" i="7" s="1"/>
  <c r="F821" i="7" s="1"/>
  <c r="G821" i="7" s="1"/>
  <c r="D822" i="7"/>
  <c r="E822" i="7" s="1"/>
  <c r="F822" i="7" s="1"/>
  <c r="G822" i="7" s="1"/>
  <c r="D823" i="7"/>
  <c r="E823" i="7" s="1"/>
  <c r="F823" i="7"/>
  <c r="G823" i="7" s="1"/>
  <c r="D824" i="7"/>
  <c r="E824" i="7" s="1"/>
  <c r="F824" i="7" s="1"/>
  <c r="G824" i="7" s="1"/>
  <c r="D825" i="7"/>
  <c r="E825" i="7" s="1"/>
  <c r="F825" i="7"/>
  <c r="G825" i="7"/>
  <c r="D826" i="7"/>
  <c r="E826" i="7" s="1"/>
  <c r="F826" i="7" s="1"/>
  <c r="G826" i="7" s="1"/>
  <c r="D827" i="7"/>
  <c r="E827" i="7" s="1"/>
  <c r="F827" i="7" s="1"/>
  <c r="G827" i="7" s="1"/>
  <c r="D828" i="7"/>
  <c r="E828" i="7" s="1"/>
  <c r="F828" i="7" s="1"/>
  <c r="G828" i="7" s="1"/>
  <c r="D829" i="7"/>
  <c r="E829" i="7" s="1"/>
  <c r="F829" i="7"/>
  <c r="G829" i="7" s="1"/>
  <c r="D830" i="7"/>
  <c r="E830" i="7" s="1"/>
  <c r="F830" i="7" s="1"/>
  <c r="G830" i="7"/>
  <c r="D831" i="7"/>
  <c r="E831" i="7" s="1"/>
  <c r="F831" i="7" s="1"/>
  <c r="G831" i="7" s="1"/>
  <c r="D832" i="7"/>
  <c r="E832" i="7" s="1"/>
  <c r="F832" i="7"/>
  <c r="G832" i="7" s="1"/>
  <c r="D833" i="7"/>
  <c r="E833" i="7" s="1"/>
  <c r="F833" i="7" s="1"/>
  <c r="G833" i="7" s="1"/>
  <c r="D834" i="7"/>
  <c r="E834" i="7" s="1"/>
  <c r="F834" i="7" s="1"/>
  <c r="G834" i="7" s="1"/>
  <c r="D835" i="7"/>
  <c r="E835" i="7" s="1"/>
  <c r="F835" i="7" s="1"/>
  <c r="G835" i="7" s="1"/>
  <c r="D836" i="7"/>
  <c r="E836" i="7" s="1"/>
  <c r="F836" i="7"/>
  <c r="G836" i="7" s="1"/>
  <c r="D837" i="7"/>
  <c r="E837" i="7" s="1"/>
  <c r="F837" i="7" s="1"/>
  <c r="G837" i="7"/>
  <c r="D838" i="7"/>
  <c r="E838" i="7" s="1"/>
  <c r="F838" i="7" s="1"/>
  <c r="G838" i="7"/>
  <c r="D839" i="7"/>
  <c r="E839" i="7" s="1"/>
  <c r="F839" i="7"/>
  <c r="G839" i="7" s="1"/>
  <c r="D840" i="7"/>
  <c r="E840" i="7" s="1"/>
  <c r="F840" i="7"/>
  <c r="G840" i="7" s="1"/>
  <c r="D841" i="7"/>
  <c r="E841" i="7" s="1"/>
  <c r="F841" i="7"/>
  <c r="G841" i="7" s="1"/>
  <c r="D842" i="7"/>
  <c r="E842" i="7" s="1"/>
  <c r="F842" i="7" s="1"/>
  <c r="G842" i="7" s="1"/>
  <c r="D843" i="7"/>
  <c r="E843" i="7" s="1"/>
  <c r="F843" i="7"/>
  <c r="G843" i="7" s="1"/>
  <c r="D844" i="7"/>
  <c r="E844" i="7" s="1"/>
  <c r="F844" i="7" s="1"/>
  <c r="G844" i="7" s="1"/>
  <c r="D845" i="7"/>
  <c r="E845" i="7" s="1"/>
  <c r="F845" i="7" s="1"/>
  <c r="G845" i="7" s="1"/>
  <c r="D846" i="7"/>
  <c r="E846" i="7" s="1"/>
  <c r="F846" i="7" s="1"/>
  <c r="G846" i="7"/>
  <c r="D847" i="7"/>
  <c r="E847" i="7" s="1"/>
  <c r="F847" i="7"/>
  <c r="G847" i="7" s="1"/>
  <c r="D848" i="7"/>
  <c r="E848" i="7" s="1"/>
  <c r="F848" i="7"/>
  <c r="G848" i="7" s="1"/>
  <c r="D849" i="7"/>
  <c r="E849" i="7" s="1"/>
  <c r="F849" i="7"/>
  <c r="G849" i="7" s="1"/>
  <c r="D850" i="7"/>
  <c r="E850" i="7" s="1"/>
  <c r="F850" i="7" s="1"/>
  <c r="G850" i="7"/>
  <c r="D851" i="7"/>
  <c r="E851" i="7" s="1"/>
  <c r="F851" i="7" s="1"/>
  <c r="G851" i="7" s="1"/>
  <c r="D852" i="7"/>
  <c r="E852" i="7" s="1"/>
  <c r="F852" i="7" s="1"/>
  <c r="G852" i="7" s="1"/>
  <c r="D853" i="7"/>
  <c r="E853" i="7" s="1"/>
  <c r="F853" i="7" s="1"/>
  <c r="G853" i="7" s="1"/>
  <c r="D854" i="7"/>
  <c r="E854" i="7" s="1"/>
  <c r="F854" i="7" s="1"/>
  <c r="G854" i="7" s="1"/>
  <c r="D855" i="7"/>
  <c r="E855" i="7" s="1"/>
  <c r="F855" i="7"/>
  <c r="G855" i="7" s="1"/>
  <c r="D856" i="7"/>
  <c r="E856" i="7" s="1"/>
  <c r="F856" i="7" s="1"/>
  <c r="G856" i="7" s="1"/>
  <c r="D857" i="7"/>
  <c r="E857" i="7" s="1"/>
  <c r="F857" i="7"/>
  <c r="G857" i="7"/>
  <c r="D858" i="7"/>
  <c r="E858" i="7" s="1"/>
  <c r="F858" i="7" s="1"/>
  <c r="G858" i="7" s="1"/>
  <c r="D859" i="7"/>
  <c r="E859" i="7" s="1"/>
  <c r="F859" i="7" s="1"/>
  <c r="G859" i="7" s="1"/>
  <c r="D860" i="7"/>
  <c r="E860" i="7" s="1"/>
  <c r="F860" i="7" s="1"/>
  <c r="G860" i="7" s="1"/>
  <c r="D861" i="7"/>
  <c r="E861" i="7" s="1"/>
  <c r="F861" i="7"/>
  <c r="G861" i="7" s="1"/>
  <c r="D862" i="7"/>
  <c r="E862" i="7" s="1"/>
  <c r="F862" i="7" s="1"/>
  <c r="G862" i="7"/>
  <c r="D863" i="7"/>
  <c r="E863" i="7" s="1"/>
  <c r="F863" i="7" s="1"/>
  <c r="G863" i="7" s="1"/>
  <c r="D864" i="7"/>
  <c r="E864" i="7" s="1"/>
  <c r="F864" i="7"/>
  <c r="G864" i="7" s="1"/>
  <c r="D865" i="7"/>
  <c r="E865" i="7" s="1"/>
  <c r="F865" i="7" s="1"/>
  <c r="G865" i="7" s="1"/>
  <c r="D866" i="7"/>
  <c r="E866" i="7" s="1"/>
  <c r="F866" i="7" s="1"/>
  <c r="G866" i="7" s="1"/>
  <c r="D867" i="7"/>
  <c r="E867" i="7" s="1"/>
  <c r="F867" i="7" s="1"/>
  <c r="G867" i="7" s="1"/>
  <c r="D868" i="7"/>
  <c r="E868" i="7" s="1"/>
  <c r="F868" i="7"/>
  <c r="G868" i="7" s="1"/>
  <c r="D869" i="7"/>
  <c r="E869" i="7" s="1"/>
  <c r="F869" i="7" s="1"/>
  <c r="G869" i="7"/>
  <c r="D870" i="7"/>
  <c r="E870" i="7" s="1"/>
  <c r="F870" i="7" s="1"/>
  <c r="G870" i="7"/>
  <c r="D871" i="7"/>
  <c r="E871" i="7" s="1"/>
  <c r="F871" i="7"/>
  <c r="G871" i="7" s="1"/>
  <c r="D872" i="7"/>
  <c r="E872" i="7" s="1"/>
  <c r="F872" i="7"/>
  <c r="G872" i="7" s="1"/>
  <c r="D873" i="7"/>
  <c r="E873" i="7" s="1"/>
  <c r="F873" i="7"/>
  <c r="G873" i="7" s="1"/>
  <c r="D874" i="7"/>
  <c r="E874" i="7" s="1"/>
  <c r="F874" i="7" s="1"/>
  <c r="G874" i="7" s="1"/>
  <c r="D875" i="7"/>
  <c r="E875" i="7" s="1"/>
  <c r="F875" i="7"/>
  <c r="G875" i="7" s="1"/>
  <c r="D876" i="7"/>
  <c r="E876" i="7" s="1"/>
  <c r="F876" i="7" s="1"/>
  <c r="G876" i="7" s="1"/>
  <c r="D877" i="7"/>
  <c r="E877" i="7" s="1"/>
  <c r="F877" i="7" s="1"/>
  <c r="G877" i="7" s="1"/>
  <c r="D878" i="7"/>
  <c r="E878" i="7" s="1"/>
  <c r="F878" i="7" s="1"/>
  <c r="G878" i="7"/>
  <c r="D879" i="7"/>
  <c r="E879" i="7" s="1"/>
  <c r="F879" i="7"/>
  <c r="G879" i="7" s="1"/>
  <c r="D880" i="7"/>
  <c r="E880" i="7" s="1"/>
  <c r="F880" i="7"/>
  <c r="G880" i="7" s="1"/>
  <c r="D881" i="7"/>
  <c r="E881" i="7" s="1"/>
  <c r="F881" i="7"/>
  <c r="G881" i="7" s="1"/>
  <c r="D882" i="7"/>
  <c r="E882" i="7" s="1"/>
  <c r="F882" i="7" s="1"/>
  <c r="G882" i="7"/>
  <c r="D883" i="7"/>
  <c r="E883" i="7" s="1"/>
  <c r="F883" i="7" s="1"/>
  <c r="G883" i="7" s="1"/>
  <c r="D884" i="7"/>
  <c r="E884" i="7" s="1"/>
  <c r="F884" i="7" s="1"/>
  <c r="G884" i="7" s="1"/>
  <c r="D885" i="7"/>
  <c r="E885" i="7" s="1"/>
  <c r="F885" i="7" s="1"/>
  <c r="G885" i="7" s="1"/>
  <c r="D886" i="7"/>
  <c r="E886" i="7" s="1"/>
  <c r="F886" i="7" s="1"/>
  <c r="G886" i="7" s="1"/>
  <c r="D887" i="7"/>
  <c r="E887" i="7" s="1"/>
  <c r="F887" i="7"/>
  <c r="G887" i="7" s="1"/>
  <c r="D888" i="7"/>
  <c r="E888" i="7" s="1"/>
  <c r="F888" i="7" s="1"/>
  <c r="G888" i="7" s="1"/>
  <c r="D889" i="7"/>
  <c r="E889" i="7" s="1"/>
  <c r="F889" i="7"/>
  <c r="G889" i="7"/>
  <c r="D890" i="7"/>
  <c r="E890" i="7" s="1"/>
  <c r="F890" i="7" s="1"/>
  <c r="G890" i="7" s="1"/>
  <c r="D891" i="7"/>
  <c r="E891" i="7" s="1"/>
  <c r="F891" i="7" s="1"/>
  <c r="G891" i="7" s="1"/>
  <c r="D892" i="7"/>
  <c r="E892" i="7" s="1"/>
  <c r="F892" i="7" s="1"/>
  <c r="G892" i="7" s="1"/>
  <c r="D893" i="7"/>
  <c r="E893" i="7" s="1"/>
  <c r="F893" i="7"/>
  <c r="G893" i="7" s="1"/>
  <c r="D894" i="7"/>
  <c r="E894" i="7" s="1"/>
  <c r="F894" i="7" s="1"/>
  <c r="G894" i="7"/>
  <c r="D895" i="7"/>
  <c r="E895" i="7" s="1"/>
  <c r="F895" i="7" s="1"/>
  <c r="G895" i="7" s="1"/>
  <c r="D896" i="7"/>
  <c r="E896" i="7" s="1"/>
  <c r="F896" i="7"/>
  <c r="G896" i="7" s="1"/>
  <c r="D897" i="7"/>
  <c r="E897" i="7" s="1"/>
  <c r="F897" i="7" s="1"/>
  <c r="G897" i="7" s="1"/>
  <c r="D898" i="7"/>
  <c r="E898" i="7" s="1"/>
  <c r="F898" i="7" s="1"/>
  <c r="G898" i="7" s="1"/>
  <c r="D899" i="7"/>
  <c r="E899" i="7" s="1"/>
  <c r="F899" i="7" s="1"/>
  <c r="G899" i="7" s="1"/>
  <c r="D900" i="7"/>
  <c r="E900" i="7" s="1"/>
  <c r="F900" i="7"/>
  <c r="G900" i="7" s="1"/>
  <c r="D901" i="7"/>
  <c r="E901" i="7" s="1"/>
  <c r="F901" i="7" s="1"/>
  <c r="G901" i="7"/>
  <c r="D902" i="7"/>
  <c r="E902" i="7" s="1"/>
  <c r="F902" i="7" s="1"/>
  <c r="G902" i="7"/>
  <c r="D903" i="7"/>
  <c r="E903" i="7" s="1"/>
  <c r="F903" i="7"/>
  <c r="G903" i="7" s="1"/>
  <c r="D904" i="7"/>
  <c r="E904" i="7" s="1"/>
  <c r="F904" i="7"/>
  <c r="G904" i="7" s="1"/>
  <c r="D905" i="7"/>
  <c r="E905" i="7" s="1"/>
  <c r="F905" i="7"/>
  <c r="G905" i="7" s="1"/>
  <c r="D906" i="7"/>
  <c r="E906" i="7" s="1"/>
  <c r="F906" i="7" s="1"/>
  <c r="G906" i="7" s="1"/>
  <c r="D907" i="7"/>
  <c r="E907" i="7" s="1"/>
  <c r="F907" i="7"/>
  <c r="G907" i="7" s="1"/>
  <c r="D908" i="7"/>
  <c r="E908" i="7" s="1"/>
  <c r="F908" i="7" s="1"/>
  <c r="G908" i="7" s="1"/>
  <c r="D909" i="7"/>
  <c r="E909" i="7" s="1"/>
  <c r="F909" i="7" s="1"/>
  <c r="G909" i="7" s="1"/>
  <c r="D910" i="7"/>
  <c r="E910" i="7" s="1"/>
  <c r="F910" i="7" s="1"/>
  <c r="G910" i="7"/>
  <c r="D911" i="7"/>
  <c r="E911" i="7" s="1"/>
  <c r="F911" i="7"/>
  <c r="G911" i="7" s="1"/>
  <c r="D912" i="7"/>
  <c r="E912" i="7" s="1"/>
  <c r="F912" i="7"/>
  <c r="G912" i="7" s="1"/>
  <c r="D913" i="7"/>
  <c r="E913" i="7" s="1"/>
  <c r="F913" i="7"/>
  <c r="G913" i="7" s="1"/>
  <c r="D914" i="7"/>
  <c r="E914" i="7" s="1"/>
  <c r="F914" i="7" s="1"/>
  <c r="G914" i="7"/>
  <c r="D915" i="7"/>
  <c r="E915" i="7" s="1"/>
  <c r="F915" i="7" s="1"/>
  <c r="G915" i="7" s="1"/>
  <c r="D916" i="7"/>
  <c r="E916" i="7" s="1"/>
  <c r="F916" i="7" s="1"/>
  <c r="G916" i="7" s="1"/>
  <c r="D917" i="7"/>
  <c r="E917" i="7" s="1"/>
  <c r="F917" i="7" s="1"/>
  <c r="G917" i="7" s="1"/>
  <c r="D918" i="7"/>
  <c r="E918" i="7" s="1"/>
  <c r="F918" i="7" s="1"/>
  <c r="G918" i="7" s="1"/>
  <c r="D919" i="7"/>
  <c r="E919" i="7" s="1"/>
  <c r="F919" i="7"/>
  <c r="G919" i="7" s="1"/>
  <c r="D920" i="7"/>
  <c r="E920" i="7" s="1"/>
  <c r="F920" i="7" s="1"/>
  <c r="G920" i="7" s="1"/>
  <c r="D921" i="7"/>
  <c r="E921" i="7" s="1"/>
  <c r="F921" i="7"/>
  <c r="G921" i="7"/>
  <c r="D922" i="7"/>
  <c r="E922" i="7" s="1"/>
  <c r="F922" i="7" s="1"/>
  <c r="G922" i="7" s="1"/>
  <c r="D923" i="7"/>
  <c r="E923" i="7" s="1"/>
  <c r="F923" i="7" s="1"/>
  <c r="G923" i="7" s="1"/>
  <c r="D924" i="7"/>
  <c r="E924" i="7" s="1"/>
  <c r="F924" i="7" s="1"/>
  <c r="G924" i="7" s="1"/>
  <c r="D925" i="7"/>
  <c r="E925" i="7" s="1"/>
  <c r="F925" i="7"/>
  <c r="G925" i="7" s="1"/>
  <c r="D926" i="7"/>
  <c r="E926" i="7" s="1"/>
  <c r="F926" i="7" s="1"/>
  <c r="G926" i="7"/>
  <c r="D927" i="7"/>
  <c r="E927" i="7" s="1"/>
  <c r="F927" i="7" s="1"/>
  <c r="G927" i="7" s="1"/>
  <c r="D928" i="7"/>
  <c r="E928" i="7" s="1"/>
  <c r="F928" i="7"/>
  <c r="G928" i="7" s="1"/>
  <c r="D929" i="7"/>
  <c r="E929" i="7" s="1"/>
  <c r="F929" i="7" s="1"/>
  <c r="G929" i="7" s="1"/>
  <c r="D930" i="7"/>
  <c r="E930" i="7" s="1"/>
  <c r="F930" i="7" s="1"/>
  <c r="G930" i="7" s="1"/>
  <c r="D931" i="7"/>
  <c r="E931" i="7" s="1"/>
  <c r="F931" i="7" s="1"/>
  <c r="G931" i="7" s="1"/>
  <c r="D932" i="7"/>
  <c r="E932" i="7" s="1"/>
  <c r="F932" i="7"/>
  <c r="G932" i="7" s="1"/>
  <c r="D933" i="7"/>
  <c r="E933" i="7" s="1"/>
  <c r="F933" i="7" s="1"/>
  <c r="G933" i="7"/>
  <c r="D934" i="7"/>
  <c r="E934" i="7" s="1"/>
  <c r="F934" i="7" s="1"/>
  <c r="G934" i="7"/>
  <c r="D935" i="7"/>
  <c r="E935" i="7" s="1"/>
  <c r="F935" i="7"/>
  <c r="G935" i="7" s="1"/>
  <c r="D936" i="7"/>
  <c r="E936" i="7" s="1"/>
  <c r="F936" i="7"/>
  <c r="G936" i="7" s="1"/>
  <c r="D937" i="7"/>
  <c r="E937" i="7" s="1"/>
  <c r="F937" i="7"/>
  <c r="G937" i="7" s="1"/>
  <c r="D938" i="7"/>
  <c r="E938" i="7" s="1"/>
  <c r="F938" i="7" s="1"/>
  <c r="G938" i="7" s="1"/>
  <c r="D939" i="7"/>
  <c r="E939" i="7" s="1"/>
  <c r="F939" i="7"/>
  <c r="G939" i="7" s="1"/>
  <c r="D940" i="7"/>
  <c r="E940" i="7" s="1"/>
  <c r="F940" i="7" s="1"/>
  <c r="G940" i="7" s="1"/>
  <c r="D941" i="7"/>
  <c r="E941" i="7" s="1"/>
  <c r="F941" i="7" s="1"/>
  <c r="G941" i="7" s="1"/>
  <c r="D942" i="7"/>
  <c r="E942" i="7" s="1"/>
  <c r="F942" i="7" s="1"/>
  <c r="G942" i="7"/>
  <c r="D943" i="7"/>
  <c r="E943" i="7" s="1"/>
  <c r="F943" i="7"/>
  <c r="G943" i="7" s="1"/>
  <c r="D944" i="7"/>
  <c r="E944" i="7" s="1"/>
  <c r="F944" i="7"/>
  <c r="G944" i="7" s="1"/>
  <c r="D945" i="7"/>
  <c r="E945" i="7" s="1"/>
  <c r="F945" i="7"/>
  <c r="G945" i="7" s="1"/>
  <c r="D946" i="7"/>
  <c r="E946" i="7" s="1"/>
  <c r="F946" i="7" s="1"/>
  <c r="G946" i="7"/>
  <c r="D947" i="7"/>
  <c r="E947" i="7" s="1"/>
  <c r="F947" i="7" s="1"/>
  <c r="G947" i="7" s="1"/>
  <c r="D948" i="7"/>
  <c r="E948" i="7" s="1"/>
  <c r="F948" i="7" s="1"/>
  <c r="G948" i="7" s="1"/>
  <c r="D949" i="7"/>
  <c r="E949" i="7" s="1"/>
  <c r="F949" i="7" s="1"/>
  <c r="G949" i="7" s="1"/>
  <c r="D950" i="7"/>
  <c r="E950" i="7" s="1"/>
  <c r="F950" i="7" s="1"/>
  <c r="G950" i="7" s="1"/>
  <c r="D951" i="7"/>
  <c r="E951" i="7" s="1"/>
  <c r="F951" i="7"/>
  <c r="G951" i="7" s="1"/>
  <c r="D952" i="7"/>
  <c r="E952" i="7" s="1"/>
  <c r="F952" i="7" s="1"/>
  <c r="G952" i="7" s="1"/>
  <c r="D953" i="7"/>
  <c r="E953" i="7" s="1"/>
  <c r="F953" i="7"/>
  <c r="G953" i="7"/>
  <c r="D954" i="7"/>
  <c r="E954" i="7" s="1"/>
  <c r="F954" i="7" s="1"/>
  <c r="G954" i="7" s="1"/>
  <c r="D955" i="7"/>
  <c r="E955" i="7" s="1"/>
  <c r="F955" i="7" s="1"/>
  <c r="G955" i="7" s="1"/>
  <c r="D956" i="7"/>
  <c r="E956" i="7" s="1"/>
  <c r="F956" i="7" s="1"/>
  <c r="G956" i="7" s="1"/>
  <c r="D957" i="7"/>
  <c r="E957" i="7" s="1"/>
  <c r="F957" i="7" s="1"/>
  <c r="G957" i="7" s="1"/>
  <c r="D958" i="7"/>
  <c r="E958" i="7" s="1"/>
  <c r="F958" i="7" s="1"/>
  <c r="G958" i="7"/>
  <c r="D959" i="7"/>
  <c r="E959" i="7" s="1"/>
  <c r="F959" i="7"/>
  <c r="G959" i="7" s="1"/>
  <c r="D960" i="7"/>
  <c r="E960" i="7" s="1"/>
  <c r="F960" i="7"/>
  <c r="G960" i="7" s="1"/>
  <c r="D961" i="7"/>
  <c r="E961" i="7" s="1"/>
  <c r="F961" i="7"/>
  <c r="G961" i="7" s="1"/>
  <c r="D962" i="7"/>
  <c r="E962" i="7" s="1"/>
  <c r="F962" i="7" s="1"/>
  <c r="G962" i="7" s="1"/>
  <c r="D963" i="7"/>
  <c r="E963" i="7" s="1"/>
  <c r="F963" i="7" s="1"/>
  <c r="G963" i="7" s="1"/>
  <c r="D964" i="7"/>
  <c r="E964" i="7" s="1"/>
  <c r="F964" i="7" s="1"/>
  <c r="G964" i="7" s="1"/>
  <c r="D965" i="7"/>
  <c r="E965" i="7" s="1"/>
  <c r="F965" i="7" s="1"/>
  <c r="G965" i="7" s="1"/>
  <c r="D966" i="7"/>
  <c r="E966" i="7" s="1"/>
  <c r="F966" i="7"/>
  <c r="G966" i="7" s="1"/>
  <c r="D967" i="7"/>
  <c r="E967" i="7" s="1"/>
  <c r="F967" i="7" s="1"/>
  <c r="G967" i="7" s="1"/>
  <c r="D968" i="7"/>
  <c r="E968" i="7" s="1"/>
  <c r="F968" i="7" s="1"/>
  <c r="G968" i="7" s="1"/>
  <c r="D969" i="7"/>
  <c r="E969" i="7" s="1"/>
  <c r="F969" i="7" s="1"/>
  <c r="G969" i="7" s="1"/>
  <c r="D970" i="7"/>
  <c r="E970" i="7" s="1"/>
  <c r="F970" i="7"/>
  <c r="G970" i="7" s="1"/>
  <c r="D971" i="7"/>
  <c r="E971" i="7" s="1"/>
  <c r="F971" i="7" s="1"/>
  <c r="G971" i="7" s="1"/>
  <c r="D972" i="7"/>
  <c r="E972" i="7" s="1"/>
  <c r="F972" i="7" s="1"/>
  <c r="G972" i="7" s="1"/>
  <c r="D973" i="7"/>
  <c r="E973" i="7" s="1"/>
  <c r="F973" i="7" s="1"/>
  <c r="G973" i="7" s="1"/>
  <c r="D974" i="7"/>
  <c r="E974" i="7" s="1"/>
  <c r="F974" i="7"/>
  <c r="G974" i="7" s="1"/>
  <c r="D975" i="7"/>
  <c r="E975" i="7" s="1"/>
  <c r="F975" i="7" s="1"/>
  <c r="G975" i="7" s="1"/>
  <c r="D976" i="7"/>
  <c r="E976" i="7" s="1"/>
  <c r="F976" i="7" s="1"/>
  <c r="G976" i="7" s="1"/>
  <c r="D977" i="7"/>
  <c r="E977" i="7" s="1"/>
  <c r="F977" i="7" s="1"/>
  <c r="G977" i="7" s="1"/>
  <c r="D978" i="7"/>
  <c r="E978" i="7" s="1"/>
  <c r="F978" i="7"/>
  <c r="G978" i="7" s="1"/>
  <c r="D979" i="7"/>
  <c r="E979" i="7" s="1"/>
  <c r="F979" i="7" s="1"/>
  <c r="G979" i="7" s="1"/>
  <c r="D980" i="7"/>
  <c r="E980" i="7" s="1"/>
  <c r="F980" i="7" s="1"/>
  <c r="G980" i="7" s="1"/>
  <c r="D981" i="7"/>
  <c r="E981" i="7" s="1"/>
  <c r="F981" i="7" s="1"/>
  <c r="G981" i="7" s="1"/>
  <c r="D982" i="7"/>
  <c r="E982" i="7" s="1"/>
  <c r="F982" i="7"/>
  <c r="G982" i="7" s="1"/>
  <c r="D983" i="7"/>
  <c r="E983" i="7" s="1"/>
  <c r="F983" i="7" s="1"/>
  <c r="G983" i="7" s="1"/>
  <c r="D984" i="7"/>
  <c r="E984" i="7" s="1"/>
  <c r="F984" i="7" s="1"/>
  <c r="G984" i="7" s="1"/>
  <c r="D985" i="7"/>
  <c r="E985" i="7" s="1"/>
  <c r="F985" i="7" s="1"/>
  <c r="G985" i="7" s="1"/>
  <c r="D986" i="7"/>
  <c r="E986" i="7" s="1"/>
  <c r="F986" i="7"/>
  <c r="G986" i="7" s="1"/>
  <c r="D987" i="7"/>
  <c r="E987" i="7" s="1"/>
  <c r="F987" i="7" s="1"/>
  <c r="G987" i="7" s="1"/>
  <c r="D988" i="7"/>
  <c r="E988" i="7" s="1"/>
  <c r="F988" i="7" s="1"/>
  <c r="G988" i="7" s="1"/>
  <c r="D989" i="7"/>
  <c r="E989" i="7" s="1"/>
  <c r="F989" i="7" s="1"/>
  <c r="G989" i="7" s="1"/>
  <c r="D990" i="7"/>
  <c r="E990" i="7" s="1"/>
  <c r="F990" i="7"/>
  <c r="G990" i="7" s="1"/>
  <c r="D991" i="7"/>
  <c r="E991" i="7" s="1"/>
  <c r="F991" i="7" s="1"/>
  <c r="G991" i="7" s="1"/>
  <c r="D992" i="7"/>
  <c r="E992" i="7" s="1"/>
  <c r="F992" i="7" s="1"/>
  <c r="G992" i="7" s="1"/>
  <c r="D993" i="7"/>
  <c r="E993" i="7" s="1"/>
  <c r="F993" i="7" s="1"/>
  <c r="G993" i="7" s="1"/>
  <c r="D994" i="7"/>
  <c r="E994" i="7" s="1"/>
  <c r="F994" i="7"/>
  <c r="G994" i="7" s="1"/>
  <c r="D995" i="7"/>
  <c r="E995" i="7" s="1"/>
  <c r="F995" i="7" s="1"/>
  <c r="G995" i="7" s="1"/>
  <c r="D996" i="7"/>
  <c r="E996" i="7" s="1"/>
  <c r="F996" i="7" s="1"/>
  <c r="G996" i="7" s="1"/>
  <c r="D997" i="7"/>
  <c r="E997" i="7" s="1"/>
  <c r="F997" i="7" s="1"/>
  <c r="G997" i="7" s="1"/>
  <c r="D998" i="7"/>
  <c r="E998" i="7" s="1"/>
  <c r="F998" i="7"/>
  <c r="G998" i="7" s="1"/>
  <c r="D999" i="7"/>
  <c r="E999" i="7" s="1"/>
  <c r="F999" i="7" s="1"/>
  <c r="G999" i="7" s="1"/>
  <c r="D1000" i="7"/>
  <c r="E1000" i="7" s="1"/>
  <c r="F1000" i="7" s="1"/>
  <c r="G1000" i="7" s="1"/>
  <c r="D1001" i="7"/>
  <c r="E1001" i="7" s="1"/>
  <c r="F1001" i="7" s="1"/>
  <c r="G1001" i="7" s="1"/>
  <c r="D1002" i="7"/>
  <c r="E1002" i="7" s="1"/>
  <c r="F1002" i="7" s="1"/>
  <c r="G1002" i="7" s="1"/>
  <c r="D1003" i="7"/>
  <c r="E1003" i="7" s="1"/>
  <c r="F1003" i="7" s="1"/>
  <c r="G1003" i="7" s="1"/>
  <c r="D1004" i="7"/>
  <c r="E1004" i="7" s="1"/>
  <c r="F1004" i="7" s="1"/>
  <c r="G1004" i="7" s="1"/>
  <c r="D1005" i="7"/>
  <c r="E1005" i="7" s="1"/>
  <c r="F1005" i="7" s="1"/>
  <c r="G1005" i="7" s="1"/>
  <c r="D1006" i="7"/>
  <c r="E1006" i="7" s="1"/>
  <c r="F1006" i="7" s="1"/>
  <c r="G1006" i="7" s="1"/>
  <c r="D1007" i="7"/>
  <c r="E1007" i="7" s="1"/>
  <c r="F1007" i="7" s="1"/>
  <c r="G1007" i="7" s="1"/>
  <c r="D1008" i="7"/>
  <c r="E1008" i="7" s="1"/>
  <c r="F1008" i="7" s="1"/>
  <c r="G1008" i="7" s="1"/>
  <c r="D1009" i="7"/>
  <c r="E1009" i="7" s="1"/>
  <c r="F1009" i="7" s="1"/>
  <c r="G1009" i="7" s="1"/>
  <c r="D1010" i="7"/>
  <c r="E1010" i="7" s="1"/>
  <c r="F1010" i="7" s="1"/>
  <c r="G1010" i="7" s="1"/>
  <c r="D1011" i="7"/>
  <c r="E1011" i="7" s="1"/>
  <c r="F1011" i="7" s="1"/>
  <c r="G1011" i="7" s="1"/>
  <c r="D1012" i="7"/>
  <c r="E1012" i="7" s="1"/>
  <c r="F1012" i="7" s="1"/>
  <c r="G1012" i="7" s="1"/>
  <c r="D1013" i="7"/>
  <c r="E1013" i="7" s="1"/>
  <c r="F1013" i="7" s="1"/>
  <c r="G1013" i="7" s="1"/>
  <c r="D1014" i="7"/>
  <c r="E1014" i="7" s="1"/>
  <c r="F1014" i="7" s="1"/>
  <c r="G1014" i="7" s="1"/>
  <c r="D1015" i="7"/>
  <c r="E1015" i="7" s="1"/>
  <c r="F1015" i="7" s="1"/>
  <c r="G1015" i="7" s="1"/>
  <c r="D1016" i="7"/>
  <c r="E1016" i="7" s="1"/>
  <c r="F1016" i="7" s="1"/>
  <c r="G1016" i="7" s="1"/>
  <c r="D1017" i="7"/>
  <c r="E1017" i="7" s="1"/>
  <c r="F1017" i="7" s="1"/>
  <c r="G1017" i="7" s="1"/>
  <c r="D1018" i="7"/>
  <c r="E1018" i="7" s="1"/>
  <c r="F1018" i="7" s="1"/>
  <c r="G1018" i="7" s="1"/>
  <c r="D1019" i="7"/>
  <c r="E1019" i="7" s="1"/>
  <c r="F1019" i="7" s="1"/>
  <c r="G1019" i="7" s="1"/>
  <c r="D1020" i="7"/>
  <c r="E1020" i="7" s="1"/>
  <c r="F1020" i="7" s="1"/>
  <c r="G1020" i="7" s="1"/>
  <c r="D1021" i="7"/>
  <c r="E1021" i="7" s="1"/>
  <c r="F1021" i="7" s="1"/>
  <c r="G1021" i="7" s="1"/>
  <c r="D1022" i="7"/>
  <c r="E1022" i="7" s="1"/>
  <c r="F1022" i="7" s="1"/>
  <c r="G1022" i="7" s="1"/>
  <c r="D1023" i="7"/>
  <c r="E1023" i="7" s="1"/>
  <c r="F1023" i="7" s="1"/>
  <c r="G1023" i="7" s="1"/>
  <c r="D1024" i="7"/>
  <c r="E1024" i="7" s="1"/>
  <c r="F1024" i="7" s="1"/>
  <c r="G1024" i="7" s="1"/>
  <c r="D1025" i="7"/>
  <c r="E1025" i="7" s="1"/>
  <c r="F1025" i="7" s="1"/>
  <c r="G1025" i="7" s="1"/>
  <c r="D1026" i="7"/>
  <c r="E1026" i="7" s="1"/>
  <c r="F1026" i="7" s="1"/>
  <c r="G1026" i="7" s="1"/>
  <c r="D1027" i="7"/>
  <c r="E1027" i="7" s="1"/>
  <c r="F1027" i="7" s="1"/>
  <c r="G1027" i="7" s="1"/>
  <c r="D1028" i="7"/>
  <c r="E1028" i="7" s="1"/>
  <c r="F1028" i="7" s="1"/>
  <c r="G1028" i="7" s="1"/>
  <c r="D1029" i="7"/>
  <c r="E1029" i="7" s="1"/>
  <c r="F1029" i="7" s="1"/>
  <c r="G1029" i="7" s="1"/>
  <c r="D1030" i="7"/>
  <c r="E1030" i="7" s="1"/>
  <c r="F1030" i="7" s="1"/>
  <c r="G1030" i="7" s="1"/>
  <c r="D1031" i="7"/>
  <c r="E1031" i="7" s="1"/>
  <c r="F1031" i="7" s="1"/>
  <c r="G1031" i="7" s="1"/>
  <c r="D1032" i="7"/>
  <c r="E1032" i="7" s="1"/>
  <c r="F1032" i="7" s="1"/>
  <c r="G1032" i="7" s="1"/>
  <c r="D1033" i="7"/>
  <c r="E1033" i="7" s="1"/>
  <c r="F1033" i="7" s="1"/>
  <c r="G1033" i="7" s="1"/>
  <c r="D1034" i="7"/>
  <c r="E1034" i="7" s="1"/>
  <c r="F1034" i="7" s="1"/>
  <c r="G1034" i="7" s="1"/>
  <c r="D1035" i="7"/>
  <c r="E1035" i="7" s="1"/>
  <c r="F1035" i="7" s="1"/>
  <c r="G1035" i="7" s="1"/>
  <c r="D1036" i="7"/>
  <c r="E1036" i="7" s="1"/>
  <c r="F1036" i="7" s="1"/>
  <c r="G1036" i="7" s="1"/>
  <c r="D1037" i="7"/>
  <c r="E1037" i="7" s="1"/>
  <c r="F1037" i="7" s="1"/>
  <c r="G1037" i="7" s="1"/>
  <c r="D1038" i="7"/>
  <c r="E1038" i="7" s="1"/>
  <c r="F1038" i="7" s="1"/>
  <c r="G1038" i="7" s="1"/>
  <c r="D1039" i="7"/>
  <c r="E1039" i="7" s="1"/>
  <c r="F1039" i="7" s="1"/>
  <c r="G1039" i="7" s="1"/>
  <c r="D1040" i="7"/>
  <c r="E1040" i="7" s="1"/>
  <c r="F1040" i="7" s="1"/>
  <c r="G1040" i="7" s="1"/>
  <c r="D1041" i="7"/>
  <c r="E1041" i="7" s="1"/>
  <c r="F1041" i="7" s="1"/>
  <c r="G1041" i="7" s="1"/>
  <c r="D1042" i="7"/>
  <c r="E1042" i="7" s="1"/>
  <c r="F1042" i="7" s="1"/>
  <c r="G1042" i="7" s="1"/>
  <c r="D1043" i="7"/>
  <c r="E1043" i="7" s="1"/>
  <c r="F1043" i="7" s="1"/>
  <c r="G1043" i="7" s="1"/>
  <c r="D1044" i="7"/>
  <c r="E1044" i="7" s="1"/>
  <c r="F1044" i="7" s="1"/>
  <c r="G1044" i="7" s="1"/>
  <c r="D1045" i="7"/>
  <c r="E1045" i="7" s="1"/>
  <c r="F1045" i="7" s="1"/>
  <c r="G1045" i="7" s="1"/>
  <c r="D1046" i="7"/>
  <c r="E1046" i="7" s="1"/>
  <c r="F1046" i="7" s="1"/>
  <c r="G1046" i="7" s="1"/>
  <c r="D1047" i="7"/>
  <c r="E1047" i="7" s="1"/>
  <c r="F1047" i="7" s="1"/>
  <c r="G1047" i="7" s="1"/>
  <c r="D1048" i="7"/>
  <c r="E1048" i="7" s="1"/>
  <c r="F1048" i="7" s="1"/>
  <c r="G1048" i="7" s="1"/>
  <c r="D1049" i="7"/>
  <c r="E1049" i="7" s="1"/>
  <c r="F1049" i="7" s="1"/>
  <c r="G1049" i="7" s="1"/>
  <c r="D1050" i="7"/>
  <c r="E1050" i="7" s="1"/>
  <c r="F1050" i="7" s="1"/>
  <c r="G1050" i="7" s="1"/>
  <c r="D1051" i="7"/>
  <c r="E1051" i="7" s="1"/>
  <c r="F1051" i="7" s="1"/>
  <c r="G1051" i="7" s="1"/>
  <c r="D1052" i="7"/>
  <c r="E1052" i="7" s="1"/>
  <c r="F1052" i="7" s="1"/>
  <c r="G1052" i="7" s="1"/>
  <c r="D1053" i="7"/>
  <c r="E1053" i="7" s="1"/>
  <c r="F1053" i="7" s="1"/>
  <c r="G1053" i="7" s="1"/>
  <c r="D1054" i="7"/>
  <c r="E1054" i="7" s="1"/>
  <c r="F1054" i="7" s="1"/>
  <c r="G1054" i="7" s="1"/>
  <c r="D1055" i="7"/>
  <c r="E1055" i="7" s="1"/>
  <c r="F1055" i="7" s="1"/>
  <c r="G1055" i="7" s="1"/>
  <c r="D1056" i="7"/>
  <c r="E1056" i="7" s="1"/>
  <c r="F1056" i="7" s="1"/>
  <c r="G1056" i="7" s="1"/>
  <c r="D1057" i="7"/>
  <c r="E1057" i="7" s="1"/>
  <c r="F1057" i="7" s="1"/>
  <c r="G1057" i="7" s="1"/>
  <c r="D1058" i="7"/>
  <c r="E1058" i="7" s="1"/>
  <c r="F1058" i="7" s="1"/>
  <c r="G1058" i="7" s="1"/>
  <c r="D1059" i="7"/>
  <c r="E1059" i="7" s="1"/>
  <c r="F1059" i="7" s="1"/>
  <c r="G1059" i="7" s="1"/>
  <c r="D1060" i="7"/>
  <c r="E1060" i="7" s="1"/>
  <c r="F1060" i="7" s="1"/>
  <c r="G1060" i="7" s="1"/>
  <c r="D1061" i="7"/>
  <c r="E1061" i="7" s="1"/>
  <c r="F1061" i="7" s="1"/>
  <c r="G1061" i="7" s="1"/>
  <c r="D1062" i="7"/>
  <c r="E1062" i="7" s="1"/>
  <c r="F1062" i="7" s="1"/>
  <c r="G1062" i="7" s="1"/>
  <c r="D1063" i="7"/>
  <c r="E1063" i="7" s="1"/>
  <c r="F1063" i="7" s="1"/>
  <c r="G1063" i="7" s="1"/>
  <c r="D1064" i="7"/>
  <c r="E1064" i="7" s="1"/>
  <c r="F1064" i="7" s="1"/>
  <c r="G1064" i="7" s="1"/>
  <c r="D1065" i="7"/>
  <c r="E1065" i="7" s="1"/>
  <c r="F1065" i="7" s="1"/>
  <c r="G1065" i="7" s="1"/>
  <c r="D1066" i="7"/>
  <c r="E1066" i="7" s="1"/>
  <c r="F1066" i="7" s="1"/>
  <c r="G1066" i="7" s="1"/>
  <c r="D1067" i="7"/>
  <c r="E1067" i="7" s="1"/>
  <c r="F1067" i="7" s="1"/>
  <c r="G1067" i="7" s="1"/>
  <c r="D1068" i="7"/>
  <c r="E1068" i="7" s="1"/>
  <c r="F1068" i="7" s="1"/>
  <c r="G1068" i="7" s="1"/>
  <c r="D1069" i="7"/>
  <c r="E1069" i="7" s="1"/>
  <c r="F1069" i="7" s="1"/>
  <c r="G1069" i="7" s="1"/>
  <c r="D1070" i="7"/>
  <c r="E1070" i="7" s="1"/>
  <c r="F1070" i="7" s="1"/>
  <c r="G1070" i="7" s="1"/>
  <c r="D1071" i="7"/>
  <c r="E1071" i="7" s="1"/>
  <c r="F1071" i="7" s="1"/>
  <c r="G1071" i="7" s="1"/>
  <c r="D1072" i="7"/>
  <c r="E1072" i="7" s="1"/>
  <c r="F1072" i="7" s="1"/>
  <c r="G1072" i="7" s="1"/>
  <c r="D1073" i="7"/>
  <c r="E1073" i="7" s="1"/>
  <c r="F1073" i="7" s="1"/>
  <c r="G1073" i="7" s="1"/>
  <c r="D1074" i="7"/>
  <c r="E1074" i="7" s="1"/>
  <c r="F1074" i="7" s="1"/>
  <c r="G1074" i="7" s="1"/>
  <c r="D1075" i="7"/>
  <c r="E1075" i="7" s="1"/>
  <c r="F1075" i="7" s="1"/>
  <c r="G1075" i="7" s="1"/>
  <c r="D1076" i="7"/>
  <c r="E1076" i="7" s="1"/>
  <c r="F1076" i="7" s="1"/>
  <c r="G1076" i="7" s="1"/>
  <c r="D1077" i="7"/>
  <c r="E1077" i="7" s="1"/>
  <c r="F1077" i="7" s="1"/>
  <c r="G1077" i="7" s="1"/>
  <c r="D1078" i="7"/>
  <c r="E1078" i="7" s="1"/>
  <c r="F1078" i="7" s="1"/>
  <c r="G1078" i="7" s="1"/>
  <c r="D1079" i="7"/>
  <c r="E1079" i="7" s="1"/>
  <c r="F1079" i="7" s="1"/>
  <c r="G1079" i="7" s="1"/>
  <c r="D1080" i="7"/>
  <c r="E1080" i="7" s="1"/>
  <c r="F1080" i="7" s="1"/>
  <c r="G1080" i="7" s="1"/>
  <c r="D1081" i="7"/>
  <c r="E1081" i="7" s="1"/>
  <c r="F1081" i="7" s="1"/>
  <c r="G1081" i="7" s="1"/>
  <c r="D1082" i="7"/>
  <c r="E1082" i="7" s="1"/>
  <c r="F1082" i="7" s="1"/>
  <c r="G1082" i="7" s="1"/>
  <c r="D1083" i="7"/>
  <c r="E1083" i="7" s="1"/>
  <c r="F1083" i="7" s="1"/>
  <c r="G1083" i="7" s="1"/>
  <c r="D1084" i="7"/>
  <c r="E1084" i="7" s="1"/>
  <c r="F1084" i="7" s="1"/>
  <c r="G1084" i="7" s="1"/>
  <c r="D1085" i="7"/>
  <c r="E1085" i="7" s="1"/>
  <c r="F1085" i="7" s="1"/>
  <c r="G1085" i="7" s="1"/>
  <c r="D1086" i="7"/>
  <c r="E1086" i="7" s="1"/>
  <c r="F1086" i="7" s="1"/>
  <c r="G1086" i="7" s="1"/>
  <c r="D1087" i="7"/>
  <c r="E1087" i="7" s="1"/>
  <c r="F1087" i="7" s="1"/>
  <c r="G1087" i="7" s="1"/>
  <c r="D1088" i="7"/>
  <c r="E1088" i="7" s="1"/>
  <c r="F1088" i="7" s="1"/>
  <c r="G1088" i="7" s="1"/>
  <c r="D1089" i="7"/>
  <c r="E1089" i="7" s="1"/>
  <c r="F1089" i="7" s="1"/>
  <c r="G1089" i="7" s="1"/>
  <c r="D1090" i="7"/>
  <c r="E1090" i="7" s="1"/>
  <c r="F1090" i="7" s="1"/>
  <c r="G1090" i="7" s="1"/>
  <c r="D1091" i="7"/>
  <c r="E1091" i="7" s="1"/>
  <c r="F1091" i="7" s="1"/>
  <c r="G1091" i="7" s="1"/>
  <c r="D1092" i="7"/>
  <c r="E1092" i="7" s="1"/>
  <c r="F1092" i="7" s="1"/>
  <c r="G1092" i="7" s="1"/>
  <c r="D1093" i="7"/>
  <c r="E1093" i="7" s="1"/>
  <c r="F1093" i="7" s="1"/>
  <c r="G1093" i="7" s="1"/>
  <c r="D1094" i="7"/>
  <c r="E1094" i="7" s="1"/>
  <c r="F1094" i="7" s="1"/>
  <c r="G1094" i="7" s="1"/>
  <c r="D1095" i="7"/>
  <c r="E1095" i="7" s="1"/>
  <c r="F1095" i="7" s="1"/>
  <c r="G1095" i="7" s="1"/>
  <c r="D1096" i="7"/>
  <c r="E1096" i="7" s="1"/>
  <c r="F1096" i="7" s="1"/>
  <c r="G1096" i="7" s="1"/>
  <c r="D1097" i="7"/>
  <c r="E1097" i="7" s="1"/>
  <c r="F1097" i="7" s="1"/>
  <c r="G1097" i="7" s="1"/>
  <c r="D1098" i="7"/>
  <c r="E1098" i="7" s="1"/>
  <c r="F1098" i="7" s="1"/>
  <c r="G1098" i="7" s="1"/>
  <c r="D1099" i="7"/>
  <c r="E1099" i="7" s="1"/>
  <c r="F1099" i="7" s="1"/>
  <c r="G1099" i="7" s="1"/>
  <c r="D1100" i="7"/>
  <c r="E1100" i="7" s="1"/>
  <c r="F1100" i="7" s="1"/>
  <c r="G1100" i="7" s="1"/>
  <c r="D1101" i="7"/>
  <c r="E1101" i="7" s="1"/>
  <c r="F1101" i="7" s="1"/>
  <c r="G1101" i="7" s="1"/>
  <c r="D1102" i="7"/>
  <c r="E1102" i="7" s="1"/>
  <c r="F1102" i="7" s="1"/>
  <c r="G1102" i="7" s="1"/>
  <c r="D9" i="7"/>
  <c r="E9" i="7" s="1"/>
  <c r="F9" i="7" s="1"/>
  <c r="G9" i="7" s="1"/>
  <c r="D10" i="7"/>
  <c r="E10" i="7" s="1"/>
  <c r="F10" i="7" s="1"/>
  <c r="G10" i="7" s="1"/>
  <c r="D11" i="7"/>
  <c r="E11" i="7" s="1"/>
  <c r="F11" i="7" s="1"/>
  <c r="G11" i="7" s="1"/>
  <c r="D12" i="7"/>
  <c r="E12" i="7" s="1"/>
  <c r="F12" i="7" s="1"/>
  <c r="G12" i="7" s="1"/>
  <c r="D13" i="7"/>
  <c r="E13" i="7" s="1"/>
  <c r="F13" i="7" s="1"/>
  <c r="G13" i="7" s="1"/>
  <c r="D14" i="7"/>
  <c r="E14" i="7" s="1"/>
  <c r="F14" i="7" s="1"/>
  <c r="G14" i="7" s="1"/>
  <c r="D15" i="7"/>
  <c r="E15" i="7" s="1"/>
  <c r="F15" i="7" s="1"/>
  <c r="G15" i="7" s="1"/>
  <c r="D16" i="7"/>
  <c r="E16" i="7" s="1"/>
  <c r="F16" i="7" s="1"/>
  <c r="G16" i="7" s="1"/>
  <c r="D17" i="7"/>
  <c r="E17" i="7" s="1"/>
  <c r="F17" i="7" s="1"/>
  <c r="G17" i="7" s="1"/>
  <c r="D18" i="7"/>
  <c r="E18" i="7" s="1"/>
  <c r="F18" i="7" s="1"/>
  <c r="G18" i="7" s="1"/>
  <c r="D19" i="7"/>
  <c r="E19" i="7" s="1"/>
  <c r="F19" i="7" s="1"/>
  <c r="G19" i="7" s="1"/>
  <c r="D20" i="7"/>
  <c r="E20" i="7" s="1"/>
  <c r="F20" i="7" s="1"/>
  <c r="G20" i="7" s="1"/>
  <c r="D21" i="7"/>
  <c r="E21" i="7" s="1"/>
  <c r="F21" i="7" s="1"/>
  <c r="G21" i="7" s="1"/>
  <c r="D22" i="7"/>
  <c r="E22" i="7" s="1"/>
  <c r="F22" i="7" s="1"/>
  <c r="G22" i="7" s="1"/>
  <c r="D23" i="7"/>
  <c r="E23" i="7" s="1"/>
  <c r="F23" i="7" s="1"/>
  <c r="G23" i="7" s="1"/>
  <c r="D8" i="7"/>
  <c r="E8" i="7" s="1"/>
  <c r="F8" i="7" s="1"/>
  <c r="G8" i="7" s="1"/>
  <c r="N451" i="4"/>
  <c r="N443" i="4"/>
  <c r="N435" i="4"/>
  <c r="N442" i="4"/>
  <c r="N434" i="4"/>
  <c r="N449" i="4"/>
  <c r="N441" i="4"/>
  <c r="N433" i="4"/>
  <c r="N450" i="4"/>
  <c r="N444" i="4"/>
  <c r="N436" i="4"/>
  <c r="N448" i="4"/>
  <c r="N440" i="4"/>
  <c r="N432" i="4"/>
  <c r="N455" i="4"/>
  <c r="N447" i="4"/>
  <c r="N439" i="4"/>
  <c r="N446" i="4"/>
  <c r="N453" i="4"/>
  <c r="N454" i="4"/>
  <c r="N438" i="4"/>
  <c r="N437" i="4"/>
  <c r="N445" i="4"/>
  <c r="N452" i="4"/>
  <c r="N430" i="4"/>
  <c r="N431" i="4"/>
  <c r="N428" i="4"/>
  <c r="N420" i="4"/>
  <c r="N412" i="4"/>
  <c r="N404" i="4"/>
  <c r="N397" i="4"/>
  <c r="N390" i="4"/>
  <c r="N382" i="4"/>
  <c r="N374" i="4"/>
  <c r="N366" i="4"/>
  <c r="N358" i="4"/>
  <c r="N350" i="4"/>
  <c r="N342" i="4"/>
  <c r="N334" i="4"/>
  <c r="N326" i="4"/>
  <c r="N318" i="4"/>
  <c r="N310" i="4"/>
  <c r="N302" i="4"/>
  <c r="N294" i="4"/>
  <c r="N286" i="4"/>
  <c r="N278" i="4"/>
  <c r="N270" i="4"/>
  <c r="N262" i="4"/>
  <c r="N254" i="4"/>
  <c r="N246" i="4"/>
  <c r="N238" i="4"/>
  <c r="N230" i="4"/>
  <c r="N222" i="4"/>
  <c r="N214" i="4"/>
  <c r="N206" i="4"/>
  <c r="N198" i="4"/>
  <c r="N190" i="4"/>
  <c r="N182" i="4"/>
  <c r="N174" i="4"/>
  <c r="N166" i="4"/>
  <c r="N158" i="4"/>
  <c r="N150" i="4"/>
  <c r="N142" i="4"/>
  <c r="N134" i="4"/>
  <c r="N126" i="4"/>
  <c r="N118" i="4"/>
  <c r="N110" i="4"/>
  <c r="N102" i="4"/>
  <c r="N94" i="4"/>
  <c r="N86" i="4"/>
  <c r="N78" i="4"/>
  <c r="N70" i="4"/>
  <c r="N62" i="4"/>
  <c r="N54" i="4"/>
  <c r="N46" i="4"/>
  <c r="N38" i="4"/>
  <c r="N30" i="4"/>
  <c r="N22" i="4"/>
  <c r="N14" i="4"/>
  <c r="N418" i="4"/>
  <c r="N402" i="4"/>
  <c r="N388" i="4"/>
  <c r="N372" i="4"/>
  <c r="N356" i="4"/>
  <c r="N340" i="4"/>
  <c r="N324" i="4"/>
  <c r="N308" i="4"/>
  <c r="N292" i="4"/>
  <c r="N276" i="4"/>
  <c r="N260" i="4"/>
  <c r="N236" i="4"/>
  <c r="N220" i="4"/>
  <c r="N212" i="4"/>
  <c r="N196" i="4"/>
  <c r="N180" i="4"/>
  <c r="N164" i="4"/>
  <c r="N148" i="4"/>
  <c r="N132" i="4"/>
  <c r="N116" i="4"/>
  <c r="N100" i="4"/>
  <c r="N84" i="4"/>
  <c r="N60" i="4"/>
  <c r="N44" i="4"/>
  <c r="N28" i="4"/>
  <c r="N12" i="4"/>
  <c r="N425" i="4"/>
  <c r="N409" i="4"/>
  <c r="N427" i="4"/>
  <c r="N419" i="4"/>
  <c r="N411" i="4"/>
  <c r="N403" i="4"/>
  <c r="N396" i="4"/>
  <c r="N389" i="4"/>
  <c r="N381" i="4"/>
  <c r="N373" i="4"/>
  <c r="N365" i="4"/>
  <c r="N357" i="4"/>
  <c r="N349" i="4"/>
  <c r="N341" i="4"/>
  <c r="N333" i="4"/>
  <c r="N325" i="4"/>
  <c r="N317" i="4"/>
  <c r="N309" i="4"/>
  <c r="N301" i="4"/>
  <c r="N293" i="4"/>
  <c r="N285" i="4"/>
  <c r="N277" i="4"/>
  <c r="N269" i="4"/>
  <c r="N261" i="4"/>
  <c r="N253" i="4"/>
  <c r="N245" i="4"/>
  <c r="N237" i="4"/>
  <c r="N229" i="4"/>
  <c r="N221" i="4"/>
  <c r="N213" i="4"/>
  <c r="N205" i="4"/>
  <c r="N197" i="4"/>
  <c r="N189" i="4"/>
  <c r="N181" i="4"/>
  <c r="N173" i="4"/>
  <c r="N165" i="4"/>
  <c r="N157" i="4"/>
  <c r="N149" i="4"/>
  <c r="N141" i="4"/>
  <c r="N133" i="4"/>
  <c r="N125" i="4"/>
  <c r="N117" i="4"/>
  <c r="N109" i="4"/>
  <c r="N101" i="4"/>
  <c r="N93" i="4"/>
  <c r="N85" i="4"/>
  <c r="N77" i="4"/>
  <c r="N69" i="4"/>
  <c r="N61" i="4"/>
  <c r="N53" i="4"/>
  <c r="N45" i="4"/>
  <c r="N37" i="4"/>
  <c r="N29" i="4"/>
  <c r="N21" i="4"/>
  <c r="N13" i="4"/>
  <c r="N426" i="4"/>
  <c r="N410" i="4"/>
  <c r="N395" i="4"/>
  <c r="N380" i="4"/>
  <c r="N364" i="4"/>
  <c r="N360" i="4"/>
  <c r="N348" i="4"/>
  <c r="N332" i="4"/>
  <c r="N316" i="4"/>
  <c r="N300" i="4"/>
  <c r="N284" i="4"/>
  <c r="N268" i="4"/>
  <c r="N252" i="4"/>
  <c r="N244" i="4"/>
  <c r="N228" i="4"/>
  <c r="N204" i="4"/>
  <c r="N188" i="4"/>
  <c r="N172" i="4"/>
  <c r="N156" i="4"/>
  <c r="N140" i="4"/>
  <c r="N124" i="4"/>
  <c r="N108" i="4"/>
  <c r="N92" i="4"/>
  <c r="N76" i="4"/>
  <c r="N68" i="4"/>
  <c r="N52" i="4"/>
  <c r="N36" i="4"/>
  <c r="N20" i="4"/>
  <c r="N417" i="4"/>
  <c r="N424" i="4"/>
  <c r="N416" i="4"/>
  <c r="N408" i="4"/>
  <c r="N393" i="4"/>
  <c r="N386" i="4"/>
  <c r="N378" i="4"/>
  <c r="N370" i="4"/>
  <c r="N362" i="4"/>
  <c r="N354" i="4"/>
  <c r="N346" i="4"/>
  <c r="N338" i="4"/>
  <c r="N330" i="4"/>
  <c r="N322" i="4"/>
  <c r="N314" i="4"/>
  <c r="N306" i="4"/>
  <c r="N298" i="4"/>
  <c r="N290" i="4"/>
  <c r="N282" i="4"/>
  <c r="N274" i="4"/>
  <c r="N266" i="4"/>
  <c r="N258" i="4"/>
  <c r="N250" i="4"/>
  <c r="N242" i="4"/>
  <c r="N234" i="4"/>
  <c r="N226" i="4"/>
  <c r="N218" i="4"/>
  <c r="N210" i="4"/>
  <c r="N202" i="4"/>
  <c r="N194" i="4"/>
  <c r="N186" i="4"/>
  <c r="N178" i="4"/>
  <c r="N170" i="4"/>
  <c r="N162" i="4"/>
  <c r="N154" i="4"/>
  <c r="N146" i="4"/>
  <c r="N138" i="4"/>
  <c r="N130" i="4"/>
  <c r="N122" i="4"/>
  <c r="N114" i="4"/>
  <c r="N106" i="4"/>
  <c r="N98" i="4"/>
  <c r="N90" i="4"/>
  <c r="N82" i="4"/>
  <c r="N74" i="4"/>
  <c r="N66" i="4"/>
  <c r="N58" i="4"/>
  <c r="N50" i="4"/>
  <c r="N42" i="4"/>
  <c r="N34" i="4"/>
  <c r="N26" i="4"/>
  <c r="N18" i="4"/>
  <c r="N10" i="4"/>
  <c r="N422" i="4"/>
  <c r="N406" i="4"/>
  <c r="N384" i="4"/>
  <c r="N368" i="4"/>
  <c r="N352" i="4"/>
  <c r="N336" i="4"/>
  <c r="N320" i="4"/>
  <c r="N304" i="4"/>
  <c r="N288" i="4"/>
  <c r="N272" i="4"/>
  <c r="N256" i="4"/>
  <c r="N240" i="4"/>
  <c r="N224" i="4"/>
  <c r="N208" i="4"/>
  <c r="N192" i="4"/>
  <c r="N423" i="4"/>
  <c r="N415" i="4"/>
  <c r="N407" i="4"/>
  <c r="N400" i="4"/>
  <c r="N392" i="4"/>
  <c r="N385" i="4"/>
  <c r="N377" i="4"/>
  <c r="N369" i="4"/>
  <c r="N361" i="4"/>
  <c r="N353" i="4"/>
  <c r="N345" i="4"/>
  <c r="N337" i="4"/>
  <c r="N329" i="4"/>
  <c r="N321" i="4"/>
  <c r="N313" i="4"/>
  <c r="N305" i="4"/>
  <c r="N297" i="4"/>
  <c r="N289" i="4"/>
  <c r="N281" i="4"/>
  <c r="N273" i="4"/>
  <c r="N265" i="4"/>
  <c r="N257" i="4"/>
  <c r="N249" i="4"/>
  <c r="N241" i="4"/>
  <c r="N233" i="4"/>
  <c r="N225" i="4"/>
  <c r="N217" i="4"/>
  <c r="N209" i="4"/>
  <c r="N201" i="4"/>
  <c r="N193" i="4"/>
  <c r="N185" i="4"/>
  <c r="N177" i="4"/>
  <c r="N169" i="4"/>
  <c r="N161" i="4"/>
  <c r="N153" i="4"/>
  <c r="N145" i="4"/>
  <c r="N137" i="4"/>
  <c r="N129" i="4"/>
  <c r="N121" i="4"/>
  <c r="N113" i="4"/>
  <c r="N105" i="4"/>
  <c r="N97" i="4"/>
  <c r="N89" i="4"/>
  <c r="N81" i="4"/>
  <c r="N73" i="4"/>
  <c r="N65" i="4"/>
  <c r="N57" i="4"/>
  <c r="N49" i="4"/>
  <c r="N41" i="4"/>
  <c r="N33" i="4"/>
  <c r="N25" i="4"/>
  <c r="N17" i="4"/>
  <c r="N9" i="4"/>
  <c r="N414" i="4"/>
  <c r="N399" i="4"/>
  <c r="N376" i="4"/>
  <c r="N359" i="4"/>
  <c r="N344" i="4"/>
  <c r="N328" i="4"/>
  <c r="N312" i="4"/>
  <c r="N296" i="4"/>
  <c r="N280" i="4"/>
  <c r="N264" i="4"/>
  <c r="N248" i="4"/>
  <c r="N232" i="4"/>
  <c r="N216" i="4"/>
  <c r="N200" i="4"/>
  <c r="N184" i="4"/>
  <c r="N421" i="4"/>
  <c r="N383" i="4"/>
  <c r="N335" i="4"/>
  <c r="N303" i="4"/>
  <c r="N271" i="4"/>
  <c r="N239" i="4"/>
  <c r="N207" i="4"/>
  <c r="N176" i="4"/>
  <c r="N155" i="4"/>
  <c r="N135" i="4"/>
  <c r="N112" i="4"/>
  <c r="N91" i="4"/>
  <c r="N71" i="4"/>
  <c r="N48" i="4"/>
  <c r="N27" i="4"/>
  <c r="N7" i="4"/>
  <c r="N371" i="4"/>
  <c r="N323" i="4"/>
  <c r="N227" i="4"/>
  <c r="N147" i="4"/>
  <c r="N83" i="4"/>
  <c r="N19" i="4"/>
  <c r="N351" i="4"/>
  <c r="N319" i="4"/>
  <c r="N223" i="4"/>
  <c r="N144" i="4"/>
  <c r="N80" i="4"/>
  <c r="N16" i="4"/>
  <c r="N275" i="4"/>
  <c r="N159" i="4"/>
  <c r="N72" i="4"/>
  <c r="N413" i="4"/>
  <c r="N379" i="4"/>
  <c r="N331" i="4"/>
  <c r="N299" i="4"/>
  <c r="N267" i="4"/>
  <c r="N235" i="4"/>
  <c r="N203" i="4"/>
  <c r="N175" i="4"/>
  <c r="N152" i="4"/>
  <c r="N131" i="4"/>
  <c r="N111" i="4"/>
  <c r="N88" i="4"/>
  <c r="N67" i="4"/>
  <c r="N47" i="4"/>
  <c r="N24" i="4"/>
  <c r="N401" i="4"/>
  <c r="N291" i="4"/>
  <c r="N195" i="4"/>
  <c r="N127" i="4"/>
  <c r="N63" i="4"/>
  <c r="N367" i="4"/>
  <c r="N255" i="4"/>
  <c r="N167" i="4"/>
  <c r="N103" i="4"/>
  <c r="N39" i="4"/>
  <c r="N339" i="4"/>
  <c r="N211" i="4"/>
  <c r="N115" i="4"/>
  <c r="N31" i="4"/>
  <c r="N405" i="4"/>
  <c r="N375" i="4"/>
  <c r="N327" i="4"/>
  <c r="N295" i="4"/>
  <c r="N263" i="4"/>
  <c r="N231" i="4"/>
  <c r="N199" i="4"/>
  <c r="N171" i="4"/>
  <c r="N151" i="4"/>
  <c r="N128" i="4"/>
  <c r="N107" i="4"/>
  <c r="N87" i="4"/>
  <c r="N64" i="4"/>
  <c r="N43" i="4"/>
  <c r="N23" i="4"/>
  <c r="N355" i="4"/>
  <c r="N259" i="4"/>
  <c r="N168" i="4"/>
  <c r="N104" i="4"/>
  <c r="N40" i="4"/>
  <c r="N398" i="4"/>
  <c r="N287" i="4"/>
  <c r="N191" i="4"/>
  <c r="N123" i="4"/>
  <c r="N59" i="4"/>
  <c r="N429" i="4"/>
  <c r="N243" i="4"/>
  <c r="N136" i="4"/>
  <c r="N51" i="4"/>
  <c r="N394" i="4"/>
  <c r="N363" i="4"/>
  <c r="N347" i="4"/>
  <c r="N315" i="4"/>
  <c r="N283" i="4"/>
  <c r="N251" i="4"/>
  <c r="N219" i="4"/>
  <c r="N187" i="4"/>
  <c r="N163" i="4"/>
  <c r="N143" i="4"/>
  <c r="N120" i="4"/>
  <c r="N99" i="4"/>
  <c r="N79" i="4"/>
  <c r="N56" i="4"/>
  <c r="N35" i="4"/>
  <c r="N15" i="4"/>
  <c r="N391" i="4"/>
  <c r="N343" i="4"/>
  <c r="N311" i="4"/>
  <c r="N279" i="4"/>
  <c r="N247" i="4"/>
  <c r="N215" i="4"/>
  <c r="N183" i="4"/>
  <c r="N160" i="4"/>
  <c r="N139" i="4"/>
  <c r="N119" i="4"/>
  <c r="N96" i="4"/>
  <c r="N75" i="4"/>
  <c r="N55" i="4"/>
  <c r="N32" i="4"/>
  <c r="N11" i="4"/>
  <c r="N387" i="4"/>
  <c r="N307" i="4"/>
  <c r="N179" i="4"/>
  <c r="N95" i="4"/>
  <c r="N8" i="4"/>
  <c r="N2" i="4"/>
  <c r="O2" i="4"/>
  <c r="X7" i="2"/>
  <c r="Y7" i="2" s="1"/>
  <c r="X620" i="2"/>
  <c r="Y620" i="2" s="1"/>
  <c r="X638" i="2"/>
  <c r="Y638" i="2" s="1"/>
  <c r="X623" i="2"/>
  <c r="Y623" i="2" s="1"/>
  <c r="X605" i="2"/>
  <c r="Y605" i="2" s="1"/>
  <c r="X652" i="2"/>
  <c r="Y652" i="2" s="1"/>
  <c r="X590" i="2"/>
  <c r="Y590" i="2" s="1"/>
  <c r="X606" i="2"/>
  <c r="Y606" i="2" s="1"/>
  <c r="X612" i="2"/>
  <c r="Y612" i="2" s="1"/>
  <c r="X643" i="2"/>
  <c r="Y643" i="2" s="1"/>
  <c r="X630" i="2"/>
  <c r="Y630" i="2" s="1"/>
  <c r="Z630" i="2"/>
  <c r="AB630" i="2"/>
  <c r="X667" i="2"/>
  <c r="Y667" i="2" s="1"/>
  <c r="X478" i="2"/>
  <c r="Y478" i="2" s="1"/>
  <c r="X665" i="2"/>
  <c r="Y665" i="2" s="1"/>
  <c r="X426" i="2"/>
  <c r="Y426" i="2" s="1"/>
  <c r="X501" i="2"/>
  <c r="Y501" i="2" s="1"/>
  <c r="X649" i="2"/>
  <c r="Y649" i="2" s="1"/>
  <c r="X636" i="2"/>
  <c r="Y636" i="2" s="1"/>
  <c r="X672" i="2"/>
  <c r="Y672" i="2" s="1"/>
  <c r="X653" i="2"/>
  <c r="Y653" i="2" s="1"/>
  <c r="X582" i="2"/>
  <c r="Y582" i="2" s="1"/>
  <c r="X611" i="2"/>
  <c r="Y611" i="2" s="1"/>
  <c r="X621" i="2"/>
  <c r="Y621" i="2" s="1"/>
  <c r="X583" i="2"/>
  <c r="Y583" i="2" s="1"/>
  <c r="X593" i="2"/>
  <c r="Y593" i="2" s="1"/>
  <c r="Z593" i="2"/>
  <c r="AB593" i="2"/>
  <c r="X641" i="2"/>
  <c r="Y641" i="2" s="1"/>
  <c r="X656" i="2"/>
  <c r="Y656" i="2" s="1"/>
  <c r="X614" i="2"/>
  <c r="Y614" i="2" s="1"/>
  <c r="X625" i="2"/>
  <c r="Y625" i="2" s="1"/>
  <c r="X599" i="2"/>
  <c r="Y599" i="2" s="1"/>
  <c r="X624" i="2"/>
  <c r="Y624" i="2" s="1"/>
  <c r="X657" i="2"/>
  <c r="Y657" i="2" s="1"/>
  <c r="X673" i="2"/>
  <c r="Y673" i="2" s="1"/>
  <c r="Z673" i="2"/>
  <c r="AB673" i="2"/>
  <c r="X609" i="2"/>
  <c r="Y609" i="2" s="1"/>
  <c r="Z609" i="2"/>
  <c r="AB609" i="2"/>
  <c r="X671" i="2"/>
  <c r="Y671" i="2" s="1"/>
  <c r="X651" i="2"/>
  <c r="Y651" i="2" s="1"/>
  <c r="X645" i="2"/>
  <c r="Y645" i="2" s="1"/>
  <c r="X617" i="2"/>
  <c r="Y617" i="2" s="1"/>
  <c r="X608" i="2"/>
  <c r="Y608" i="2" s="1"/>
  <c r="X639" i="2"/>
  <c r="Y639" i="2" s="1"/>
  <c r="X669" i="2"/>
  <c r="Y669" i="2" s="1"/>
  <c r="X634" i="2"/>
  <c r="Y634" i="2" s="1"/>
  <c r="X648" i="2"/>
  <c r="Y648" i="2" s="1"/>
  <c r="Z648" i="2"/>
  <c r="AB648" i="2"/>
  <c r="Z636" i="2"/>
  <c r="AB636" i="2"/>
  <c r="X616" i="2"/>
  <c r="Y616" i="2" s="1"/>
  <c r="X664" i="2"/>
  <c r="Y664" i="2" s="1"/>
  <c r="Z645" i="2"/>
  <c r="AB645" i="2"/>
  <c r="X628" i="2"/>
  <c r="Y628" i="2" s="1"/>
  <c r="X622" i="2"/>
  <c r="Y622" i="2" s="1"/>
  <c r="X660" i="2"/>
  <c r="Y660" i="2" s="1"/>
  <c r="X640" i="2"/>
  <c r="Y640" i="2" s="1"/>
  <c r="X584" i="2"/>
  <c r="Y584" i="2" s="1"/>
  <c r="X646" i="2"/>
  <c r="Y646" i="2" s="1"/>
  <c r="Z652" i="2"/>
  <c r="AB652" i="2"/>
  <c r="Z582" i="2"/>
  <c r="AB582" i="2"/>
  <c r="Z621" i="2"/>
  <c r="Z614" i="2"/>
  <c r="Z612" i="2"/>
  <c r="Z623" i="2"/>
  <c r="Z620" i="2"/>
  <c r="X594" i="2"/>
  <c r="Y594" i="2" s="1"/>
  <c r="X650" i="2"/>
  <c r="Y650" i="2" s="1"/>
  <c r="X632" i="2"/>
  <c r="Y632" i="2" s="1"/>
  <c r="X666" i="2"/>
  <c r="Y666" i="2" s="1"/>
  <c r="X654" i="2"/>
  <c r="Y654" i="2" s="1"/>
  <c r="X663" i="2"/>
  <c r="Y663" i="2" s="1"/>
  <c r="X668" i="2"/>
  <c r="Y668" i="2" s="1"/>
  <c r="X619" i="2"/>
  <c r="Y619" i="2" s="1"/>
  <c r="X592" i="2"/>
  <c r="Y592" i="2" s="1"/>
  <c r="X607" i="2"/>
  <c r="Y607" i="2" s="1"/>
  <c r="X662" i="2"/>
  <c r="Y662" i="2" s="1"/>
  <c r="X635" i="2"/>
  <c r="Y635" i="2" s="1"/>
  <c r="Z625" i="2"/>
  <c r="Z657" i="2"/>
  <c r="AB657" i="2"/>
  <c r="Z643" i="2"/>
  <c r="AB643" i="2"/>
  <c r="Z667" i="2"/>
  <c r="X655" i="2"/>
  <c r="Y655" i="2" s="1"/>
  <c r="X613" i="2"/>
  <c r="Y613" i="2" s="1"/>
  <c r="X586" i="2"/>
  <c r="Y586" i="2" s="1"/>
  <c r="X601" i="2"/>
  <c r="Y601" i="2" s="1"/>
  <c r="X602" i="2"/>
  <c r="Y602" i="2" s="1"/>
  <c r="X676" i="2"/>
  <c r="Y676" i="2" s="1"/>
  <c r="X597" i="2"/>
  <c r="Y597" i="2" s="1"/>
  <c r="X675" i="2"/>
  <c r="Y675" i="2" s="1"/>
  <c r="X647" i="2"/>
  <c r="Y647" i="2" s="1"/>
  <c r="X604" i="2"/>
  <c r="Y604" i="2" s="1"/>
  <c r="X615" i="2"/>
  <c r="Y615" i="2" s="1"/>
  <c r="Z649" i="2"/>
  <c r="AB649" i="2"/>
  <c r="X659" i="2"/>
  <c r="Y659" i="2" s="1"/>
  <c r="X618" i="2"/>
  <c r="Y618" i="2" s="1"/>
  <c r="X578" i="2"/>
  <c r="Y578" i="2" s="1"/>
  <c r="X644" i="2"/>
  <c r="Y644" i="2" s="1"/>
  <c r="X677" i="2"/>
  <c r="Y677" i="2" s="1"/>
  <c r="X627" i="2"/>
  <c r="Y627" i="2" s="1"/>
  <c r="X661" i="2"/>
  <c r="Y661" i="2" s="1"/>
  <c r="X600" i="2"/>
  <c r="Y600" i="2" s="1"/>
  <c r="X610" i="2"/>
  <c r="Y610" i="2" s="1"/>
  <c r="Z608" i="2"/>
  <c r="AB608" i="2"/>
  <c r="Z639" i="2"/>
  <c r="AB639" i="2"/>
  <c r="X589" i="2"/>
  <c r="Y589" i="2" s="1"/>
  <c r="X603" i="2"/>
  <c r="Y603" i="2" s="1"/>
  <c r="Z590" i="2"/>
  <c r="AB590" i="2"/>
  <c r="X629" i="2"/>
  <c r="Y629" i="2" s="1"/>
  <c r="X658" i="2"/>
  <c r="Y658" i="2" s="1"/>
  <c r="Z653" i="2"/>
  <c r="AB653" i="2"/>
  <c r="Z606" i="2"/>
  <c r="AB606" i="2"/>
  <c r="Z583" i="2"/>
  <c r="AB583" i="2"/>
  <c r="Z656" i="2"/>
  <c r="AB656" i="2"/>
  <c r="Z624" i="2"/>
  <c r="AB624" i="2"/>
  <c r="Z605" i="2"/>
  <c r="Z638" i="2"/>
  <c r="Z651" i="2"/>
  <c r="AB651" i="2"/>
  <c r="X674" i="2"/>
  <c r="Y674" i="2" s="1"/>
  <c r="X633" i="2"/>
  <c r="Y633" i="2" s="1"/>
  <c r="X642" i="2"/>
  <c r="Y642" i="2" s="1"/>
  <c r="X585" i="2"/>
  <c r="Y585" i="2" s="1"/>
  <c r="X637" i="2"/>
  <c r="Y637" i="2" s="1"/>
  <c r="X591" i="2"/>
  <c r="Y591" i="2" s="1"/>
  <c r="X581" i="2"/>
  <c r="Y581" i="2" s="1"/>
  <c r="X579" i="2"/>
  <c r="Y579" i="2" s="1"/>
  <c r="X670" i="2"/>
  <c r="Y670" i="2" s="1"/>
  <c r="X598" i="2"/>
  <c r="Y598" i="2" s="1"/>
  <c r="X596" i="2"/>
  <c r="Y596" i="2" s="1"/>
  <c r="X595" i="2"/>
  <c r="Y595" i="2" s="1"/>
  <c r="X631" i="2"/>
  <c r="Y631" i="2" s="1"/>
  <c r="X580" i="2"/>
  <c r="Y580" i="2" s="1"/>
  <c r="X626" i="2"/>
  <c r="Y626" i="2" s="1"/>
  <c r="Z672" i="2"/>
  <c r="AB672" i="2"/>
  <c r="Z669" i="2"/>
  <c r="Z634" i="2"/>
  <c r="X588" i="2"/>
  <c r="Y588" i="2" s="1"/>
  <c r="X587" i="2"/>
  <c r="Y587" i="2" s="1"/>
  <c r="X417" i="2"/>
  <c r="Y417" i="2" s="1"/>
  <c r="Z417" i="2"/>
  <c r="AB417" i="2"/>
  <c r="X555" i="2"/>
  <c r="Y555" i="2" s="1"/>
  <c r="X509" i="2"/>
  <c r="Y509" i="2" s="1"/>
  <c r="X4" i="2"/>
  <c r="Y4" i="2" s="1"/>
  <c r="Z4" i="2"/>
  <c r="AB4" i="2"/>
  <c r="X474" i="2"/>
  <c r="Y474" i="2" s="1"/>
  <c r="Z474" i="2"/>
  <c r="AB474" i="2"/>
  <c r="X479" i="2"/>
  <c r="Y479" i="2" s="1"/>
  <c r="Z479" i="2"/>
  <c r="AB479" i="2"/>
  <c r="X410" i="2"/>
  <c r="Y410" i="2" s="1"/>
  <c r="X408" i="2"/>
  <c r="Y408" i="2" s="1"/>
  <c r="X561" i="2"/>
  <c r="Y561" i="2" s="1"/>
  <c r="Z561" i="2"/>
  <c r="AB561" i="2"/>
  <c r="X547" i="2"/>
  <c r="Y547" i="2" s="1"/>
  <c r="Z547" i="2"/>
  <c r="X419" i="2"/>
  <c r="Y419" i="2"/>
  <c r="Z419" i="2"/>
  <c r="X378" i="2"/>
  <c r="Y378" i="2" s="1"/>
  <c r="X447" i="2"/>
  <c r="Y447" i="2" s="1"/>
  <c r="Z447" i="2"/>
  <c r="AB447" i="2"/>
  <c r="X499" i="2"/>
  <c r="Y499" i="2" s="1"/>
  <c r="Z499" i="2"/>
  <c r="X486" i="2"/>
  <c r="Y486" i="2" s="1"/>
  <c r="X407" i="2"/>
  <c r="Y407" i="2" s="1"/>
  <c r="X503" i="2"/>
  <c r="Y503" i="2" s="1"/>
  <c r="X500" i="2"/>
  <c r="Y500" i="2" s="1"/>
  <c r="Z500" i="2"/>
  <c r="AB500" i="2"/>
  <c r="X432" i="2"/>
  <c r="Y432" i="2" s="1"/>
  <c r="Z432" i="2"/>
  <c r="AB432" i="2"/>
  <c r="X481" i="2"/>
  <c r="Y481" i="2" s="1"/>
  <c r="Z481" i="2"/>
  <c r="AB481" i="2"/>
  <c r="X544" i="2"/>
  <c r="Y544" i="2" s="1"/>
  <c r="Z544" i="2"/>
  <c r="AB544" i="2"/>
  <c r="X437" i="2"/>
  <c r="Y437" i="2" s="1"/>
  <c r="Z437" i="2"/>
  <c r="X405" i="2"/>
  <c r="Y405" i="2" s="1"/>
  <c r="Z405" i="2"/>
  <c r="X507" i="2"/>
  <c r="Y507" i="2"/>
  <c r="X517" i="2"/>
  <c r="Y517" i="2"/>
  <c r="X563" i="2"/>
  <c r="Y563" i="2"/>
  <c r="Z563" i="2"/>
  <c r="AB563" i="2"/>
  <c r="X551" i="2"/>
  <c r="Y551" i="2"/>
  <c r="Z551" i="2"/>
  <c r="X532" i="2"/>
  <c r="Y532" i="2" s="1"/>
  <c r="Z532" i="2"/>
  <c r="AB532" i="2"/>
  <c r="X471" i="2"/>
  <c r="Y471" i="2" s="1"/>
  <c r="X516" i="2"/>
  <c r="Y516" i="2" s="1"/>
  <c r="Z516" i="2"/>
  <c r="AB516" i="2"/>
  <c r="X513" i="2"/>
  <c r="Y513" i="2" s="1"/>
  <c r="Z513" i="2"/>
  <c r="AB513" i="2"/>
  <c r="X488" i="2"/>
  <c r="Y488" i="2" s="1"/>
  <c r="X525" i="2"/>
  <c r="Y525" i="2" s="1"/>
  <c r="X568" i="2"/>
  <c r="Y568" i="2" s="1"/>
  <c r="X475" i="2"/>
  <c r="Y475" i="2" s="1"/>
  <c r="Z475" i="2"/>
  <c r="AB475" i="2"/>
  <c r="X465" i="2"/>
  <c r="Y465" i="2" s="1"/>
  <c r="X468" i="2"/>
  <c r="Y468" i="2" s="1"/>
  <c r="Z468" i="2"/>
  <c r="AB468" i="2"/>
  <c r="X404" i="2"/>
  <c r="Y404" i="2" s="1"/>
  <c r="Z404" i="2"/>
  <c r="X414" i="2"/>
  <c r="Y414" i="2" s="1"/>
  <c r="Z414" i="2"/>
  <c r="X487" i="2"/>
  <c r="Y487" i="2" s="1"/>
  <c r="X577" i="2"/>
  <c r="Y577" i="2" s="1"/>
  <c r="X429" i="2"/>
  <c r="Y429" i="2" s="1"/>
  <c r="Z429" i="2"/>
  <c r="X462" i="2"/>
  <c r="Y462" i="2"/>
  <c r="Z462" i="2"/>
  <c r="X443" i="2"/>
  <c r="Y443" i="2" s="1"/>
  <c r="X506" i="2"/>
  <c r="Y506" i="2" s="1"/>
  <c r="X570" i="2"/>
  <c r="Y570" i="2" s="1"/>
  <c r="X504" i="2"/>
  <c r="Y504" i="2" s="1"/>
  <c r="X557" i="2"/>
  <c r="Y557" i="2" s="1"/>
  <c r="X440" i="2"/>
  <c r="Y440" i="2" s="1"/>
  <c r="X512" i="2"/>
  <c r="Y512" i="2" s="1"/>
  <c r="Z512" i="2"/>
  <c r="X421" i="2"/>
  <c r="Y421" i="2" s="1"/>
  <c r="Z421" i="2"/>
  <c r="X550" i="2"/>
  <c r="Y550" i="2" s="1"/>
  <c r="X420" i="2"/>
  <c r="Y420" i="2" s="1"/>
  <c r="X510" i="2"/>
  <c r="Y510" i="2" s="1"/>
  <c r="X573" i="2"/>
  <c r="Y573" i="2" s="1"/>
  <c r="X449" i="2"/>
  <c r="Y449" i="2" s="1"/>
  <c r="X543" i="2"/>
  <c r="Y543" i="2" s="1"/>
  <c r="X470" i="2"/>
  <c r="Y470" i="2" s="1"/>
  <c r="X518" i="2"/>
  <c r="Y518" i="2" s="1"/>
  <c r="X438" i="2"/>
  <c r="Y438" i="2" s="1"/>
  <c r="Z438" i="2"/>
  <c r="AB438" i="2"/>
  <c r="X574" i="2"/>
  <c r="Y574" i="2" s="1"/>
  <c r="X576" i="2"/>
  <c r="Y576" i="2" s="1"/>
  <c r="X460" i="2"/>
  <c r="Y460" i="2" s="1"/>
  <c r="X527" i="2"/>
  <c r="Y527" i="2" s="1"/>
  <c r="X480" i="2"/>
  <c r="Y480" i="2" s="1"/>
  <c r="X559" i="2"/>
  <c r="Y559" i="2" s="1"/>
  <c r="X494" i="2"/>
  <c r="Y494" i="2" s="1"/>
  <c r="X537" i="2"/>
  <c r="Y537" i="2" s="1"/>
  <c r="X505" i="2"/>
  <c r="Y505" i="2" s="1"/>
  <c r="X428" i="2"/>
  <c r="Y428" i="2" s="1"/>
  <c r="X538" i="2"/>
  <c r="Y538" i="2" s="1"/>
  <c r="X564" i="2"/>
  <c r="Y564" i="2" s="1"/>
  <c r="X569" i="2"/>
  <c r="Y569" i="2" s="1"/>
  <c r="X436" i="2"/>
  <c r="Y436" i="2" s="1"/>
  <c r="X545" i="2"/>
  <c r="Y545" i="2" s="1"/>
  <c r="X431" i="2"/>
  <c r="Y431" i="2" s="1"/>
  <c r="X483" i="2"/>
  <c r="Y483" i="2" s="1"/>
  <c r="X511" i="2"/>
  <c r="Y511" i="2" s="1"/>
  <c r="X492" i="2"/>
  <c r="Y492" i="2" s="1"/>
  <c r="X526" i="2"/>
  <c r="Y526" i="2" s="1"/>
  <c r="X553" i="2"/>
  <c r="Y553" i="2" s="1"/>
  <c r="X519" i="2"/>
  <c r="Y519" i="2" s="1"/>
  <c r="X522" i="2"/>
  <c r="Y522" i="2" s="1"/>
  <c r="X457" i="2"/>
  <c r="Y457" i="2" s="1"/>
  <c r="X521" i="2"/>
  <c r="Y521" i="2" s="1"/>
  <c r="X485" i="2"/>
  <c r="Y485" i="2" s="1"/>
  <c r="X459" i="2"/>
  <c r="Y459" i="2" s="1"/>
  <c r="X411" i="2"/>
  <c r="Y411" i="2" s="1"/>
  <c r="X490" i="2"/>
  <c r="Y490" i="2" s="1"/>
  <c r="X536" i="2"/>
  <c r="Y536" i="2" s="1"/>
  <c r="X454" i="2"/>
  <c r="Y454" i="2" s="1"/>
  <c r="X409" i="2"/>
  <c r="Y409" i="2" s="1"/>
  <c r="X452" i="2"/>
  <c r="Y452" i="2" s="1"/>
  <c r="X424" i="2"/>
  <c r="Y424" i="2" s="1"/>
  <c r="X489" i="2"/>
  <c r="Y489" i="2" s="1"/>
  <c r="X467" i="2"/>
  <c r="Y467" i="2" s="1"/>
  <c r="X418" i="2"/>
  <c r="Y418" i="2" s="1"/>
  <c r="X453" i="2"/>
  <c r="Y453" i="2" s="1"/>
  <c r="X456" i="2"/>
  <c r="Y456" i="2" s="1"/>
  <c r="X520" i="2"/>
  <c r="Y520" i="2" s="1"/>
  <c r="X533" i="2"/>
  <c r="Y533" i="2" s="1"/>
  <c r="X451" i="2"/>
  <c r="Y451" i="2" s="1"/>
  <c r="X565" i="2"/>
  <c r="Y565" i="2" s="1"/>
  <c r="X558" i="2"/>
  <c r="Y558" i="2" s="1"/>
  <c r="Z503" i="2"/>
  <c r="AB503" i="2"/>
  <c r="Z478" i="2"/>
  <c r="AB478" i="2"/>
  <c r="Z426" i="2"/>
  <c r="AB426" i="2"/>
  <c r="Z501" i="2"/>
  <c r="AB501" i="2"/>
  <c r="X448" i="2"/>
  <c r="Y448" i="2" s="1"/>
  <c r="X442" i="2"/>
  <c r="Y442" i="2" s="1"/>
  <c r="X406" i="2"/>
  <c r="Y406" i="2" s="1"/>
  <c r="X450" i="2"/>
  <c r="Y450" i="2" s="1"/>
  <c r="X546" i="2"/>
  <c r="Y546" i="2" s="1"/>
  <c r="X461" i="2"/>
  <c r="Y461" i="2" s="1"/>
  <c r="X413" i="2"/>
  <c r="Y413" i="2" s="1"/>
  <c r="X482" i="2"/>
  <c r="Y482" i="2" s="1"/>
  <c r="X435" i="2"/>
  <c r="Y435" i="2" s="1"/>
  <c r="X464" i="2"/>
  <c r="Y464" i="2" s="1"/>
  <c r="X502" i="2"/>
  <c r="Y502" i="2" s="1"/>
  <c r="X472" i="2"/>
  <c r="Y472" i="2" s="1"/>
  <c r="X515" i="2"/>
  <c r="Y515" i="2" s="1"/>
  <c r="X476" i="2"/>
  <c r="Y476" i="2" s="1"/>
  <c r="X514" i="2"/>
  <c r="Y514" i="2" s="1"/>
  <c r="X542" i="2"/>
  <c r="Y542" i="2" s="1"/>
  <c r="X535" i="2"/>
  <c r="Y535" i="2" s="1"/>
  <c r="X539" i="2"/>
  <c r="Y539" i="2" s="1"/>
  <c r="X427" i="2"/>
  <c r="Y427" i="2" s="1"/>
  <c r="X422" i="2"/>
  <c r="Y422" i="2" s="1"/>
  <c r="X444" i="2"/>
  <c r="Y444" i="2" s="1"/>
  <c r="X528" i="2"/>
  <c r="Y528" i="2" s="1"/>
  <c r="X466" i="2"/>
  <c r="Y466" i="2" s="1"/>
  <c r="X540" i="2"/>
  <c r="Y540" i="2" s="1"/>
  <c r="X484" i="2"/>
  <c r="Y484" i="2" s="1"/>
  <c r="X534" i="2"/>
  <c r="Y534" i="2" s="1"/>
  <c r="X549" i="2"/>
  <c r="Y549" i="2" s="1"/>
  <c r="X423" i="2"/>
  <c r="Y423" i="2" s="1"/>
  <c r="X496" i="2"/>
  <c r="Y496" i="2" s="1"/>
  <c r="X508" i="2"/>
  <c r="Y508" i="2" s="1"/>
  <c r="X491" i="2"/>
  <c r="Y491" i="2" s="1"/>
  <c r="X575" i="2"/>
  <c r="Y575" i="2" s="1"/>
  <c r="X412" i="2"/>
  <c r="Y412" i="2" s="1"/>
  <c r="X571" i="2"/>
  <c r="Y571" i="2" s="1"/>
  <c r="X477" i="2"/>
  <c r="Y477" i="2" s="1"/>
  <c r="X498" i="2"/>
  <c r="Y498" i="2" s="1"/>
  <c r="X560" i="2"/>
  <c r="Y560" i="2" s="1"/>
  <c r="X441" i="2"/>
  <c r="Y441" i="2" s="1"/>
  <c r="X473" i="2"/>
  <c r="Y473" i="2" s="1"/>
  <c r="X541" i="2"/>
  <c r="Y541" i="2" s="1"/>
  <c r="X495" i="2"/>
  <c r="Y495" i="2" s="1"/>
  <c r="X439" i="2"/>
  <c r="Y439" i="2" s="1"/>
  <c r="X493" i="2"/>
  <c r="Y493" i="2" s="1"/>
  <c r="X430" i="2"/>
  <c r="Y430" i="2" s="1"/>
  <c r="X530" i="2"/>
  <c r="Y530" i="2" s="1"/>
  <c r="X445" i="2"/>
  <c r="Y445" i="2" s="1"/>
  <c r="X497" i="2"/>
  <c r="Y497" i="2" s="1"/>
  <c r="X463" i="2"/>
  <c r="Y463" i="2" s="1"/>
  <c r="X524" i="2"/>
  <c r="Y524" i="2" s="1"/>
  <c r="X425" i="2"/>
  <c r="Y425" i="2" s="1"/>
  <c r="X548" i="2"/>
  <c r="Y548" i="2" s="1"/>
  <c r="X416" i="2"/>
  <c r="Y416" i="2" s="1"/>
  <c r="X554" i="2"/>
  <c r="Y554" i="2" s="1"/>
  <c r="X458" i="2"/>
  <c r="Y458" i="2" s="1"/>
  <c r="X434" i="2"/>
  <c r="Y434" i="2" s="1"/>
  <c r="X552" i="2"/>
  <c r="Y552" i="2" s="1"/>
  <c r="X455" i="2"/>
  <c r="Y455" i="2" s="1"/>
  <c r="X562" i="2"/>
  <c r="Y562" i="2" s="1"/>
  <c r="X572" i="2"/>
  <c r="Y572" i="2" s="1"/>
  <c r="X469" i="2"/>
  <c r="Y469" i="2" s="1"/>
  <c r="Z525" i="2"/>
  <c r="AB525" i="2"/>
  <c r="Z577" i="2"/>
  <c r="Z517" i="2"/>
  <c r="AB517" i="2"/>
  <c r="X531" i="2"/>
  <c r="Y531" i="2"/>
  <c r="X567" i="2"/>
  <c r="Y567" i="2"/>
  <c r="Z440" i="2"/>
  <c r="AB440" i="2"/>
  <c r="X446" i="2"/>
  <c r="Y446" i="2"/>
  <c r="X529" i="2"/>
  <c r="Y529" i="2"/>
  <c r="X556" i="2"/>
  <c r="Y556" i="2"/>
  <c r="X523" i="2"/>
  <c r="Y523" i="2"/>
  <c r="X566" i="2"/>
  <c r="Y566" i="2"/>
  <c r="X433" i="2"/>
  <c r="Y433" i="2"/>
  <c r="Z543" i="2"/>
  <c r="X415" i="2"/>
  <c r="Y415" i="2" s="1"/>
  <c r="Z518" i="2"/>
  <c r="AB518" i="2"/>
  <c r="X387" i="2"/>
  <c r="Y387" i="2" s="1"/>
  <c r="X367" i="2"/>
  <c r="Y367" i="2" s="1"/>
  <c r="Z367" i="2"/>
  <c r="AB367" i="2"/>
  <c r="X371" i="2"/>
  <c r="Y371" i="2" s="1"/>
  <c r="Z371" i="2"/>
  <c r="X391" i="2"/>
  <c r="Y391" i="2"/>
  <c r="Z391" i="2"/>
  <c r="AB391" i="2"/>
  <c r="X388" i="2"/>
  <c r="Y388" i="2"/>
  <c r="Z388" i="2"/>
  <c r="AB388" i="2"/>
  <c r="X385" i="2"/>
  <c r="Y385" i="2"/>
  <c r="X384" i="2"/>
  <c r="Y384" i="2"/>
  <c r="Z384" i="2"/>
  <c r="X366" i="2"/>
  <c r="Y366" i="2" s="1"/>
  <c r="Z366" i="2"/>
  <c r="X395" i="2"/>
  <c r="Y395" i="2" s="1"/>
  <c r="Z395" i="2"/>
  <c r="AB395" i="2"/>
  <c r="X394" i="2"/>
  <c r="Y394" i="2" s="1"/>
  <c r="X389" i="2"/>
  <c r="Y389" i="2" s="1"/>
  <c r="Z389" i="2"/>
  <c r="AB389" i="2"/>
  <c r="X399" i="2"/>
  <c r="Y399" i="2" s="1"/>
  <c r="X402" i="2"/>
  <c r="Y402" i="2" s="1"/>
  <c r="Z402" i="2"/>
  <c r="AB402" i="2"/>
  <c r="X390" i="2"/>
  <c r="Y390" i="2" s="1"/>
  <c r="X396" i="2"/>
  <c r="Y396" i="2" s="1"/>
  <c r="X380" i="2"/>
  <c r="Y380" i="2" s="1"/>
  <c r="X392" i="2"/>
  <c r="Y392" i="2" s="1"/>
  <c r="X377" i="2"/>
  <c r="Y377" i="2" s="1"/>
  <c r="X401" i="2"/>
  <c r="Y401" i="2" s="1"/>
  <c r="X373" i="2"/>
  <c r="Y373" i="2" s="1"/>
  <c r="X393" i="2"/>
  <c r="Y393" i="2" s="1"/>
  <c r="X368" i="2"/>
  <c r="Y368" i="2" s="1"/>
  <c r="X403" i="2"/>
  <c r="Y403" i="2" s="1"/>
  <c r="X397" i="2"/>
  <c r="Y397" i="2" s="1"/>
  <c r="X369" i="2"/>
  <c r="Y369" i="2" s="1"/>
  <c r="X398" i="2"/>
  <c r="Y398" i="2" s="1"/>
  <c r="X370" i="2"/>
  <c r="Y370" i="2" s="1"/>
  <c r="X381" i="2"/>
  <c r="Y381" i="2" s="1"/>
  <c r="X386" i="2"/>
  <c r="Y386" i="2" s="1"/>
  <c r="X372" i="2"/>
  <c r="Y372" i="2" s="1"/>
  <c r="X383" i="2"/>
  <c r="Y383" i="2" s="1"/>
  <c r="X376" i="2"/>
  <c r="Y376" i="2"/>
  <c r="X379" i="2"/>
  <c r="Y379" i="2" s="1"/>
  <c r="X400" i="2"/>
  <c r="Y400" i="2"/>
  <c r="X374" i="2"/>
  <c r="Y374" i="2" s="1"/>
  <c r="X382" i="2"/>
  <c r="Y382" i="2" s="1"/>
  <c r="X375" i="2"/>
  <c r="Y375" i="2" s="1"/>
  <c r="X5" i="2"/>
  <c r="Y5" i="2" s="1"/>
  <c r="Z7" i="2"/>
  <c r="X65" i="2"/>
  <c r="Y65" i="2" s="1"/>
  <c r="X351" i="2"/>
  <c r="Y351" i="2" s="1"/>
  <c r="X250" i="2"/>
  <c r="Y250" i="2" s="1"/>
  <c r="X17" i="2"/>
  <c r="Y17" i="2" s="1"/>
  <c r="X152" i="2"/>
  <c r="Y152" i="2" s="1"/>
  <c r="X269" i="2"/>
  <c r="Y269" i="2" s="1"/>
  <c r="X78" i="2"/>
  <c r="Y78" i="2" s="1"/>
  <c r="X76" i="2"/>
  <c r="Y76" i="2" s="1"/>
  <c r="X258" i="2"/>
  <c r="Y258" i="2" s="1"/>
  <c r="X203" i="2"/>
  <c r="Y203" i="2" s="1"/>
  <c r="X103" i="2"/>
  <c r="Y103" i="2" s="1"/>
  <c r="X54" i="2"/>
  <c r="Y54" i="2" s="1"/>
  <c r="X342" i="2"/>
  <c r="Y342" i="2" s="1"/>
  <c r="X117" i="2"/>
  <c r="Y117" i="2" s="1"/>
  <c r="X23" i="2"/>
  <c r="Y23" i="2" s="1"/>
  <c r="X75" i="2"/>
  <c r="Y75" i="2" s="1"/>
  <c r="X261" i="2"/>
  <c r="Y261" i="2" s="1"/>
  <c r="X132" i="2"/>
  <c r="Y132" i="2" s="1"/>
  <c r="X318" i="2"/>
  <c r="Y318" i="2" s="1"/>
  <c r="X223" i="2"/>
  <c r="Y223" i="2" s="1"/>
  <c r="X301" i="2"/>
  <c r="Y301" i="2" s="1"/>
  <c r="X329" i="2"/>
  <c r="Y329" i="2" s="1"/>
  <c r="X315" i="2"/>
  <c r="Y315" i="2" s="1"/>
  <c r="X64" i="2"/>
  <c r="Y64" i="2" s="1"/>
  <c r="X276" i="2"/>
  <c r="Y276" i="2" s="1"/>
  <c r="X52" i="2"/>
  <c r="Y52" i="2" s="1"/>
  <c r="X277" i="2"/>
  <c r="Y277" i="2" s="1"/>
  <c r="X307" i="2"/>
  <c r="Y307" i="2" s="1"/>
  <c r="X167" i="2"/>
  <c r="Y167" i="2" s="1"/>
  <c r="X311" i="2"/>
  <c r="Y311" i="2" s="1"/>
  <c r="X139" i="2"/>
  <c r="Y139" i="2" s="1"/>
  <c r="X293" i="2"/>
  <c r="Y293" i="2" s="1"/>
  <c r="X108" i="2"/>
  <c r="Y108" i="2" s="1"/>
  <c r="X174" i="2"/>
  <c r="Y174" i="2" s="1"/>
  <c r="X267" i="2"/>
  <c r="Y267" i="2" s="1"/>
  <c r="X57" i="2"/>
  <c r="Y57" i="2" s="1"/>
  <c r="X107" i="2"/>
  <c r="Y107" i="2" s="1"/>
  <c r="X240" i="2"/>
  <c r="Y240" i="2" s="1"/>
  <c r="X278" i="2"/>
  <c r="Y278" i="2" s="1"/>
  <c r="X92" i="2"/>
  <c r="Y92" i="2" s="1"/>
  <c r="X79" i="2"/>
  <c r="Y79" i="2" s="1"/>
  <c r="X365" i="2"/>
  <c r="Y365" i="2" s="1"/>
  <c r="X156" i="2"/>
  <c r="Y156" i="2" s="1"/>
  <c r="X241" i="2"/>
  <c r="Y241" i="2" s="1"/>
  <c r="X228" i="2"/>
  <c r="Y228" i="2" s="1"/>
  <c r="X314" i="2"/>
  <c r="Y314" i="2" s="1"/>
  <c r="X272" i="2"/>
  <c r="Y272" i="2" s="1"/>
  <c r="X259" i="2"/>
  <c r="Y259" i="2" s="1"/>
  <c r="X149" i="2"/>
  <c r="Y149" i="2" s="1"/>
  <c r="X66" i="2"/>
  <c r="Y66" i="2" s="1"/>
  <c r="X29" i="2"/>
  <c r="Y29" i="2" s="1"/>
  <c r="X332" i="2"/>
  <c r="Y332" i="2" s="1"/>
  <c r="X133" i="2"/>
  <c r="Y133" i="2" s="1"/>
  <c r="X135" i="2"/>
  <c r="Y135" i="2" s="1"/>
  <c r="X338" i="2"/>
  <c r="Y338" i="2" s="1"/>
  <c r="X264" i="2"/>
  <c r="Y264" i="2" s="1"/>
  <c r="X218" i="2"/>
  <c r="Y218" i="2" s="1"/>
  <c r="X53" i="2"/>
  <c r="Y53" i="2" s="1"/>
  <c r="X361" i="2"/>
  <c r="Y361" i="2" s="1"/>
  <c r="X236" i="2"/>
  <c r="Y236" i="2" s="1"/>
  <c r="X200" i="2"/>
  <c r="Y200" i="2" s="1"/>
  <c r="X96" i="2"/>
  <c r="Y96" i="2" s="1"/>
  <c r="X30" i="2"/>
  <c r="Y30" i="2" s="1"/>
  <c r="X162" i="2"/>
  <c r="Y162" i="2" s="1"/>
  <c r="X144" i="2"/>
  <c r="Y144" i="2" s="1"/>
  <c r="X163" i="2"/>
  <c r="Y163" i="2" s="1"/>
  <c r="X333" i="2"/>
  <c r="Y333" i="2" s="1"/>
  <c r="X61" i="2"/>
  <c r="Y61" i="2" s="1"/>
  <c r="X190" i="2"/>
  <c r="Y190" i="2" s="1"/>
  <c r="X249" i="2"/>
  <c r="Y249" i="2" s="1"/>
  <c r="X253" i="2"/>
  <c r="Y253" i="2" s="1"/>
  <c r="X86" i="2"/>
  <c r="Y86" i="2" s="1"/>
  <c r="X263" i="2"/>
  <c r="Y263" i="2" s="1"/>
  <c r="X42" i="2"/>
  <c r="Y42" i="2" s="1"/>
  <c r="X55" i="2"/>
  <c r="Y55" i="2" s="1"/>
  <c r="X184" i="2"/>
  <c r="Y184" i="2" s="1"/>
  <c r="X297" i="2"/>
  <c r="Y297" i="2" s="1"/>
  <c r="X331" i="2"/>
  <c r="Y331" i="2" s="1"/>
  <c r="X118" i="2"/>
  <c r="Y118" i="2" s="1"/>
  <c r="X22" i="2"/>
  <c r="Y22" i="2" s="1"/>
  <c r="X71" i="2"/>
  <c r="Y71" i="2" s="1"/>
  <c r="X189" i="2"/>
  <c r="Y189" i="2" s="1"/>
  <c r="X254" i="2"/>
  <c r="Y254" i="2" s="1"/>
  <c r="X358" i="2"/>
  <c r="Y358" i="2" s="1"/>
  <c r="X327" i="2"/>
  <c r="Y327" i="2" s="1"/>
  <c r="X346" i="2"/>
  <c r="Y346" i="2" s="1"/>
  <c r="X256" i="2"/>
  <c r="Y256" i="2" s="1"/>
  <c r="X181" i="2"/>
  <c r="Y181" i="2" s="1"/>
  <c r="X273" i="2"/>
  <c r="Y273" i="2" s="1"/>
  <c r="X99" i="2"/>
  <c r="Y99" i="2" s="1"/>
  <c r="X82" i="2"/>
  <c r="Y82" i="2" s="1"/>
  <c r="X204" i="2"/>
  <c r="Y204" i="2" s="1"/>
  <c r="X128" i="2"/>
  <c r="Y128" i="2" s="1"/>
  <c r="X113" i="2"/>
  <c r="Y113" i="2" s="1"/>
  <c r="X230" i="2"/>
  <c r="Y230" i="2" s="1"/>
  <c r="X304" i="2"/>
  <c r="Y304" i="2" s="1"/>
  <c r="X283" i="2"/>
  <c r="Y283" i="2" s="1"/>
  <c r="X97" i="2"/>
  <c r="Y97" i="2" s="1"/>
  <c r="X216" i="2"/>
  <c r="Y216" i="2" s="1"/>
  <c r="X280" i="2"/>
  <c r="Y280" i="2" s="1"/>
  <c r="X201" i="2"/>
  <c r="Y201" i="2" s="1"/>
  <c r="X321" i="2"/>
  <c r="Y321" i="2" s="1"/>
  <c r="X213" i="2"/>
  <c r="Y213" i="2" s="1"/>
  <c r="X49" i="2"/>
  <c r="Y49" i="2" s="1"/>
  <c r="X100" i="2"/>
  <c r="Y100" i="2" s="1"/>
  <c r="X165" i="2"/>
  <c r="Y165" i="2" s="1"/>
  <c r="X166" i="2"/>
  <c r="Y166" i="2" s="1"/>
  <c r="X319" i="2"/>
  <c r="Y319" i="2" s="1"/>
  <c r="X244" i="2"/>
  <c r="Y244" i="2" s="1"/>
  <c r="X77" i="2"/>
  <c r="Y77" i="2" s="1"/>
  <c r="X257" i="2"/>
  <c r="Y257" i="2" s="1"/>
  <c r="X68" i="2"/>
  <c r="Y68" i="2" s="1"/>
  <c r="X317" i="2"/>
  <c r="Y317" i="2" s="1"/>
  <c r="X187" i="2"/>
  <c r="Y187" i="2" s="1"/>
  <c r="X209" i="2"/>
  <c r="Y209" i="2" s="1"/>
  <c r="X362" i="2"/>
  <c r="Y362" i="2" s="1"/>
  <c r="X119" i="2"/>
  <c r="Y119" i="2" s="1"/>
  <c r="X344" i="2"/>
  <c r="Y344" i="2" s="1"/>
  <c r="X41" i="2"/>
  <c r="Y41" i="2" s="1"/>
  <c r="X151" i="2"/>
  <c r="Y151" i="2" s="1"/>
  <c r="X268" i="2"/>
  <c r="Y268" i="2" s="1"/>
  <c r="X300" i="2"/>
  <c r="Y300" i="2" s="1"/>
  <c r="X169" i="2"/>
  <c r="Y169" i="2" s="1"/>
  <c r="X197" i="2"/>
  <c r="Y197" i="2" s="1"/>
  <c r="X309" i="2"/>
  <c r="Y309" i="2" s="1"/>
  <c r="X324" i="2"/>
  <c r="Y324" i="2" s="1"/>
  <c r="X226" i="2"/>
  <c r="Y226" i="2" s="1"/>
  <c r="X296" i="2"/>
  <c r="Y296" i="2" s="1"/>
  <c r="X34" i="2"/>
  <c r="Y34" i="2" s="1"/>
  <c r="X271" i="2"/>
  <c r="Y271" i="2" s="1"/>
  <c r="X357" i="2"/>
  <c r="Y357" i="2" s="1"/>
  <c r="X85" i="2"/>
  <c r="Y85" i="2" s="1"/>
  <c r="X322" i="2"/>
  <c r="Y322" i="2" s="1"/>
  <c r="X237" i="2"/>
  <c r="Y237" i="2" s="1"/>
  <c r="X73" i="2"/>
  <c r="Y73" i="2" s="1"/>
  <c r="X270" i="2"/>
  <c r="Y270" i="2" s="1"/>
  <c r="X202" i="2"/>
  <c r="Y202" i="2" s="1"/>
  <c r="X36" i="2"/>
  <c r="Y36" i="2" s="1"/>
  <c r="X308" i="2"/>
  <c r="Y308" i="2" s="1"/>
  <c r="X320" i="2"/>
  <c r="Y320" i="2" s="1"/>
  <c r="X40" i="2"/>
  <c r="Y40" i="2" s="1"/>
  <c r="X334" i="2"/>
  <c r="Y334" i="2" s="1"/>
  <c r="X6" i="2"/>
  <c r="Y6" i="2" s="1"/>
  <c r="X105" i="2"/>
  <c r="Y105" i="2" s="1"/>
  <c r="X19" i="2"/>
  <c r="Y19" i="2" s="1"/>
  <c r="X130" i="2"/>
  <c r="Y130" i="2" s="1"/>
  <c r="X359" i="2"/>
  <c r="Y359" i="2" s="1"/>
  <c r="X349" i="2"/>
  <c r="Y349" i="2" s="1"/>
  <c r="X93" i="2"/>
  <c r="Y93" i="2" s="1"/>
  <c r="X28" i="2"/>
  <c r="Y28" i="2" s="1"/>
  <c r="X134" i="2"/>
  <c r="Y134" i="2" s="1"/>
  <c r="X356" i="2"/>
  <c r="Y356" i="2" s="1"/>
  <c r="X248" i="2"/>
  <c r="Y248" i="2" s="1"/>
  <c r="X229" i="2"/>
  <c r="Y229" i="2" s="1"/>
  <c r="X274" i="2"/>
  <c r="Y274" i="2" s="1"/>
  <c r="X348" i="2"/>
  <c r="Y348" i="2" s="1"/>
  <c r="X88" i="2"/>
  <c r="Y88" i="2" s="1"/>
  <c r="X220" i="2"/>
  <c r="Y220" i="2" s="1"/>
  <c r="X127" i="2"/>
  <c r="Y127" i="2" s="1"/>
  <c r="X326" i="2"/>
  <c r="Y326" i="2" s="1"/>
  <c r="X339" i="2"/>
  <c r="Y339" i="2" s="1"/>
  <c r="X340" i="2"/>
  <c r="Y340" i="2" s="1"/>
  <c r="X210" i="2"/>
  <c r="Y210" i="2" s="1"/>
  <c r="X350" i="2"/>
  <c r="Y350" i="2" s="1"/>
  <c r="X102" i="2"/>
  <c r="Y102" i="2" s="1"/>
  <c r="X172" i="2"/>
  <c r="Y172" i="2" s="1"/>
  <c r="X33" i="2"/>
  <c r="Y33" i="2" s="1"/>
  <c r="X285" i="2"/>
  <c r="Y285" i="2" s="1"/>
  <c r="X32" i="2"/>
  <c r="Y32" i="2" s="1"/>
  <c r="X27" i="2"/>
  <c r="Y27" i="2" s="1"/>
  <c r="X25" i="2"/>
  <c r="Y25" i="2" s="1"/>
  <c r="X12" i="2"/>
  <c r="Y12" i="2" s="1"/>
  <c r="X106" i="2"/>
  <c r="Y106" i="2" s="1"/>
  <c r="X83" i="2"/>
  <c r="Y83" i="2" s="1"/>
  <c r="X194" i="2"/>
  <c r="Y194" i="2" s="1"/>
  <c r="X48" i="2"/>
  <c r="Y48" i="2" s="1"/>
  <c r="X124" i="2"/>
  <c r="Y124" i="2" s="1"/>
  <c r="X205" i="2"/>
  <c r="Y205" i="2" s="1"/>
  <c r="X47" i="2"/>
  <c r="Y47" i="2" s="1"/>
  <c r="X251" i="2"/>
  <c r="Y251" i="2" s="1"/>
  <c r="X211" i="2"/>
  <c r="Y211" i="2" s="1"/>
  <c r="X227" i="2"/>
  <c r="Y227" i="2" s="1"/>
  <c r="X10" i="2"/>
  <c r="Y10" i="2" s="1"/>
  <c r="X111" i="2"/>
  <c r="Y111" i="2" s="1"/>
  <c r="X126" i="2"/>
  <c r="Y126" i="2" s="1"/>
  <c r="X238" i="2"/>
  <c r="Y238" i="2" s="1"/>
  <c r="X291" i="2"/>
  <c r="Y291" i="2" s="1"/>
  <c r="X155" i="2"/>
  <c r="Y155" i="2" s="1"/>
  <c r="X335" i="2"/>
  <c r="Y335" i="2" s="1"/>
  <c r="X129" i="2"/>
  <c r="Y129" i="2" s="1"/>
  <c r="X299" i="2"/>
  <c r="Y299" i="2" s="1"/>
  <c r="X266" i="2"/>
  <c r="Y266" i="2" s="1"/>
  <c r="X193" i="2"/>
  <c r="Y193" i="2" s="1"/>
  <c r="X46" i="2"/>
  <c r="Y46" i="2" s="1"/>
  <c r="X255" i="2"/>
  <c r="Y255" i="2" s="1"/>
  <c r="X141" i="2"/>
  <c r="Y141" i="2" s="1"/>
  <c r="X288" i="2"/>
  <c r="Y288" i="2" s="1"/>
  <c r="X145" i="2"/>
  <c r="Y145" i="2" s="1"/>
  <c r="X58" i="2"/>
  <c r="Y58" i="2" s="1"/>
  <c r="X59" i="2"/>
  <c r="Y59" i="2" s="1"/>
  <c r="X225" i="2"/>
  <c r="Y225" i="2" s="1"/>
  <c r="X325" i="2"/>
  <c r="Y325" i="2" s="1"/>
  <c r="X43" i="2"/>
  <c r="Y43" i="2" s="1"/>
  <c r="X289" i="2"/>
  <c r="Y289" i="2" s="1"/>
  <c r="X168" i="2"/>
  <c r="Y168" i="2" s="1"/>
  <c r="X21" i="2"/>
  <c r="Y21" i="2" s="1"/>
  <c r="X206" i="2"/>
  <c r="Y206" i="2" s="1"/>
  <c r="X90" i="2"/>
  <c r="Y90" i="2" s="1"/>
  <c r="X138" i="2"/>
  <c r="Y138" i="2" s="1"/>
  <c r="X337" i="2"/>
  <c r="Y337" i="2" s="1"/>
  <c r="X38" i="2"/>
  <c r="Y38" i="2" s="1"/>
  <c r="X161" i="2"/>
  <c r="Y161" i="2" s="1"/>
  <c r="X287" i="2"/>
  <c r="Y287" i="2" s="1"/>
  <c r="X39" i="2"/>
  <c r="Y39" i="2" s="1"/>
  <c r="X196" i="2"/>
  <c r="Y196" i="2" s="1"/>
  <c r="X87" i="2"/>
  <c r="Y87" i="2" s="1"/>
  <c r="X355" i="2"/>
  <c r="Y355" i="2" s="1"/>
  <c r="X188" i="2"/>
  <c r="Y188" i="2" s="1"/>
  <c r="X242" i="2"/>
  <c r="Y242" i="2" s="1"/>
  <c r="X116" i="2"/>
  <c r="Y116" i="2" s="1"/>
  <c r="X123" i="2"/>
  <c r="Y123" i="2" s="1"/>
  <c r="X70" i="2"/>
  <c r="Y70" i="2" s="1"/>
  <c r="X171" i="2"/>
  <c r="Y171" i="2" s="1"/>
  <c r="X221" i="2"/>
  <c r="Y221" i="2" s="1"/>
  <c r="X246" i="2"/>
  <c r="Y246" i="2" s="1"/>
  <c r="X137" i="2"/>
  <c r="Y137" i="2" s="1"/>
  <c r="X364" i="2"/>
  <c r="Y364" i="2" s="1"/>
  <c r="X35" i="2"/>
  <c r="Y35" i="2" s="1"/>
  <c r="X323" i="2"/>
  <c r="Y323" i="2" s="1"/>
  <c r="X159" i="2"/>
  <c r="Y159" i="2" s="1"/>
  <c r="X51" i="2"/>
  <c r="Y51" i="2" s="1"/>
  <c r="X292" i="2"/>
  <c r="Y292" i="2" s="1"/>
  <c r="X306" i="2"/>
  <c r="Y306" i="2" s="1"/>
  <c r="X56" i="2"/>
  <c r="Y56" i="2" s="1"/>
  <c r="X192" i="2"/>
  <c r="Y192" i="2" s="1"/>
  <c r="X219" i="2"/>
  <c r="Y219" i="2" s="1"/>
  <c r="X125" i="2"/>
  <c r="Y125" i="2" s="1"/>
  <c r="X232" i="2"/>
  <c r="Y232" i="2" s="1"/>
  <c r="X157" i="2"/>
  <c r="Y157" i="2" s="1"/>
  <c r="X110" i="2"/>
  <c r="Y110" i="2" s="1"/>
  <c r="X95" i="2"/>
  <c r="Y95" i="2" s="1"/>
  <c r="X140" i="2"/>
  <c r="Y140" i="2" s="1"/>
  <c r="X154" i="2"/>
  <c r="Y154" i="2" s="1"/>
  <c r="X89" i="2"/>
  <c r="Y89" i="2" s="1"/>
  <c r="X121" i="2"/>
  <c r="Y121" i="2" s="1"/>
  <c r="X290" i="2"/>
  <c r="Y290" i="2" s="1"/>
  <c r="X284" i="2"/>
  <c r="Y284" i="2" s="1"/>
  <c r="X44" i="2"/>
  <c r="Y44" i="2" s="1"/>
  <c r="X74" i="2"/>
  <c r="Y74" i="2" s="1"/>
  <c r="X131" i="2"/>
  <c r="Y131" i="2" s="1"/>
  <c r="X363" i="2"/>
  <c r="Y363" i="2" s="1"/>
  <c r="X352" i="2"/>
  <c r="Y352" i="2" s="1"/>
  <c r="X214" i="2"/>
  <c r="Y214" i="2" s="1"/>
  <c r="X31" i="2"/>
  <c r="Y31" i="2" s="1"/>
  <c r="X182" i="2"/>
  <c r="Y182" i="2" s="1"/>
  <c r="X146" i="2"/>
  <c r="Y146" i="2" s="1"/>
  <c r="X295" i="2"/>
  <c r="Y295" i="2" s="1"/>
  <c r="X195" i="2"/>
  <c r="Y195" i="2" s="1"/>
  <c r="X148" i="2"/>
  <c r="Y148" i="2" s="1"/>
  <c r="X173" i="2"/>
  <c r="Y173" i="2" s="1"/>
  <c r="X26" i="2"/>
  <c r="Y26" i="2" s="1"/>
  <c r="X260" i="2"/>
  <c r="Y260" i="2" s="1"/>
  <c r="X247" i="2"/>
  <c r="Y247" i="2" s="1"/>
  <c r="X91" i="2"/>
  <c r="Y91" i="2" s="1"/>
  <c r="X243" i="2"/>
  <c r="Y243" i="2" s="1"/>
  <c r="X179" i="2"/>
  <c r="Y179" i="2" s="1"/>
  <c r="X60" i="2"/>
  <c r="Y60" i="2" s="1"/>
  <c r="X101" i="2"/>
  <c r="Y101" i="2" s="1"/>
  <c r="X265" i="2"/>
  <c r="Y265" i="2" s="1"/>
  <c r="X153" i="2"/>
  <c r="Y153" i="2" s="1"/>
  <c r="X222" i="2"/>
  <c r="Y222" i="2" s="1"/>
  <c r="X302" i="2"/>
  <c r="Y302" i="2" s="1"/>
  <c r="X69" i="2"/>
  <c r="Y69" i="2" s="1"/>
  <c r="X183" i="2"/>
  <c r="Y183" i="2" s="1"/>
  <c r="X239" i="2"/>
  <c r="Y239" i="2" s="1"/>
  <c r="X115" i="2"/>
  <c r="Y115" i="2" s="1"/>
  <c r="X20" i="2"/>
  <c r="Y20" i="2" s="1"/>
  <c r="X94" i="2"/>
  <c r="Y94" i="2" s="1"/>
  <c r="X8" i="2"/>
  <c r="Y8" i="2" s="1"/>
  <c r="X341" i="2"/>
  <c r="Y341" i="2" s="1"/>
  <c r="X298" i="2"/>
  <c r="Y298" i="2" s="1"/>
  <c r="X50" i="2"/>
  <c r="Y50" i="2" s="1"/>
  <c r="X336" i="2"/>
  <c r="Y336" i="2" s="1"/>
  <c r="X207" i="2"/>
  <c r="Y207" i="2" s="1"/>
  <c r="X80" i="2"/>
  <c r="Y80" i="2" s="1"/>
  <c r="X185" i="2"/>
  <c r="Y185" i="2" s="1"/>
  <c r="X177" i="2"/>
  <c r="Y177" i="2" s="1"/>
  <c r="X24" i="2"/>
  <c r="Y24" i="2" s="1"/>
  <c r="X186" i="2"/>
  <c r="Y186" i="2" s="1"/>
  <c r="X282" i="2"/>
  <c r="Y282" i="2" s="1"/>
  <c r="X234" i="2"/>
  <c r="Y234" i="2" s="1"/>
  <c r="X312" i="2"/>
  <c r="Y312" i="2" s="1"/>
  <c r="X252" i="2"/>
  <c r="Y252" i="2" s="1"/>
  <c r="X84" i="2"/>
  <c r="Y84" i="2" s="1"/>
  <c r="X281" i="2"/>
  <c r="Y281" i="2" s="1"/>
  <c r="X114" i="2"/>
  <c r="Y114" i="2" s="1"/>
  <c r="X316" i="2"/>
  <c r="Y316" i="2" s="1"/>
  <c r="X180" i="2"/>
  <c r="Y180" i="2" s="1"/>
  <c r="X191" i="2"/>
  <c r="Y191" i="2" s="1"/>
  <c r="X15" i="2"/>
  <c r="Y15" i="2" s="1"/>
  <c r="X360" i="2"/>
  <c r="Y360" i="2" s="1"/>
  <c r="X275" i="2"/>
  <c r="Y275" i="2" s="1"/>
  <c r="X63" i="2"/>
  <c r="Y63" i="2" s="1"/>
  <c r="X104" i="2"/>
  <c r="Y104" i="2" s="1"/>
  <c r="X215" i="2"/>
  <c r="Y215" i="2" s="1"/>
  <c r="X328" i="2"/>
  <c r="Y328" i="2" s="1"/>
  <c r="X347" i="2"/>
  <c r="Y347" i="2" s="1"/>
  <c r="X199" i="2"/>
  <c r="Y199" i="2" s="1"/>
  <c r="X150" i="2"/>
  <c r="Y150" i="2" s="1"/>
  <c r="X67" i="2"/>
  <c r="Y67" i="2" s="1"/>
  <c r="X112" i="2"/>
  <c r="Y112" i="2" s="1"/>
  <c r="X208" i="2"/>
  <c r="Y208" i="2" s="1"/>
  <c r="X330" i="2"/>
  <c r="Y330" i="2" s="1"/>
  <c r="X11" i="2"/>
  <c r="Y11" i="2" s="1"/>
  <c r="X81" i="2"/>
  <c r="Y81" i="2" s="1"/>
  <c r="X158" i="2"/>
  <c r="Y158" i="2" s="1"/>
  <c r="X235" i="2"/>
  <c r="Y235" i="2" s="1"/>
  <c r="X72" i="2"/>
  <c r="Y72" i="2" s="1"/>
  <c r="X353" i="2"/>
  <c r="Y353" i="2" s="1"/>
  <c r="X45" i="2"/>
  <c r="Y45" i="2" s="1"/>
  <c r="X18" i="2"/>
  <c r="Y18" i="2" s="1"/>
  <c r="X313" i="2"/>
  <c r="Y313" i="2" s="1"/>
  <c r="X142" i="2"/>
  <c r="Y142" i="2" s="1"/>
  <c r="X143" i="2"/>
  <c r="Y143" i="2" s="1"/>
  <c r="X245" i="2"/>
  <c r="Y245" i="2" s="1"/>
  <c r="X136" i="2"/>
  <c r="Y136" i="2" s="1"/>
  <c r="X345" i="2"/>
  <c r="Y345" i="2" s="1"/>
  <c r="X13" i="2"/>
  <c r="Y13" i="2" s="1"/>
  <c r="X294" i="2"/>
  <c r="Y294" i="2" s="1"/>
  <c r="X212" i="2"/>
  <c r="Y212" i="2" s="1"/>
  <c r="X224" i="2"/>
  <c r="Y224" i="2" s="1"/>
  <c r="X9" i="2"/>
  <c r="Y9" i="2" s="1"/>
  <c r="X262" i="2"/>
  <c r="Y262" i="2" s="1"/>
  <c r="X176" i="2"/>
  <c r="Y176" i="2" s="1"/>
  <c r="X164" i="2"/>
  <c r="Y164" i="2" s="1"/>
  <c r="X122" i="2"/>
  <c r="Y122" i="2" s="1"/>
  <c r="X120" i="2"/>
  <c r="Y120" i="2" s="1"/>
  <c r="X198" i="2"/>
  <c r="Y198" i="2" s="1"/>
  <c r="X178" i="2"/>
  <c r="Y178" i="2" s="1"/>
  <c r="X310" i="2"/>
  <c r="Y310" i="2" s="1"/>
  <c r="X343" i="2"/>
  <c r="Y343" i="2" s="1"/>
  <c r="X175" i="2"/>
  <c r="Y175" i="2" s="1"/>
  <c r="X217" i="2"/>
  <c r="Y217" i="2" s="1"/>
  <c r="X62" i="2"/>
  <c r="Y62" i="2" s="1"/>
  <c r="X14" i="2"/>
  <c r="Y14" i="2" s="1"/>
  <c r="X231" i="2"/>
  <c r="Y231" i="2" s="1"/>
  <c r="X109" i="2"/>
  <c r="Y109" i="2" s="1"/>
  <c r="X286" i="2"/>
  <c r="Y286" i="2" s="1"/>
  <c r="X303" i="2"/>
  <c r="Y303" i="2" s="1"/>
  <c r="X305" i="2"/>
  <c r="Y305" i="2" s="1"/>
  <c r="X354" i="2"/>
  <c r="Y354" i="2" s="1"/>
  <c r="X233" i="2"/>
  <c r="Y233" i="2" s="1"/>
  <c r="X37" i="2"/>
  <c r="Y37" i="2" s="1"/>
  <c r="X98" i="2"/>
  <c r="Y98" i="2" s="1"/>
  <c r="X279" i="2"/>
  <c r="Y279" i="2" s="1"/>
  <c r="X147" i="2"/>
  <c r="Y147" i="2" s="1"/>
  <c r="X170" i="2"/>
  <c r="Y170" i="2" s="1"/>
  <c r="X16" i="2"/>
  <c r="Y16" i="2" s="1"/>
  <c r="X160" i="2"/>
  <c r="Y160" i="2" s="1"/>
  <c r="Z570" i="2"/>
  <c r="Z510" i="2"/>
  <c r="AB510" i="2"/>
  <c r="Z504" i="2"/>
  <c r="AB504" i="2"/>
  <c r="Z410" i="2"/>
  <c r="AB410" i="2"/>
  <c r="Z599" i="2"/>
  <c r="AB599" i="2"/>
  <c r="Z573" i="2"/>
  <c r="Z611" i="2"/>
  <c r="Z665" i="2"/>
  <c r="AB665" i="2"/>
  <c r="Z617" i="2"/>
  <c r="AB617" i="2"/>
  <c r="Z420" i="2"/>
  <c r="Z506" i="2"/>
  <c r="AB506" i="2"/>
  <c r="Z509" i="2"/>
  <c r="AB509" i="2"/>
  <c r="Z471" i="2"/>
  <c r="Z641" i="2"/>
  <c r="AB641" i="2"/>
  <c r="Z568" i="2"/>
  <c r="Z378" i="2"/>
  <c r="AB378" i="2"/>
  <c r="Z555" i="2"/>
  <c r="Z671" i="2"/>
  <c r="AB671" i="2"/>
  <c r="Z579" i="2"/>
  <c r="AB579" i="2"/>
  <c r="AA651" i="2"/>
  <c r="AA656" i="2"/>
  <c r="Z658" i="2"/>
  <c r="AA608" i="2"/>
  <c r="Z578" i="2"/>
  <c r="AB578" i="2"/>
  <c r="Z604" i="2"/>
  <c r="AB604" i="2"/>
  <c r="Z613" i="2"/>
  <c r="AB613" i="2"/>
  <c r="AA657" i="2"/>
  <c r="Z619" i="2"/>
  <c r="AB619" i="2"/>
  <c r="AA620" i="2"/>
  <c r="AB620" i="2"/>
  <c r="AA614" i="2"/>
  <c r="AB614" i="2"/>
  <c r="AA652" i="2"/>
  <c r="AA617" i="2"/>
  <c r="AA636" i="2"/>
  <c r="Z580" i="2"/>
  <c r="AB580" i="2"/>
  <c r="Z591" i="2"/>
  <c r="AA638" i="2"/>
  <c r="AB638" i="2"/>
  <c r="AA583" i="2"/>
  <c r="AA590" i="2"/>
  <c r="Z610" i="2"/>
  <c r="AB610" i="2"/>
  <c r="Z659" i="2"/>
  <c r="AB659" i="2"/>
  <c r="Z675" i="2"/>
  <c r="AB675" i="2"/>
  <c r="AA667" i="2"/>
  <c r="AB667" i="2"/>
  <c r="AA625" i="2"/>
  <c r="AB625" i="2"/>
  <c r="Z663" i="2"/>
  <c r="AA623" i="2"/>
  <c r="AB623" i="2"/>
  <c r="AA593" i="2"/>
  <c r="Z646" i="2"/>
  <c r="AB646" i="2"/>
  <c r="AA645" i="2"/>
  <c r="AA630" i="2"/>
  <c r="AA669" i="2"/>
  <c r="AB669" i="2"/>
  <c r="Z631" i="2"/>
  <c r="AB631" i="2"/>
  <c r="Z637" i="2"/>
  <c r="Z600" i="2"/>
  <c r="AA649" i="2"/>
  <c r="Z597" i="2"/>
  <c r="AB597" i="2"/>
  <c r="Z654" i="2"/>
  <c r="Z584" i="2"/>
  <c r="AB584" i="2"/>
  <c r="AA634" i="2"/>
  <c r="AB634" i="2"/>
  <c r="Z626" i="2"/>
  <c r="Z581" i="2"/>
  <c r="AB581" i="2"/>
  <c r="Z465" i="2"/>
  <c r="AB465" i="2"/>
  <c r="Z595" i="2"/>
  <c r="Z585" i="2"/>
  <c r="AB585" i="2"/>
  <c r="AA605" i="2"/>
  <c r="AB605" i="2"/>
  <c r="AA606" i="2"/>
  <c r="Z603" i="2"/>
  <c r="AB603" i="2"/>
  <c r="Z661" i="2"/>
  <c r="AB661" i="2"/>
  <c r="Z676" i="2"/>
  <c r="AB676" i="2"/>
  <c r="AA643" i="2"/>
  <c r="Z635" i="2"/>
  <c r="AB635" i="2"/>
  <c r="Z666" i="2"/>
  <c r="AB666" i="2"/>
  <c r="AA612" i="2"/>
  <c r="AB612" i="2"/>
  <c r="AA621" i="2"/>
  <c r="AB621" i="2"/>
  <c r="Z640" i="2"/>
  <c r="AB640" i="2"/>
  <c r="Z664" i="2"/>
  <c r="AB664" i="2"/>
  <c r="AA609" i="2"/>
  <c r="Z618" i="2"/>
  <c r="AB618" i="2"/>
  <c r="Z647" i="2"/>
  <c r="AB647" i="2"/>
  <c r="Z655" i="2"/>
  <c r="AB655" i="2"/>
  <c r="Z587" i="2"/>
  <c r="AB587" i="2"/>
  <c r="AA665" i="2"/>
  <c r="Z596" i="2"/>
  <c r="AB596" i="2"/>
  <c r="Z642" i="2"/>
  <c r="AB642" i="2"/>
  <c r="Z589" i="2"/>
  <c r="Z627" i="2"/>
  <c r="AA611" i="2"/>
  <c r="Z602" i="2"/>
  <c r="Z662" i="2"/>
  <c r="AB662" i="2"/>
  <c r="Z632" i="2"/>
  <c r="Z660" i="2"/>
  <c r="AB660" i="2"/>
  <c r="Z616" i="2"/>
  <c r="AB616" i="2"/>
  <c r="Z550" i="2"/>
  <c r="AB550" i="2"/>
  <c r="Z443" i="2"/>
  <c r="AB443" i="2"/>
  <c r="Z588" i="2"/>
  <c r="AB588" i="2"/>
  <c r="Z598" i="2"/>
  <c r="Z633" i="2"/>
  <c r="AB633" i="2"/>
  <c r="AA624" i="2"/>
  <c r="AA653" i="2"/>
  <c r="AA639" i="2"/>
  <c r="Z677" i="2"/>
  <c r="Z601" i="2"/>
  <c r="AB601" i="2"/>
  <c r="AA673" i="2"/>
  <c r="Z607" i="2"/>
  <c r="AB607" i="2"/>
  <c r="Z650" i="2"/>
  <c r="AB650" i="2"/>
  <c r="AA599" i="2"/>
  <c r="AA582" i="2"/>
  <c r="Z622" i="2"/>
  <c r="AA671" i="2"/>
  <c r="AA641" i="2"/>
  <c r="Z629" i="2"/>
  <c r="AB629" i="2"/>
  <c r="Z668" i="2"/>
  <c r="AA648" i="2"/>
  <c r="AA672" i="2"/>
  <c r="Z670" i="2"/>
  <c r="Z674" i="2"/>
  <c r="AB674" i="2"/>
  <c r="Z644" i="2"/>
  <c r="AB644" i="2"/>
  <c r="Z615" i="2"/>
  <c r="Z586" i="2"/>
  <c r="AB586" i="2"/>
  <c r="Z592" i="2"/>
  <c r="AB592" i="2"/>
  <c r="Z594" i="2"/>
  <c r="Z628" i="2"/>
  <c r="AB628" i="2"/>
  <c r="Z507" i="2"/>
  <c r="AB507" i="2"/>
  <c r="Z408" i="2"/>
  <c r="AB408" i="2"/>
  <c r="Z470" i="2"/>
  <c r="AB470" i="2"/>
  <c r="Z449" i="2"/>
  <c r="AB449" i="2"/>
  <c r="Z486" i="2"/>
  <c r="AB486" i="2"/>
  <c r="Z487" i="2"/>
  <c r="AB487" i="2"/>
  <c r="Z557" i="2"/>
  <c r="Z488" i="2"/>
  <c r="AB488" i="2"/>
  <c r="Z407" i="2"/>
  <c r="AB407" i="2"/>
  <c r="Z387" i="2"/>
  <c r="AB387" i="2"/>
  <c r="Z394" i="2"/>
  <c r="AA438" i="2"/>
  <c r="Z446" i="2"/>
  <c r="AB446" i="2"/>
  <c r="Z531" i="2"/>
  <c r="AA550" i="2"/>
  <c r="AA512" i="2"/>
  <c r="AB512" i="2"/>
  <c r="AA500" i="2"/>
  <c r="AA506" i="2"/>
  <c r="AA577" i="2"/>
  <c r="AB577" i="2"/>
  <c r="AA468" i="2"/>
  <c r="AA568" i="2"/>
  <c r="AA525" i="2"/>
  <c r="Z458" i="2"/>
  <c r="AB458" i="2"/>
  <c r="Z445" i="2"/>
  <c r="Z441" i="2"/>
  <c r="AB441" i="2"/>
  <c r="Z534" i="2"/>
  <c r="AB534" i="2"/>
  <c r="Z539" i="2"/>
  <c r="Z472" i="2"/>
  <c r="Z461" i="2"/>
  <c r="AB461" i="2"/>
  <c r="Z442" i="2"/>
  <c r="AA479" i="2"/>
  <c r="AA509" i="2"/>
  <c r="Z520" i="2"/>
  <c r="AB520" i="2"/>
  <c r="Z409" i="2"/>
  <c r="Z457" i="2"/>
  <c r="Z431" i="2"/>
  <c r="AB431" i="2"/>
  <c r="Z537" i="2"/>
  <c r="AB537" i="2"/>
  <c r="Z554" i="2"/>
  <c r="AB554" i="2"/>
  <c r="Z530" i="2"/>
  <c r="Z560" i="2"/>
  <c r="Z412" i="2"/>
  <c r="AB412" i="2"/>
  <c r="Z484" i="2"/>
  <c r="AB484" i="2"/>
  <c r="Z535" i="2"/>
  <c r="AB535" i="2"/>
  <c r="Z502" i="2"/>
  <c r="AB502" i="2"/>
  <c r="AA471" i="2"/>
  <c r="Z448" i="2"/>
  <c r="Z456" i="2"/>
  <c r="AB456" i="2"/>
  <c r="Z454" i="2"/>
  <c r="Z522" i="2"/>
  <c r="Z545" i="2"/>
  <c r="Z494" i="2"/>
  <c r="AB494" i="2"/>
  <c r="AA573" i="2"/>
  <c r="Z523" i="2"/>
  <c r="AB523" i="2"/>
  <c r="AA440" i="2"/>
  <c r="AA563" i="2"/>
  <c r="AA405" i="2"/>
  <c r="AB405" i="2"/>
  <c r="AA465" i="2"/>
  <c r="AA544" i="2"/>
  <c r="Z469" i="2"/>
  <c r="AB469" i="2"/>
  <c r="Z416" i="2"/>
  <c r="AB416" i="2"/>
  <c r="Z430" i="2"/>
  <c r="Z498" i="2"/>
  <c r="AB498" i="2"/>
  <c r="Z575" i="2"/>
  <c r="AB575" i="2"/>
  <c r="Z540" i="2"/>
  <c r="Z542" i="2"/>
  <c r="AB542" i="2"/>
  <c r="Z464" i="2"/>
  <c r="AB464" i="2"/>
  <c r="AA419" i="2"/>
  <c r="AB419" i="2"/>
  <c r="AA501" i="2"/>
  <c r="AA474" i="2"/>
  <c r="AA486" i="2"/>
  <c r="AA555" i="2"/>
  <c r="Z453" i="2"/>
  <c r="AB453" i="2"/>
  <c r="Z536" i="2"/>
  <c r="AB536" i="2"/>
  <c r="Z519" i="2"/>
  <c r="AB519" i="2"/>
  <c r="Z436" i="2"/>
  <c r="AB436" i="2"/>
  <c r="Z559" i="2"/>
  <c r="AB559" i="2"/>
  <c r="Z556" i="2"/>
  <c r="AB556" i="2"/>
  <c r="Z418" i="2"/>
  <c r="Z490" i="2"/>
  <c r="Z553" i="2"/>
  <c r="Z569" i="2"/>
  <c r="Z480" i="2"/>
  <c r="AB480" i="2"/>
  <c r="Z415" i="2"/>
  <c r="AB415" i="2"/>
  <c r="Z572" i="2"/>
  <c r="AB572" i="2"/>
  <c r="Z548" i="2"/>
  <c r="Z493" i="2"/>
  <c r="AB493" i="2"/>
  <c r="Z477" i="2"/>
  <c r="AB477" i="2"/>
  <c r="Z491" i="2"/>
  <c r="AB491" i="2"/>
  <c r="Z466" i="2"/>
  <c r="AB466" i="2"/>
  <c r="Z514" i="2"/>
  <c r="AB514" i="2"/>
  <c r="Z435" i="2"/>
  <c r="Z546" i="2"/>
  <c r="Z399" i="2"/>
  <c r="AA543" i="2"/>
  <c r="AB543" i="2"/>
  <c r="AA510" i="2"/>
  <c r="AA421" i="2"/>
  <c r="AB421" i="2"/>
  <c r="AA551" i="2"/>
  <c r="AB551" i="2"/>
  <c r="AA504" i="2"/>
  <c r="AA517" i="2"/>
  <c r="AA462" i="2"/>
  <c r="AB462" i="2"/>
  <c r="AA414" i="2"/>
  <c r="AB414" i="2"/>
  <c r="AA437" i="2"/>
  <c r="AB437" i="2"/>
  <c r="AA481" i="2"/>
  <c r="Z562" i="2"/>
  <c r="Z425" i="2"/>
  <c r="Z439" i="2"/>
  <c r="Z571" i="2"/>
  <c r="Z508" i="2"/>
  <c r="Z528" i="2"/>
  <c r="AB528" i="2"/>
  <c r="Z476" i="2"/>
  <c r="AA516" i="2"/>
  <c r="AA532" i="2"/>
  <c r="AA547" i="2"/>
  <c r="AB547" i="2"/>
  <c r="AA410" i="2"/>
  <c r="AA478" i="2"/>
  <c r="AA499" i="2"/>
  <c r="AB499" i="2"/>
  <c r="Z558" i="2"/>
  <c r="Z467" i="2"/>
  <c r="AB467" i="2"/>
  <c r="Z411" i="2"/>
  <c r="Z526" i="2"/>
  <c r="Z564" i="2"/>
  <c r="AB564" i="2"/>
  <c r="Z527" i="2"/>
  <c r="AA470" i="2"/>
  <c r="Z566" i="2"/>
  <c r="AB566" i="2"/>
  <c r="Z455" i="2"/>
  <c r="AB455" i="2"/>
  <c r="Z524" i="2"/>
  <c r="Z495" i="2"/>
  <c r="AB495" i="2"/>
  <c r="Z496" i="2"/>
  <c r="AB496" i="2"/>
  <c r="Z444" i="2"/>
  <c r="AA417" i="2"/>
  <c r="Z565" i="2"/>
  <c r="Z489" i="2"/>
  <c r="AB489" i="2"/>
  <c r="Z459" i="2"/>
  <c r="Z492" i="2"/>
  <c r="AB492" i="2"/>
  <c r="Z538" i="2"/>
  <c r="AB538" i="2"/>
  <c r="Z460" i="2"/>
  <c r="AB460" i="2"/>
  <c r="Z433" i="2"/>
  <c r="AA420" i="2"/>
  <c r="Z529" i="2"/>
  <c r="Z567" i="2"/>
  <c r="AB567" i="2"/>
  <c r="AA570" i="2"/>
  <c r="AA443" i="2"/>
  <c r="AA429" i="2"/>
  <c r="AB429" i="2"/>
  <c r="AA404" i="2"/>
  <c r="AB404" i="2"/>
  <c r="AA475" i="2"/>
  <c r="AA432" i="2"/>
  <c r="Z552" i="2"/>
  <c r="Z463" i="2"/>
  <c r="Z541" i="2"/>
  <c r="Z423" i="2"/>
  <c r="AB423" i="2"/>
  <c r="Z422" i="2"/>
  <c r="AB422" i="2"/>
  <c r="Z482" i="2"/>
  <c r="AB482" i="2"/>
  <c r="Z450" i="2"/>
  <c r="AA561" i="2"/>
  <c r="AA426" i="2"/>
  <c r="AA503" i="2"/>
  <c r="AA447" i="2"/>
  <c r="Z451" i="2"/>
  <c r="AB451" i="2"/>
  <c r="Z424" i="2"/>
  <c r="Z485" i="2"/>
  <c r="AB485" i="2"/>
  <c r="Z511" i="2"/>
  <c r="AB511" i="2"/>
  <c r="Z428" i="2"/>
  <c r="Z576" i="2"/>
  <c r="AB576" i="2"/>
  <c r="AA518" i="2"/>
  <c r="Z434" i="2"/>
  <c r="AB434" i="2"/>
  <c r="Z497" i="2"/>
  <c r="Z473" i="2"/>
  <c r="AB473" i="2"/>
  <c r="AA513" i="2"/>
  <c r="Z549" i="2"/>
  <c r="AB549" i="2"/>
  <c r="Z427" i="2"/>
  <c r="AB427" i="2"/>
  <c r="Z515" i="2"/>
  <c r="AB515" i="2"/>
  <c r="Z413" i="2"/>
  <c r="AB413" i="2"/>
  <c r="Z406" i="2"/>
  <c r="Z533" i="2"/>
  <c r="Z452" i="2"/>
  <c r="Z521" i="2"/>
  <c r="Z483" i="2"/>
  <c r="AB483" i="2"/>
  <c r="Z505" i="2"/>
  <c r="AB505" i="2"/>
  <c r="Z574" i="2"/>
  <c r="AB574" i="2"/>
  <c r="Z385" i="2"/>
  <c r="AB385" i="2"/>
  <c r="AA384" i="2"/>
  <c r="AB384" i="2"/>
  <c r="AA366" i="2"/>
  <c r="AB366" i="2"/>
  <c r="Z383" i="2"/>
  <c r="Z393" i="2"/>
  <c r="AB393" i="2"/>
  <c r="Z401" i="2"/>
  <c r="AB401" i="2"/>
  <c r="AA378" i="2"/>
  <c r="AA391" i="2"/>
  <c r="Z372" i="2"/>
  <c r="AB372" i="2"/>
  <c r="Z398" i="2"/>
  <c r="AB398" i="2"/>
  <c r="Z377" i="2"/>
  <c r="AB377" i="2"/>
  <c r="Z403" i="2"/>
  <c r="Z375" i="2"/>
  <c r="AB375" i="2"/>
  <c r="Z386" i="2"/>
  <c r="AB386" i="2"/>
  <c r="AA394" i="2"/>
  <c r="AA367" i="2"/>
  <c r="Z396" i="2"/>
  <c r="AB396" i="2"/>
  <c r="AA388" i="2"/>
  <c r="Z382" i="2"/>
  <c r="AB382" i="2"/>
  <c r="Z381" i="2"/>
  <c r="AB381" i="2"/>
  <c r="Z379" i="2"/>
  <c r="AB379" i="2"/>
  <c r="Z376" i="2"/>
  <c r="AB376" i="2"/>
  <c r="AA389" i="2"/>
  <c r="Z368" i="2"/>
  <c r="AB368" i="2"/>
  <c r="Z373" i="2"/>
  <c r="AB373" i="2"/>
  <c r="Z390" i="2"/>
  <c r="AA371" i="2"/>
  <c r="AB371" i="2"/>
  <c r="Z374" i="2"/>
  <c r="AB374" i="2"/>
  <c r="Z370" i="2"/>
  <c r="AB370" i="2"/>
  <c r="Z369" i="2"/>
  <c r="AB369" i="2"/>
  <c r="Z392" i="2"/>
  <c r="AB392" i="2"/>
  <c r="Z400" i="2"/>
  <c r="AB400" i="2"/>
  <c r="AA402" i="2"/>
  <c r="Z397" i="2"/>
  <c r="AA395" i="2"/>
  <c r="Z380" i="2"/>
  <c r="AB380" i="2"/>
  <c r="AA7" i="2"/>
  <c r="AB7" i="2"/>
  <c r="Z222" i="2"/>
  <c r="Z247" i="2"/>
  <c r="AB247" i="2"/>
  <c r="Z182" i="2"/>
  <c r="AB182" i="2"/>
  <c r="Z284" i="2"/>
  <c r="Z157" i="2"/>
  <c r="AB157" i="2"/>
  <c r="Z51" i="2"/>
  <c r="Z171" i="2"/>
  <c r="AB171" i="2"/>
  <c r="Z196" i="2"/>
  <c r="AB196" i="2"/>
  <c r="Z206" i="2"/>
  <c r="AB206" i="2"/>
  <c r="Z58" i="2"/>
  <c r="Z299" i="2"/>
  <c r="AB299" i="2"/>
  <c r="Z111" i="2"/>
  <c r="AB111" i="2"/>
  <c r="Z124" i="2"/>
  <c r="AB124" i="2"/>
  <c r="Z83" i="2"/>
  <c r="AB83" i="2"/>
  <c r="Z33" i="2"/>
  <c r="AB33" i="2"/>
  <c r="Z127" i="2"/>
  <c r="AB127" i="2"/>
  <c r="Z134" i="2"/>
  <c r="AB134" i="2"/>
  <c r="Z202" i="2"/>
  <c r="AB202" i="2"/>
  <c r="Z296" i="2"/>
  <c r="AB296" i="2"/>
  <c r="Z300" i="2"/>
  <c r="Z209" i="2"/>
  <c r="AB209" i="2"/>
  <c r="Z166" i="2"/>
  <c r="AB166" i="2"/>
  <c r="Z216" i="2"/>
  <c r="Z82" i="2"/>
  <c r="Z254" i="2"/>
  <c r="AB254" i="2"/>
  <c r="Z55" i="2"/>
  <c r="Z333" i="2"/>
  <c r="AB333" i="2"/>
  <c r="Z361" i="2"/>
  <c r="AB361" i="2"/>
  <c r="Z29" i="2"/>
  <c r="Z156" i="2"/>
  <c r="AB156" i="2"/>
  <c r="Z267" i="2"/>
  <c r="AB267" i="2"/>
  <c r="Z277" i="2"/>
  <c r="AB277" i="2"/>
  <c r="Z318" i="2"/>
  <c r="AB318" i="2"/>
  <c r="Z103" i="2"/>
  <c r="Z250" i="2"/>
  <c r="AB250" i="2"/>
  <c r="Z106" i="2"/>
  <c r="Z172" i="2"/>
  <c r="AB172" i="2"/>
  <c r="Z220" i="2"/>
  <c r="Z28" i="2"/>
  <c r="Z270" i="2"/>
  <c r="AB270" i="2"/>
  <c r="Z197" i="2"/>
  <c r="Z187" i="2"/>
  <c r="AB187" i="2"/>
  <c r="Z165" i="2"/>
  <c r="Z97" i="2"/>
  <c r="Z99" i="2"/>
  <c r="Z189" i="2"/>
  <c r="AB189" i="2"/>
  <c r="Z42" i="2"/>
  <c r="AB42" i="2"/>
  <c r="Z163" i="2"/>
  <c r="Z53" i="2"/>
  <c r="AB53" i="2"/>
  <c r="Z66" i="2"/>
  <c r="Z365" i="2"/>
  <c r="AB365" i="2"/>
  <c r="Z174" i="2"/>
  <c r="AB174" i="2"/>
  <c r="Z52" i="2"/>
  <c r="AB52" i="2"/>
  <c r="Z132" i="2"/>
  <c r="AB132" i="2"/>
  <c r="Z203" i="2"/>
  <c r="Z351" i="2"/>
  <c r="Z120" i="2"/>
  <c r="Z212" i="2"/>
  <c r="AB212" i="2"/>
  <c r="Z142" i="2"/>
  <c r="Z158" i="2"/>
  <c r="Z150" i="2"/>
  <c r="AB150" i="2"/>
  <c r="Z360" i="2"/>
  <c r="AB360" i="2"/>
  <c r="Z252" i="2"/>
  <c r="AB252" i="2"/>
  <c r="Z80" i="2"/>
  <c r="AB80" i="2"/>
  <c r="Z94" i="2"/>
  <c r="AB94" i="2"/>
  <c r="Z153" i="2"/>
  <c r="AB153" i="2"/>
  <c r="Z260" i="2"/>
  <c r="Z31" i="2"/>
  <c r="AB31" i="2"/>
  <c r="Z290" i="2"/>
  <c r="AB290" i="2"/>
  <c r="Z232" i="2"/>
  <c r="Z159" i="2"/>
  <c r="AB159" i="2"/>
  <c r="Z70" i="2"/>
  <c r="AB70" i="2"/>
  <c r="Z39" i="2"/>
  <c r="AB39" i="2"/>
  <c r="Z21" i="2"/>
  <c r="AB21" i="2"/>
  <c r="Z145" i="2"/>
  <c r="Z160" i="2"/>
  <c r="Z354" i="2"/>
  <c r="AB354" i="2"/>
  <c r="Z62" i="2"/>
  <c r="Z294" i="2"/>
  <c r="AB294" i="2"/>
  <c r="Z313" i="2"/>
  <c r="AB313" i="2"/>
  <c r="Z81" i="2"/>
  <c r="Z199" i="2"/>
  <c r="AB199" i="2"/>
  <c r="Z102" i="2"/>
  <c r="AB102" i="2"/>
  <c r="Z88" i="2"/>
  <c r="Z93" i="2"/>
  <c r="AB93" i="2"/>
  <c r="Z73" i="2"/>
  <c r="AB73" i="2"/>
  <c r="Z271" i="2"/>
  <c r="Z226" i="2"/>
  <c r="Z268" i="2"/>
  <c r="AB268" i="2"/>
  <c r="Z317" i="2"/>
  <c r="Z100" i="2"/>
  <c r="AB100" i="2"/>
  <c r="Z283" i="2"/>
  <c r="AB283" i="2"/>
  <c r="Z273" i="2"/>
  <c r="Z71" i="2"/>
  <c r="Z263" i="2"/>
  <c r="Z144" i="2"/>
  <c r="Z218" i="2"/>
  <c r="AB218" i="2"/>
  <c r="Z149" i="2"/>
  <c r="Z79" i="2"/>
  <c r="AB79" i="2"/>
  <c r="Z108" i="2"/>
  <c r="AB108" i="2"/>
  <c r="Z276" i="2"/>
  <c r="AB276" i="2"/>
  <c r="Z261" i="2"/>
  <c r="AB261" i="2"/>
  <c r="Z258" i="2"/>
  <c r="AB258" i="2"/>
  <c r="Z65" i="2"/>
  <c r="AB65" i="2"/>
  <c r="Z312" i="2"/>
  <c r="Z207" i="2"/>
  <c r="AB207" i="2"/>
  <c r="Z20" i="2"/>
  <c r="AB20" i="2"/>
  <c r="Z265" i="2"/>
  <c r="AB265" i="2"/>
  <c r="Z26" i="2"/>
  <c r="AB26" i="2"/>
  <c r="Z214" i="2"/>
  <c r="AB214" i="2"/>
  <c r="Z121" i="2"/>
  <c r="AB121" i="2"/>
  <c r="Z125" i="2"/>
  <c r="Z323" i="2"/>
  <c r="Z123" i="2"/>
  <c r="AB123" i="2"/>
  <c r="Z287" i="2"/>
  <c r="Z168" i="2"/>
  <c r="Z288" i="2"/>
  <c r="Z129" i="2"/>
  <c r="AB129" i="2"/>
  <c r="Z98" i="2"/>
  <c r="AB98" i="2"/>
  <c r="Z37" i="2"/>
  <c r="AB37" i="2"/>
  <c r="Z224" i="2"/>
  <c r="AB224" i="2"/>
  <c r="Z275" i="2"/>
  <c r="Z347" i="2"/>
  <c r="AB347" i="2"/>
  <c r="Z336" i="2"/>
  <c r="Z173" i="2"/>
  <c r="Z219" i="2"/>
  <c r="AB219" i="2"/>
  <c r="Z289" i="2"/>
  <c r="Z227" i="2"/>
  <c r="Z349" i="2"/>
  <c r="AB349" i="2"/>
  <c r="Z324" i="2"/>
  <c r="AB324" i="2"/>
  <c r="Z304" i="2"/>
  <c r="AB304" i="2"/>
  <c r="Z86" i="2"/>
  <c r="AB86" i="2"/>
  <c r="Z259" i="2"/>
  <c r="AB259" i="2"/>
  <c r="Z293" i="2"/>
  <c r="AB293" i="2"/>
  <c r="Z75" i="2"/>
  <c r="Z170" i="2"/>
  <c r="Z175" i="2"/>
  <c r="Z345" i="2"/>
  <c r="Z45" i="2"/>
  <c r="Z328" i="2"/>
  <c r="AB328" i="2"/>
  <c r="Z180" i="2"/>
  <c r="Z282" i="2"/>
  <c r="AB282" i="2"/>
  <c r="Z239" i="2"/>
  <c r="Z60" i="2"/>
  <c r="Z148" i="2"/>
  <c r="Z363" i="2"/>
  <c r="AB363" i="2"/>
  <c r="Z154" i="2"/>
  <c r="Z192" i="2"/>
  <c r="Z364" i="2"/>
  <c r="AB364" i="2"/>
  <c r="Z242" i="2"/>
  <c r="Z38" i="2"/>
  <c r="AB38" i="2"/>
  <c r="Z43" i="2"/>
  <c r="AB43" i="2"/>
  <c r="Z255" i="2"/>
  <c r="AB255" i="2"/>
  <c r="Z155" i="2"/>
  <c r="AB155" i="2"/>
  <c r="Z211" i="2"/>
  <c r="AB211" i="2"/>
  <c r="Z25" i="2"/>
  <c r="AB25" i="2"/>
  <c r="Z210" i="2"/>
  <c r="AB210" i="2"/>
  <c r="Z274" i="2"/>
  <c r="Z359" i="2"/>
  <c r="AB359" i="2"/>
  <c r="Z40" i="2"/>
  <c r="Z322" i="2"/>
  <c r="AB322" i="2"/>
  <c r="Z34" i="2"/>
  <c r="AB34" i="2"/>
  <c r="Z309" i="2"/>
  <c r="Z169" i="2"/>
  <c r="AB169" i="2"/>
  <c r="Z41" i="2"/>
  <c r="Z257" i="2"/>
  <c r="AB257" i="2"/>
  <c r="Z213" i="2"/>
  <c r="AB213" i="2"/>
  <c r="Z230" i="2"/>
  <c r="AB230" i="2"/>
  <c r="Z256" i="2"/>
  <c r="AB256" i="2"/>
  <c r="Z118" i="2"/>
  <c r="AB118" i="2"/>
  <c r="Z253" i="2"/>
  <c r="AB253" i="2"/>
  <c r="Z30" i="2"/>
  <c r="Z338" i="2"/>
  <c r="Z272" i="2"/>
  <c r="Z278" i="2"/>
  <c r="AB278" i="2"/>
  <c r="Z139" i="2"/>
  <c r="Z315" i="2"/>
  <c r="Z23" i="2"/>
  <c r="AB23" i="2"/>
  <c r="Z78" i="2"/>
  <c r="Z178" i="2"/>
  <c r="AB178" i="2"/>
  <c r="Z231" i="2"/>
  <c r="Z143" i="2"/>
  <c r="AB143" i="2"/>
  <c r="Z67" i="2"/>
  <c r="Z84" i="2"/>
  <c r="AB84" i="2"/>
  <c r="Z185" i="2"/>
  <c r="AB185" i="2"/>
  <c r="Z233" i="2"/>
  <c r="AB233" i="2"/>
  <c r="Z234" i="2"/>
  <c r="AB234" i="2"/>
  <c r="Z101" i="2"/>
  <c r="AB101" i="2"/>
  <c r="Z89" i="2"/>
  <c r="AB89" i="2"/>
  <c r="Z116" i="2"/>
  <c r="Z141" i="2"/>
  <c r="Z48" i="2"/>
  <c r="AB48" i="2"/>
  <c r="Z348" i="2"/>
  <c r="AB348" i="2"/>
  <c r="Z237" i="2"/>
  <c r="AB237" i="2"/>
  <c r="Z151" i="2"/>
  <c r="AB151" i="2"/>
  <c r="Z49" i="2"/>
  <c r="Z22" i="2"/>
  <c r="Z264" i="2"/>
  <c r="Z92" i="2"/>
  <c r="AB92" i="2"/>
  <c r="Z76" i="2"/>
  <c r="Z303" i="2"/>
  <c r="AB303" i="2"/>
  <c r="Z164" i="2"/>
  <c r="Z147" i="2"/>
  <c r="Z343" i="2"/>
  <c r="AB343" i="2"/>
  <c r="Z176" i="2"/>
  <c r="AB176" i="2"/>
  <c r="Z353" i="2"/>
  <c r="AB353" i="2"/>
  <c r="Z330" i="2"/>
  <c r="AB330" i="2"/>
  <c r="Z215" i="2"/>
  <c r="Z316" i="2"/>
  <c r="AB316" i="2"/>
  <c r="Z186" i="2"/>
  <c r="AB186" i="2"/>
  <c r="Z50" i="2"/>
  <c r="AB50" i="2"/>
  <c r="Z183" i="2"/>
  <c r="AB183" i="2"/>
  <c r="Z179" i="2"/>
  <c r="Z195" i="2"/>
  <c r="Z131" i="2"/>
  <c r="AB131" i="2"/>
  <c r="Z140" i="2"/>
  <c r="AB140" i="2"/>
  <c r="Z56" i="2"/>
  <c r="Z137" i="2"/>
  <c r="Z188" i="2"/>
  <c r="AB188" i="2"/>
  <c r="Z337" i="2"/>
  <c r="Z325" i="2"/>
  <c r="AB325" i="2"/>
  <c r="Z46" i="2"/>
  <c r="AB46" i="2"/>
  <c r="Z291" i="2"/>
  <c r="Z251" i="2"/>
  <c r="AB251" i="2"/>
  <c r="Z27" i="2"/>
  <c r="Z340" i="2"/>
  <c r="AB340" i="2"/>
  <c r="Z229" i="2"/>
  <c r="Z130" i="2"/>
  <c r="Z320" i="2"/>
  <c r="Z85" i="2"/>
  <c r="AB85" i="2"/>
  <c r="Z344" i="2"/>
  <c r="Z77" i="2"/>
  <c r="AB77" i="2"/>
  <c r="Z321" i="2"/>
  <c r="Z113" i="2"/>
  <c r="AB113" i="2"/>
  <c r="Z346" i="2"/>
  <c r="AB346" i="2"/>
  <c r="Z331" i="2"/>
  <c r="AB331" i="2"/>
  <c r="Z249" i="2"/>
  <c r="Z96" i="2"/>
  <c r="Z135" i="2"/>
  <c r="Z314" i="2"/>
  <c r="Z240" i="2"/>
  <c r="AB240" i="2"/>
  <c r="Z311" i="2"/>
  <c r="AB311" i="2"/>
  <c r="Z329" i="2"/>
  <c r="Z117" i="2"/>
  <c r="Z269" i="2"/>
  <c r="AB269" i="2"/>
  <c r="Z109" i="2"/>
  <c r="Z198" i="2"/>
  <c r="Z305" i="2"/>
  <c r="AB305" i="2"/>
  <c r="Z217" i="2"/>
  <c r="AB217" i="2"/>
  <c r="Z122" i="2"/>
  <c r="AB122" i="2"/>
  <c r="Z18" i="2"/>
  <c r="Z191" i="2"/>
  <c r="AB191" i="2"/>
  <c r="Z115" i="2"/>
  <c r="AB115" i="2"/>
  <c r="Z352" i="2"/>
  <c r="Z35" i="2"/>
  <c r="Z161" i="2"/>
  <c r="AB161" i="2"/>
  <c r="Z335" i="2"/>
  <c r="Z350" i="2"/>
  <c r="Z334" i="2"/>
  <c r="Z68" i="2"/>
  <c r="Z181" i="2"/>
  <c r="AB181" i="2"/>
  <c r="Z162" i="2"/>
  <c r="AB162" i="2"/>
  <c r="Z64" i="2"/>
  <c r="AB64" i="2"/>
  <c r="Z279" i="2"/>
  <c r="AB279" i="2"/>
  <c r="Z286" i="2"/>
  <c r="AB286" i="2"/>
  <c r="Z310" i="2"/>
  <c r="AB310" i="2"/>
  <c r="Z262" i="2"/>
  <c r="Z136" i="2"/>
  <c r="Z72" i="2"/>
  <c r="Z208" i="2"/>
  <c r="AB208" i="2"/>
  <c r="Z104" i="2"/>
  <c r="Z114" i="2"/>
  <c r="AB114" i="2"/>
  <c r="Z24" i="2"/>
  <c r="AB24" i="2"/>
  <c r="Z298" i="2"/>
  <c r="AB298" i="2"/>
  <c r="Z69" i="2"/>
  <c r="AB69" i="2"/>
  <c r="Z243" i="2"/>
  <c r="AB243" i="2"/>
  <c r="Z295" i="2"/>
  <c r="AB295" i="2"/>
  <c r="Z74" i="2"/>
  <c r="Z95" i="2"/>
  <c r="AB95" i="2"/>
  <c r="Z306" i="2"/>
  <c r="AB306" i="2"/>
  <c r="Z246" i="2"/>
  <c r="AB246" i="2"/>
  <c r="Z355" i="2"/>
  <c r="Z138" i="2"/>
  <c r="AB138" i="2"/>
  <c r="Z225" i="2"/>
  <c r="Z193" i="2"/>
  <c r="AB193" i="2"/>
  <c r="Z238" i="2"/>
  <c r="Z47" i="2"/>
  <c r="AB47" i="2"/>
  <c r="Z32" i="2"/>
  <c r="Z339" i="2"/>
  <c r="AB339" i="2"/>
  <c r="Z248" i="2"/>
  <c r="Z19" i="2"/>
  <c r="AB19" i="2"/>
  <c r="Z308" i="2"/>
  <c r="Z357" i="2"/>
  <c r="Z119" i="2"/>
  <c r="AB119" i="2"/>
  <c r="Z244" i="2"/>
  <c r="AB244" i="2"/>
  <c r="Z201" i="2"/>
  <c r="AB201" i="2"/>
  <c r="Z128" i="2"/>
  <c r="AB128" i="2"/>
  <c r="Z327" i="2"/>
  <c r="AB327" i="2"/>
  <c r="Z297" i="2"/>
  <c r="Z190" i="2"/>
  <c r="AB190" i="2"/>
  <c r="Z200" i="2"/>
  <c r="AB200" i="2"/>
  <c r="Z133" i="2"/>
  <c r="Z228" i="2"/>
  <c r="AB228" i="2"/>
  <c r="Z107" i="2"/>
  <c r="Z167" i="2"/>
  <c r="Z301" i="2"/>
  <c r="AB301" i="2"/>
  <c r="Z342" i="2"/>
  <c r="AB342" i="2"/>
  <c r="Z152" i="2"/>
  <c r="Z5" i="2"/>
  <c r="Z245" i="2"/>
  <c r="Z235" i="2"/>
  <c r="Z112" i="2"/>
  <c r="Z63" i="2"/>
  <c r="AB63" i="2"/>
  <c r="Z281" i="2"/>
  <c r="Z177" i="2"/>
  <c r="AB177" i="2"/>
  <c r="Z341" i="2"/>
  <c r="AB341" i="2"/>
  <c r="Z302" i="2"/>
  <c r="AB302" i="2"/>
  <c r="Z91" i="2"/>
  <c r="AB91" i="2"/>
  <c r="Z146" i="2"/>
  <c r="AB146" i="2"/>
  <c r="Z44" i="2"/>
  <c r="AB44" i="2"/>
  <c r="Z110" i="2"/>
  <c r="AB110" i="2"/>
  <c r="Z292" i="2"/>
  <c r="AB292" i="2"/>
  <c r="Z221" i="2"/>
  <c r="Z87" i="2"/>
  <c r="AB87" i="2"/>
  <c r="Z90" i="2"/>
  <c r="AB90" i="2"/>
  <c r="Z59" i="2"/>
  <c r="AB59" i="2"/>
  <c r="Z266" i="2"/>
  <c r="AB266" i="2"/>
  <c r="Z126" i="2"/>
  <c r="Z205" i="2"/>
  <c r="AB205" i="2"/>
  <c r="Z194" i="2"/>
  <c r="AB194" i="2"/>
  <c r="Z285" i="2"/>
  <c r="AB285" i="2"/>
  <c r="Z326" i="2"/>
  <c r="Z356" i="2"/>
  <c r="Z105" i="2"/>
  <c r="Z36" i="2"/>
  <c r="Z362" i="2"/>
  <c r="AB362" i="2"/>
  <c r="Z319" i="2"/>
  <c r="AB319" i="2"/>
  <c r="Z280" i="2"/>
  <c r="Z204" i="2"/>
  <c r="AB204" i="2"/>
  <c r="Z358" i="2"/>
  <c r="Z184" i="2"/>
  <c r="AB184" i="2"/>
  <c r="Z61" i="2"/>
  <c r="AB61" i="2"/>
  <c r="Z236" i="2"/>
  <c r="Z332" i="2"/>
  <c r="AB332" i="2"/>
  <c r="Z241" i="2"/>
  <c r="AB241" i="2"/>
  <c r="Z57" i="2"/>
  <c r="AB57" i="2"/>
  <c r="Z307" i="2"/>
  <c r="AB307" i="2"/>
  <c r="Z223" i="2"/>
  <c r="Z54" i="2"/>
  <c r="Z17" i="2"/>
  <c r="AB17" i="2"/>
  <c r="AA4" i="2"/>
  <c r="Z8" i="2"/>
  <c r="Z11" i="2"/>
  <c r="Z15" i="2"/>
  <c r="AB15" i="2"/>
  <c r="Z14" i="2"/>
  <c r="Z16" i="2"/>
  <c r="AB16" i="2"/>
  <c r="Z10" i="2"/>
  <c r="AB10" i="2"/>
  <c r="Z9" i="2"/>
  <c r="AB9" i="2"/>
  <c r="Z12" i="2"/>
  <c r="AB12" i="2"/>
  <c r="Z13" i="2"/>
  <c r="Z6" i="2"/>
  <c r="AB539" i="2"/>
  <c r="AB394" i="2"/>
  <c r="AB568" i="2"/>
  <c r="AB262" i="2"/>
  <c r="AB337" i="2"/>
  <c r="AB88" i="2"/>
  <c r="AB300" i="2"/>
  <c r="AB663" i="2"/>
  <c r="AB569" i="2"/>
  <c r="AB611" i="2"/>
  <c r="AB570" i="2"/>
  <c r="AB221" i="2"/>
  <c r="AB352" i="2"/>
  <c r="AB67" i="2"/>
  <c r="AB28" i="2"/>
  <c r="AB399" i="2"/>
  <c r="AB668" i="2"/>
  <c r="AB573" i="2"/>
  <c r="AB397" i="2"/>
  <c r="AB677" i="2"/>
  <c r="AB555" i="2"/>
  <c r="AB109" i="2"/>
  <c r="AB274" i="2"/>
  <c r="AB232" i="2"/>
  <c r="AB428" i="2"/>
  <c r="AB508" i="2"/>
  <c r="AB589" i="2"/>
  <c r="AB637" i="2"/>
  <c r="AB68" i="2"/>
  <c r="AB231" i="2"/>
  <c r="AB288" i="2"/>
  <c r="AB29" i="2"/>
  <c r="AB471" i="2"/>
  <c r="AB420" i="2"/>
  <c r="AA557" i="2"/>
  <c r="AB557" i="2"/>
  <c r="AA507" i="2"/>
  <c r="AA407" i="2"/>
  <c r="AA449" i="2"/>
  <c r="AA399" i="2"/>
  <c r="AA408" i="2"/>
  <c r="AA385" i="2"/>
  <c r="AA387" i="2"/>
  <c r="AA594" i="2"/>
  <c r="AB594" i="2"/>
  <c r="AA644" i="2"/>
  <c r="AA581" i="2"/>
  <c r="AA654" i="2"/>
  <c r="AB654" i="2"/>
  <c r="AA637" i="2"/>
  <c r="AA663" i="2"/>
  <c r="AA659" i="2"/>
  <c r="AA619" i="2"/>
  <c r="AA578" i="2"/>
  <c r="AA650" i="2"/>
  <c r="AA677" i="2"/>
  <c r="AA633" i="2"/>
  <c r="AA616" i="2"/>
  <c r="AA602" i="2"/>
  <c r="AB602" i="2"/>
  <c r="AA642" i="2"/>
  <c r="AA655" i="2"/>
  <c r="AA664" i="2"/>
  <c r="AA666" i="2"/>
  <c r="AA661" i="2"/>
  <c r="AA585" i="2"/>
  <c r="AA592" i="2"/>
  <c r="AA674" i="2"/>
  <c r="AA626" i="2"/>
  <c r="AB626" i="2"/>
  <c r="AA597" i="2"/>
  <c r="AA631" i="2"/>
  <c r="AA646" i="2"/>
  <c r="AA610" i="2"/>
  <c r="AA591" i="2"/>
  <c r="AB591" i="2"/>
  <c r="AA579" i="2"/>
  <c r="AA668" i="2"/>
  <c r="AA622" i="2"/>
  <c r="AB622" i="2"/>
  <c r="AA607" i="2"/>
  <c r="AA598" i="2"/>
  <c r="AB598" i="2"/>
  <c r="AA660" i="2"/>
  <c r="AA596" i="2"/>
  <c r="AA647" i="2"/>
  <c r="AA640" i="2"/>
  <c r="AA635" i="2"/>
  <c r="AA603" i="2"/>
  <c r="AA595" i="2"/>
  <c r="AB595" i="2"/>
  <c r="AA586" i="2"/>
  <c r="AA670" i="2"/>
  <c r="AB670" i="2"/>
  <c r="AA580" i="2"/>
  <c r="AA613" i="2"/>
  <c r="AA658" i="2"/>
  <c r="AB658" i="2"/>
  <c r="AA629" i="2"/>
  <c r="AA588" i="2"/>
  <c r="AA632" i="2"/>
  <c r="AB632" i="2"/>
  <c r="AA627" i="2"/>
  <c r="AB627" i="2"/>
  <c r="AA618" i="2"/>
  <c r="AA628" i="2"/>
  <c r="AA615" i="2"/>
  <c r="AB615" i="2"/>
  <c r="AA584" i="2"/>
  <c r="AA600" i="2"/>
  <c r="AB600" i="2"/>
  <c r="AA675" i="2"/>
  <c r="AA604" i="2"/>
  <c r="AA601" i="2"/>
  <c r="AA662" i="2"/>
  <c r="AA589" i="2"/>
  <c r="AA587" i="2"/>
  <c r="AA676" i="2"/>
  <c r="AA487" i="2"/>
  <c r="AA488" i="2"/>
  <c r="AA511" i="2"/>
  <c r="AA450" i="2"/>
  <c r="AB450" i="2"/>
  <c r="AA541" i="2"/>
  <c r="AB541" i="2"/>
  <c r="AA433" i="2"/>
  <c r="AB433" i="2"/>
  <c r="AA435" i="2"/>
  <c r="AB435" i="2"/>
  <c r="AA477" i="2"/>
  <c r="AA415" i="2"/>
  <c r="AA545" i="2"/>
  <c r="AB545" i="2"/>
  <c r="AA448" i="2"/>
  <c r="AB448" i="2"/>
  <c r="AA484" i="2"/>
  <c r="AA554" i="2"/>
  <c r="AA409" i="2"/>
  <c r="AB409" i="2"/>
  <c r="AA472" i="2"/>
  <c r="AB472" i="2"/>
  <c r="AA445" i="2"/>
  <c r="AB445" i="2"/>
  <c r="AA574" i="2"/>
  <c r="AA452" i="2"/>
  <c r="AB452" i="2"/>
  <c r="AA515" i="2"/>
  <c r="AA473" i="2"/>
  <c r="AA459" i="2"/>
  <c r="AB459" i="2"/>
  <c r="AA444" i="2"/>
  <c r="AB444" i="2"/>
  <c r="AA524" i="2"/>
  <c r="AB524" i="2"/>
  <c r="AA527" i="2"/>
  <c r="AB527" i="2"/>
  <c r="AA467" i="2"/>
  <c r="AA476" i="2"/>
  <c r="AB476" i="2"/>
  <c r="AA439" i="2"/>
  <c r="AB439" i="2"/>
  <c r="AA490" i="2"/>
  <c r="AB490" i="2"/>
  <c r="AA436" i="2"/>
  <c r="AA575" i="2"/>
  <c r="AA469" i="2"/>
  <c r="AA523" i="2"/>
  <c r="AA446" i="2"/>
  <c r="AA485" i="2"/>
  <c r="AA482" i="2"/>
  <c r="AA463" i="2"/>
  <c r="AB463" i="2"/>
  <c r="AA567" i="2"/>
  <c r="AA514" i="2"/>
  <c r="AA493" i="2"/>
  <c r="AA522" i="2"/>
  <c r="AB522" i="2"/>
  <c r="AA412" i="2"/>
  <c r="AA537" i="2"/>
  <c r="AA520" i="2"/>
  <c r="AA539" i="2"/>
  <c r="AA458" i="2"/>
  <c r="AA505" i="2"/>
  <c r="AA533" i="2"/>
  <c r="AB533" i="2"/>
  <c r="AA427" i="2"/>
  <c r="AA497" i="2"/>
  <c r="AB497" i="2"/>
  <c r="AA460" i="2"/>
  <c r="AA489" i="2"/>
  <c r="AA496" i="2"/>
  <c r="AA455" i="2"/>
  <c r="AA564" i="2"/>
  <c r="AA558" i="2"/>
  <c r="AB558" i="2"/>
  <c r="AA528" i="2"/>
  <c r="AA425" i="2"/>
  <c r="AB425" i="2"/>
  <c r="AA480" i="2"/>
  <c r="AA418" i="2"/>
  <c r="AB418" i="2"/>
  <c r="AA519" i="2"/>
  <c r="AA464" i="2"/>
  <c r="AA498" i="2"/>
  <c r="AA5" i="2"/>
  <c r="AB5" i="2"/>
  <c r="AA576" i="2"/>
  <c r="AA424" i="2"/>
  <c r="AB424" i="2"/>
  <c r="AA422" i="2"/>
  <c r="AA552" i="2"/>
  <c r="AB552" i="2"/>
  <c r="AA529" i="2"/>
  <c r="AB529" i="2"/>
  <c r="AA466" i="2"/>
  <c r="AA548" i="2"/>
  <c r="AB548" i="2"/>
  <c r="AA454" i="2"/>
  <c r="AB454" i="2"/>
  <c r="AA502" i="2"/>
  <c r="AA560" i="2"/>
  <c r="AB560" i="2"/>
  <c r="AA431" i="2"/>
  <c r="AA442" i="2"/>
  <c r="AB442" i="2"/>
  <c r="AA534" i="2"/>
  <c r="AA483" i="2"/>
  <c r="AA406" i="2"/>
  <c r="AB406" i="2"/>
  <c r="AA549" i="2"/>
  <c r="AA434" i="2"/>
  <c r="AA538" i="2"/>
  <c r="AA565" i="2"/>
  <c r="AB565" i="2"/>
  <c r="AA566" i="2"/>
  <c r="AA526" i="2"/>
  <c r="AB526" i="2"/>
  <c r="AA508" i="2"/>
  <c r="AA562" i="2"/>
  <c r="AB562" i="2"/>
  <c r="AA569" i="2"/>
  <c r="AA556" i="2"/>
  <c r="AA536" i="2"/>
  <c r="AA542" i="2"/>
  <c r="AA430" i="2"/>
  <c r="AB430" i="2"/>
  <c r="AA428" i="2"/>
  <c r="AA451" i="2"/>
  <c r="AA423" i="2"/>
  <c r="AA546" i="2"/>
  <c r="AB546" i="2"/>
  <c r="AA491" i="2"/>
  <c r="AA572" i="2"/>
  <c r="AA494" i="2"/>
  <c r="AA456" i="2"/>
  <c r="AA535" i="2"/>
  <c r="AA530" i="2"/>
  <c r="AB530" i="2"/>
  <c r="AA457" i="2"/>
  <c r="AB457" i="2"/>
  <c r="AA461" i="2"/>
  <c r="AA441" i="2"/>
  <c r="AA521" i="2"/>
  <c r="AB521" i="2"/>
  <c r="AA413" i="2"/>
  <c r="AA492" i="2"/>
  <c r="AA495" i="2"/>
  <c r="AA411" i="2"/>
  <c r="AB411" i="2"/>
  <c r="AA571" i="2"/>
  <c r="AB571" i="2"/>
  <c r="AA553" i="2"/>
  <c r="AB553" i="2"/>
  <c r="AA559" i="2"/>
  <c r="AA453" i="2"/>
  <c r="AA540" i="2"/>
  <c r="AB540" i="2"/>
  <c r="AA416" i="2"/>
  <c r="AA531" i="2"/>
  <c r="AB531" i="2"/>
  <c r="AA363" i="2"/>
  <c r="AA345" i="2"/>
  <c r="AB345" i="2"/>
  <c r="AA397" i="2"/>
  <c r="AA374" i="2"/>
  <c r="AA368" i="2"/>
  <c r="AA381" i="2"/>
  <c r="AA386" i="2"/>
  <c r="AA356" i="2"/>
  <c r="AB356" i="2"/>
  <c r="AA364" i="2"/>
  <c r="AA349" i="2"/>
  <c r="AA392" i="2"/>
  <c r="AA382" i="2"/>
  <c r="AA375" i="2"/>
  <c r="AA398" i="2"/>
  <c r="AA401" i="2"/>
  <c r="AA341" i="2"/>
  <c r="AA336" i="2"/>
  <c r="AB336" i="2"/>
  <c r="AA380" i="2"/>
  <c r="AA400" i="2"/>
  <c r="AA369" i="2"/>
  <c r="AA390" i="2"/>
  <c r="AB390" i="2"/>
  <c r="AA376" i="2"/>
  <c r="AA403" i="2"/>
  <c r="AB403" i="2"/>
  <c r="AA372" i="2"/>
  <c r="AA393" i="2"/>
  <c r="AA359" i="2"/>
  <c r="AA347" i="2"/>
  <c r="AA370" i="2"/>
  <c r="AA373" i="2"/>
  <c r="AA379" i="2"/>
  <c r="AA396" i="2"/>
  <c r="AA377" i="2"/>
  <c r="AA383" i="2"/>
  <c r="AB383" i="2"/>
  <c r="AA12" i="2"/>
  <c r="AA204" i="2"/>
  <c r="AA36" i="2"/>
  <c r="AB36" i="2"/>
  <c r="AA285" i="2"/>
  <c r="AA266" i="2"/>
  <c r="AA221" i="2"/>
  <c r="AA146" i="2"/>
  <c r="AA177" i="2"/>
  <c r="AA235" i="2"/>
  <c r="AB235" i="2"/>
  <c r="AA9" i="2"/>
  <c r="AA11" i="2"/>
  <c r="AB11" i="2"/>
  <c r="AA223" i="2"/>
  <c r="AB223" i="2"/>
  <c r="AA326" i="2"/>
  <c r="AB326" i="2"/>
  <c r="AA126" i="2"/>
  <c r="AB126" i="2"/>
  <c r="AA87" i="2"/>
  <c r="AA44" i="2"/>
  <c r="AA112" i="2"/>
  <c r="AB112" i="2"/>
  <c r="AA16" i="2"/>
  <c r="AA6" i="2"/>
  <c r="AB6" i="2"/>
  <c r="AA10" i="2"/>
  <c r="AA57" i="2"/>
  <c r="AA61" i="2"/>
  <c r="AA105" i="2"/>
  <c r="AB105" i="2"/>
  <c r="AA194" i="2"/>
  <c r="AA59" i="2"/>
  <c r="AA292" i="2"/>
  <c r="AA91" i="2"/>
  <c r="AA281" i="2"/>
  <c r="AB281" i="2"/>
  <c r="AA245" i="2"/>
  <c r="AB245" i="2"/>
  <c r="AA14" i="2"/>
  <c r="AB14" i="2"/>
  <c r="AA54" i="2"/>
  <c r="AB54" i="2"/>
  <c r="AA241" i="2"/>
  <c r="AA205" i="2"/>
  <c r="AA90" i="2"/>
  <c r="AA110" i="2"/>
  <c r="AA302" i="2"/>
  <c r="AA63" i="2"/>
  <c r="AA15" i="2"/>
  <c r="AA13" i="2"/>
  <c r="AB13" i="2"/>
  <c r="AA8" i="2"/>
  <c r="AB8" i="2"/>
  <c r="AA170" i="2"/>
  <c r="AB170" i="2"/>
  <c r="AA227" i="2"/>
  <c r="AB227" i="2"/>
  <c r="AA37" i="2"/>
  <c r="AA168" i="2"/>
  <c r="AB168" i="2"/>
  <c r="AA125" i="2"/>
  <c r="AB125" i="2"/>
  <c r="AA265" i="2"/>
  <c r="AA65" i="2"/>
  <c r="AA108" i="2"/>
  <c r="AA144" i="2"/>
  <c r="AB144" i="2"/>
  <c r="AA226" i="2"/>
  <c r="AB226" i="2"/>
  <c r="AA88" i="2"/>
  <c r="AA211" i="2"/>
  <c r="AA38" i="2"/>
  <c r="AA154" i="2"/>
  <c r="AB154" i="2"/>
  <c r="AA239" i="2"/>
  <c r="AB239" i="2"/>
  <c r="AA45" i="2"/>
  <c r="AB45" i="2"/>
  <c r="AA304" i="2"/>
  <c r="AA289" i="2"/>
  <c r="AB289" i="2"/>
  <c r="AA98" i="2"/>
  <c r="AA287" i="2"/>
  <c r="AB287" i="2"/>
  <c r="AA121" i="2"/>
  <c r="AA20" i="2"/>
  <c r="AA79" i="2"/>
  <c r="AA100" i="2"/>
  <c r="AA271" i="2"/>
  <c r="AB271" i="2"/>
  <c r="AA102" i="2"/>
  <c r="AA257" i="2"/>
  <c r="AA34" i="2"/>
  <c r="AA274" i="2"/>
  <c r="AA155" i="2"/>
  <c r="AA242" i="2"/>
  <c r="AB242" i="2"/>
  <c r="AA282" i="2"/>
  <c r="AA293" i="2"/>
  <c r="AA324" i="2"/>
  <c r="AA219" i="2"/>
  <c r="AA275" i="2"/>
  <c r="AB275" i="2"/>
  <c r="AA129" i="2"/>
  <c r="AA123" i="2"/>
  <c r="AA214" i="2"/>
  <c r="AA207" i="2"/>
  <c r="AA149" i="2"/>
  <c r="AB149" i="2"/>
  <c r="AA317" i="2"/>
  <c r="AB317" i="2"/>
  <c r="AA73" i="2"/>
  <c r="AA41" i="2"/>
  <c r="AB41" i="2"/>
  <c r="AA322" i="2"/>
  <c r="AA210" i="2"/>
  <c r="AA255" i="2"/>
  <c r="AA148" i="2"/>
  <c r="AB148" i="2"/>
  <c r="AA180" i="2"/>
  <c r="AB180" i="2"/>
  <c r="AA175" i="2"/>
  <c r="AB175" i="2"/>
  <c r="AA173" i="2"/>
  <c r="AB173" i="2"/>
  <c r="AA224" i="2"/>
  <c r="AA288" i="2"/>
  <c r="AA323" i="2"/>
  <c r="AB323" i="2"/>
  <c r="AA26" i="2"/>
  <c r="AA312" i="2"/>
  <c r="AB312" i="2"/>
  <c r="AA218" i="2"/>
  <c r="AA93" i="2"/>
  <c r="AA342" i="2"/>
  <c r="AA228" i="2"/>
  <c r="AA297" i="2"/>
  <c r="AB297" i="2"/>
  <c r="AA244" i="2"/>
  <c r="AA19" i="2"/>
  <c r="AA47" i="2"/>
  <c r="AA138" i="2"/>
  <c r="AA95" i="2"/>
  <c r="AA69" i="2"/>
  <c r="AA104" i="2"/>
  <c r="AB104" i="2"/>
  <c r="AA262" i="2"/>
  <c r="AA64" i="2"/>
  <c r="AA334" i="2"/>
  <c r="AB334" i="2"/>
  <c r="AA35" i="2"/>
  <c r="AB35" i="2"/>
  <c r="AA18" i="2"/>
  <c r="AB18" i="2"/>
  <c r="AA198" i="2"/>
  <c r="AB198" i="2"/>
  <c r="AA117" i="2"/>
  <c r="AB117" i="2"/>
  <c r="AA314" i="2"/>
  <c r="AB314" i="2"/>
  <c r="AA331" i="2"/>
  <c r="AA77" i="2"/>
  <c r="AA130" i="2"/>
  <c r="AB130" i="2"/>
  <c r="AA251" i="2"/>
  <c r="AA337" i="2"/>
  <c r="AA140" i="2"/>
  <c r="AA183" i="2"/>
  <c r="AA215" i="2"/>
  <c r="AB215" i="2"/>
  <c r="AA343" i="2"/>
  <c r="AA76" i="2"/>
  <c r="AB76" i="2"/>
  <c r="AA49" i="2"/>
  <c r="AB49" i="2"/>
  <c r="AA48" i="2"/>
  <c r="AA101" i="2"/>
  <c r="AA84" i="2"/>
  <c r="AA178" i="2"/>
  <c r="AA139" i="2"/>
  <c r="AB139" i="2"/>
  <c r="AA30" i="2"/>
  <c r="AB30" i="2"/>
  <c r="AA230" i="2"/>
  <c r="AA169" i="2"/>
  <c r="AA40" i="2"/>
  <c r="AB40" i="2"/>
  <c r="AA25" i="2"/>
  <c r="AA43" i="2"/>
  <c r="AA192" i="2"/>
  <c r="AB192" i="2"/>
  <c r="AA60" i="2"/>
  <c r="AB60" i="2"/>
  <c r="AA328" i="2"/>
  <c r="AA86" i="2"/>
  <c r="AA283" i="2"/>
  <c r="AA313" i="2"/>
  <c r="AA160" i="2"/>
  <c r="AB160" i="2"/>
  <c r="AA70" i="2"/>
  <c r="AA31" i="2"/>
  <c r="AA80" i="2"/>
  <c r="AA158" i="2"/>
  <c r="AB158" i="2"/>
  <c r="AA351" i="2"/>
  <c r="AB351" i="2"/>
  <c r="AA174" i="2"/>
  <c r="AA163" i="2"/>
  <c r="AB163" i="2"/>
  <c r="AA97" i="2"/>
  <c r="AB97" i="2"/>
  <c r="AA270" i="2"/>
  <c r="AA106" i="2"/>
  <c r="AB106" i="2"/>
  <c r="AA277" i="2"/>
  <c r="AA361" i="2"/>
  <c r="AA82" i="2"/>
  <c r="AB82" i="2"/>
  <c r="AA300" i="2"/>
  <c r="AA127" i="2"/>
  <c r="AA111" i="2"/>
  <c r="AA196" i="2"/>
  <c r="AA284" i="2"/>
  <c r="AB284" i="2"/>
  <c r="AA301" i="2"/>
  <c r="AA133" i="2"/>
  <c r="AB133" i="2"/>
  <c r="AA327" i="2"/>
  <c r="AA119" i="2"/>
  <c r="AA248" i="2"/>
  <c r="AB248" i="2"/>
  <c r="AA238" i="2"/>
  <c r="AB238" i="2"/>
  <c r="AA355" i="2"/>
  <c r="AB355" i="2"/>
  <c r="AA74" i="2"/>
  <c r="AB74" i="2"/>
  <c r="AA298" i="2"/>
  <c r="AA208" i="2"/>
  <c r="AA310" i="2"/>
  <c r="AA162" i="2"/>
  <c r="AA350" i="2"/>
  <c r="AB350" i="2"/>
  <c r="AA352" i="2"/>
  <c r="AA122" i="2"/>
  <c r="AA329" i="2"/>
  <c r="AB329" i="2"/>
  <c r="AA135" i="2"/>
  <c r="AB135" i="2"/>
  <c r="AA346" i="2"/>
  <c r="AA344" i="2"/>
  <c r="AB344" i="2"/>
  <c r="AA229" i="2"/>
  <c r="AB229" i="2"/>
  <c r="AA291" i="2"/>
  <c r="AB291" i="2"/>
  <c r="AA188" i="2"/>
  <c r="AA131" i="2"/>
  <c r="AA50" i="2"/>
  <c r="AA330" i="2"/>
  <c r="AA147" i="2"/>
  <c r="AB147" i="2"/>
  <c r="AA92" i="2"/>
  <c r="AA151" i="2"/>
  <c r="AA141" i="2"/>
  <c r="AB141" i="2"/>
  <c r="AA234" i="2"/>
  <c r="AA67" i="2"/>
  <c r="AA78" i="2"/>
  <c r="AB78" i="2"/>
  <c r="AA278" i="2"/>
  <c r="AA253" i="2"/>
  <c r="AA213" i="2"/>
  <c r="AA309" i="2"/>
  <c r="AB309" i="2"/>
  <c r="AA75" i="2"/>
  <c r="AB75" i="2"/>
  <c r="AA258" i="2"/>
  <c r="AA263" i="2"/>
  <c r="AB263" i="2"/>
  <c r="AA307" i="2"/>
  <c r="AA236" i="2"/>
  <c r="AB236" i="2"/>
  <c r="AA294" i="2"/>
  <c r="AA145" i="2"/>
  <c r="AB145" i="2"/>
  <c r="AA159" i="2"/>
  <c r="AA260" i="2"/>
  <c r="AB260" i="2"/>
  <c r="AA252" i="2"/>
  <c r="AA142" i="2"/>
  <c r="AB142" i="2"/>
  <c r="AA203" i="2"/>
  <c r="AB203" i="2"/>
  <c r="AA365" i="2"/>
  <c r="AA42" i="2"/>
  <c r="AA165" i="2"/>
  <c r="AB165" i="2"/>
  <c r="AA28" i="2"/>
  <c r="AA250" i="2"/>
  <c r="AA267" i="2"/>
  <c r="AA333" i="2"/>
  <c r="AA216" i="2"/>
  <c r="AB216" i="2"/>
  <c r="AA296" i="2"/>
  <c r="AA33" i="2"/>
  <c r="AA299" i="2"/>
  <c r="AA171" i="2"/>
  <c r="AA182" i="2"/>
  <c r="AA17" i="2"/>
  <c r="AA280" i="2"/>
  <c r="AB280" i="2"/>
  <c r="AA167" i="2"/>
  <c r="AB167" i="2"/>
  <c r="AA200" i="2"/>
  <c r="AA128" i="2"/>
  <c r="AA357" i="2"/>
  <c r="AB357" i="2"/>
  <c r="AA339" i="2"/>
  <c r="AA193" i="2"/>
  <c r="AA246" i="2"/>
  <c r="AA295" i="2"/>
  <c r="AA24" i="2"/>
  <c r="AA72" i="2"/>
  <c r="AB72" i="2"/>
  <c r="AA286" i="2"/>
  <c r="AA181" i="2"/>
  <c r="AA335" i="2"/>
  <c r="AB335" i="2"/>
  <c r="AA115" i="2"/>
  <c r="AA217" i="2"/>
  <c r="AA109" i="2"/>
  <c r="AA311" i="2"/>
  <c r="AA96" i="2"/>
  <c r="AB96" i="2"/>
  <c r="AA113" i="2"/>
  <c r="AA85" i="2"/>
  <c r="AA340" i="2"/>
  <c r="AA46" i="2"/>
  <c r="AA137" i="2"/>
  <c r="AB137" i="2"/>
  <c r="AA195" i="2"/>
  <c r="AB195" i="2"/>
  <c r="AA186" i="2"/>
  <c r="AA353" i="2"/>
  <c r="AA164" i="2"/>
  <c r="AB164" i="2"/>
  <c r="AA264" i="2"/>
  <c r="AB264" i="2"/>
  <c r="AA237" i="2"/>
  <c r="AA116" i="2"/>
  <c r="AB116" i="2"/>
  <c r="AA233" i="2"/>
  <c r="AA143" i="2"/>
  <c r="AA23" i="2"/>
  <c r="AA272" i="2"/>
  <c r="AB272" i="2"/>
  <c r="AA118" i="2"/>
  <c r="AA261" i="2"/>
  <c r="AA71" i="2"/>
  <c r="AB71" i="2"/>
  <c r="AA332" i="2"/>
  <c r="AA358" i="2"/>
  <c r="AB358" i="2"/>
  <c r="AA362" i="2"/>
  <c r="AA184" i="2"/>
  <c r="AA319" i="2"/>
  <c r="AA199" i="2"/>
  <c r="AA62" i="2"/>
  <c r="AB62" i="2"/>
  <c r="AA21" i="2"/>
  <c r="AA232" i="2"/>
  <c r="AA153" i="2"/>
  <c r="AA360" i="2"/>
  <c r="AA212" i="2"/>
  <c r="AA132" i="2"/>
  <c r="AA66" i="2"/>
  <c r="AB66" i="2"/>
  <c r="AA189" i="2"/>
  <c r="AA187" i="2"/>
  <c r="AA220" i="2"/>
  <c r="AB220" i="2"/>
  <c r="AA103" i="2"/>
  <c r="AB103" i="2"/>
  <c r="AA156" i="2"/>
  <c r="AA55" i="2"/>
  <c r="AB55" i="2"/>
  <c r="AA166" i="2"/>
  <c r="AA202" i="2"/>
  <c r="AA83" i="2"/>
  <c r="AA58" i="2"/>
  <c r="AB58" i="2"/>
  <c r="AA51" i="2"/>
  <c r="AB51" i="2"/>
  <c r="AA247" i="2"/>
  <c r="AA152" i="2"/>
  <c r="AB152" i="2"/>
  <c r="AA107" i="2"/>
  <c r="AB107" i="2"/>
  <c r="AA190" i="2"/>
  <c r="AA201" i="2"/>
  <c r="AA308" i="2"/>
  <c r="AB308" i="2"/>
  <c r="AA32" i="2"/>
  <c r="AB32" i="2"/>
  <c r="AA225" i="2"/>
  <c r="AB225" i="2"/>
  <c r="AA306" i="2"/>
  <c r="AA243" i="2"/>
  <c r="AA114" i="2"/>
  <c r="AA136" i="2"/>
  <c r="AB136" i="2"/>
  <c r="AA279" i="2"/>
  <c r="AA68" i="2"/>
  <c r="AA161" i="2"/>
  <c r="AA191" i="2"/>
  <c r="AA305" i="2"/>
  <c r="AA269" i="2"/>
  <c r="AA240" i="2"/>
  <c r="AA249" i="2"/>
  <c r="AB249" i="2"/>
  <c r="AA321" i="2"/>
  <c r="AB321" i="2"/>
  <c r="AA320" i="2"/>
  <c r="AB320" i="2"/>
  <c r="AA27" i="2"/>
  <c r="AB27" i="2"/>
  <c r="AA325" i="2"/>
  <c r="AA56" i="2"/>
  <c r="AB56" i="2"/>
  <c r="AA179" i="2"/>
  <c r="AB179" i="2"/>
  <c r="AA316" i="2"/>
  <c r="AA176" i="2"/>
  <c r="AA303" i="2"/>
  <c r="AA22" i="2"/>
  <c r="AB22" i="2"/>
  <c r="AA348" i="2"/>
  <c r="AA89" i="2"/>
  <c r="AA185" i="2"/>
  <c r="AA231" i="2"/>
  <c r="AA315" i="2"/>
  <c r="AB315" i="2"/>
  <c r="AA338" i="2"/>
  <c r="AB338" i="2"/>
  <c r="AA256" i="2"/>
  <c r="AA259" i="2"/>
  <c r="AA276" i="2"/>
  <c r="AA273" i="2"/>
  <c r="AB273" i="2"/>
  <c r="AA268" i="2"/>
  <c r="AA81" i="2"/>
  <c r="AB81" i="2"/>
  <c r="AA354" i="2"/>
  <c r="AA39" i="2"/>
  <c r="AA290" i="2"/>
  <c r="AA94" i="2"/>
  <c r="AA150" i="2"/>
  <c r="AA120" i="2"/>
  <c r="AB120" i="2"/>
  <c r="AA52" i="2"/>
  <c r="AA53" i="2"/>
  <c r="AA99" i="2"/>
  <c r="AB99" i="2"/>
  <c r="AA197" i="2"/>
  <c r="AB197" i="2"/>
  <c r="AA172" i="2"/>
  <c r="AA318" i="2"/>
  <c r="AA29" i="2"/>
  <c r="AA254" i="2"/>
  <c r="AA209" i="2"/>
  <c r="AA134" i="2"/>
  <c r="AA124" i="2"/>
  <c r="AA206" i="2"/>
  <c r="AA157" i="2"/>
  <c r="AA222" i="2"/>
  <c r="AB222" i="2"/>
  <c r="I2" i="4"/>
  <c r="R124" i="2"/>
  <c r="A15" i="6"/>
  <c r="R987" i="2" s="1"/>
  <c r="R711" i="2"/>
  <c r="W711" i="2" s="1"/>
  <c r="S711" i="2"/>
  <c r="R724" i="2"/>
  <c r="V724" i="2" s="1"/>
  <c r="R3" i="2"/>
  <c r="V3" i="2" s="1"/>
  <c r="W3" i="2"/>
  <c r="R161" i="2"/>
  <c r="V161" i="2" s="1"/>
  <c r="R272" i="2"/>
  <c r="S272" i="2" s="1"/>
  <c r="V272" i="2"/>
  <c r="R195" i="2"/>
  <c r="U195" i="2" s="1"/>
  <c r="R416" i="2"/>
  <c r="W416" i="2" s="1"/>
  <c r="R214" i="2"/>
  <c r="R225" i="2"/>
  <c r="R974" i="2"/>
  <c r="V974" i="2"/>
  <c r="R17" i="2"/>
  <c r="R651" i="2"/>
  <c r="S651" i="2"/>
  <c r="R923" i="2"/>
  <c r="R790" i="2"/>
  <c r="W790" i="2"/>
  <c r="R788" i="2"/>
  <c r="R838" i="2"/>
  <c r="W838" i="2"/>
  <c r="R351" i="2"/>
  <c r="V351" i="2" s="1"/>
  <c r="R729" i="2"/>
  <c r="W729" i="2"/>
  <c r="R678" i="2"/>
  <c r="S678" i="2" s="1"/>
  <c r="R739" i="2"/>
  <c r="W739" i="2" s="1"/>
  <c r="R407" i="2"/>
  <c r="R133" i="2"/>
  <c r="T133" i="2" s="1"/>
  <c r="R769" i="2"/>
  <c r="S769" i="2" s="1"/>
  <c r="R242" i="2"/>
  <c r="R904" i="2"/>
  <c r="R680" i="2"/>
  <c r="U680" i="2" s="1"/>
  <c r="R404" i="2"/>
  <c r="U404" i="2" s="1"/>
  <c r="R246" i="2"/>
  <c r="R78" i="2"/>
  <c r="R7" i="2"/>
  <c r="W7" i="2"/>
  <c r="R277" i="2"/>
  <c r="V277" i="2" s="1"/>
  <c r="R322" i="2"/>
  <c r="S322" i="2" s="1"/>
  <c r="T322" i="2"/>
  <c r="R452" i="2"/>
  <c r="S452" i="2" s="1"/>
  <c r="R766" i="2"/>
  <c r="W766" i="2" s="1"/>
  <c r="S766" i="2"/>
  <c r="R677" i="2"/>
  <c r="V677" i="2" s="1"/>
  <c r="R308" i="2"/>
  <c r="R993" i="2"/>
  <c r="U993" i="2" s="1"/>
  <c r="V993" i="2"/>
  <c r="R114" i="2"/>
  <c r="U114" i="2" s="1"/>
  <c r="R448" i="2"/>
  <c r="U448" i="2" s="1"/>
  <c r="V448" i="2"/>
  <c r="R723" i="2"/>
  <c r="R534" i="2"/>
  <c r="V534" i="2"/>
  <c r="R120" i="2"/>
  <c r="S120" i="2" s="1"/>
  <c r="R475" i="2"/>
  <c r="R664" i="2"/>
  <c r="U664" i="2" s="1"/>
  <c r="V664" i="2"/>
  <c r="R191" i="2"/>
  <c r="S191" i="2" s="1"/>
  <c r="R890" i="2"/>
  <c r="W890" i="2"/>
  <c r="R593" i="2"/>
  <c r="R545" i="2"/>
  <c r="T545" i="2" s="1"/>
  <c r="R241" i="2"/>
  <c r="V241" i="2" s="1"/>
  <c r="W241" i="2"/>
  <c r="R423" i="2"/>
  <c r="V423" i="2" s="1"/>
  <c r="R613" i="2"/>
  <c r="V613" i="2" s="1"/>
  <c r="R985" i="2"/>
  <c r="R690" i="2"/>
  <c r="R303" i="2"/>
  <c r="W303" i="2"/>
  <c r="R118" i="2"/>
  <c r="W118" i="2" s="1"/>
  <c r="R756" i="2"/>
  <c r="U756" i="2"/>
  <c r="R63" i="2"/>
  <c r="R465" i="2"/>
  <c r="S465" i="2"/>
  <c r="R431" i="2"/>
  <c r="R647" i="2"/>
  <c r="S647" i="2" s="1"/>
  <c r="R111" i="2"/>
  <c r="W111" i="2" s="1"/>
  <c r="T111" i="2"/>
  <c r="R210" i="2"/>
  <c r="U210" i="2" s="1"/>
  <c r="R784" i="2"/>
  <c r="U784" i="2" s="1"/>
  <c r="W784" i="2"/>
  <c r="R340" i="2"/>
  <c r="U340" i="2" s="1"/>
  <c r="R600" i="2"/>
  <c r="S600" i="2" s="1"/>
  <c r="V600" i="2"/>
  <c r="R669" i="2"/>
  <c r="S669" i="2" s="1"/>
  <c r="R343" i="2"/>
  <c r="S343" i="2" s="1"/>
  <c r="V343" i="2"/>
  <c r="R433" i="2"/>
  <c r="V433" i="2" s="1"/>
  <c r="R928" i="2"/>
  <c r="U928" i="2" s="1"/>
  <c r="S928" i="2"/>
  <c r="R59" i="2"/>
  <c r="W59" i="2" s="1"/>
  <c r="R284" i="2"/>
  <c r="W284" i="2" s="1"/>
  <c r="R715" i="2"/>
  <c r="R393" i="2"/>
  <c r="U393" i="2"/>
  <c r="R379" i="2"/>
  <c r="R888" i="2"/>
  <c r="R612" i="2"/>
  <c r="U612" i="2" s="1"/>
  <c r="S612" i="2"/>
  <c r="R962" i="2"/>
  <c r="U962" i="2" s="1"/>
  <c r="R897" i="2"/>
  <c r="V897" i="2"/>
  <c r="R553" i="2"/>
  <c r="R776" i="2"/>
  <c r="U776" i="2"/>
  <c r="R85" i="2"/>
  <c r="R33" i="2"/>
  <c r="S33" i="2"/>
  <c r="R259" i="2"/>
  <c r="R965" i="2"/>
  <c r="T965" i="2" s="1"/>
  <c r="R696" i="2"/>
  <c r="W696" i="2"/>
  <c r="R905" i="2"/>
  <c r="T905" i="2" s="1"/>
  <c r="R650" i="2"/>
  <c r="W650" i="2" s="1"/>
  <c r="V650" i="2"/>
  <c r="R231" i="2"/>
  <c r="V231" i="2" s="1"/>
  <c r="R90" i="2"/>
  <c r="U90" i="2"/>
  <c r="R641" i="2"/>
  <c r="R660" i="2"/>
  <c r="R535" i="2"/>
  <c r="W535" i="2"/>
  <c r="R815" i="2"/>
  <c r="S815" i="2" s="1"/>
  <c r="R560" i="2"/>
  <c r="W560" i="2" s="1"/>
  <c r="V560" i="2"/>
  <c r="R261" i="2"/>
  <c r="S261" i="2" s="1"/>
  <c r="R693" i="2"/>
  <c r="W693" i="2"/>
  <c r="R728" i="2"/>
  <c r="R527" i="2"/>
  <c r="S527" i="2"/>
  <c r="R229" i="2"/>
  <c r="S229" i="2" s="1"/>
  <c r="R28" i="2"/>
  <c r="T28" i="2" s="1"/>
  <c r="R154" i="2"/>
  <c r="T154" i="2" s="1"/>
  <c r="R753" i="2"/>
  <c r="W753" i="2" s="1"/>
  <c r="R884" i="2"/>
  <c r="R19" i="2"/>
  <c r="R644" i="2"/>
  <c r="S644" i="2"/>
  <c r="R574" i="2"/>
  <c r="T574" i="2" s="1"/>
  <c r="R13" i="2"/>
  <c r="R50" i="2"/>
  <c r="V50" i="2"/>
  <c r="R275" i="2"/>
  <c r="S275" i="2" s="1"/>
  <c r="R554" i="2"/>
  <c r="V554" i="2" s="1"/>
  <c r="R656" i="2"/>
  <c r="W656" i="2" s="1"/>
  <c r="R956" i="2"/>
  <c r="T956" i="2"/>
  <c r="R521" i="2"/>
  <c r="W521" i="2" s="1"/>
  <c r="R447" i="2"/>
  <c r="T447" i="2"/>
  <c r="R570" i="2"/>
  <c r="R441" i="2"/>
  <c r="T441" i="2" s="1"/>
  <c r="R721" i="2"/>
  <c r="R146" i="2"/>
  <c r="R964" i="2"/>
  <c r="R851" i="2"/>
  <c r="S851" i="2"/>
  <c r="R131" i="2"/>
  <c r="T131" i="2" s="1"/>
  <c r="R334" i="2"/>
  <c r="W334" i="2" s="1"/>
  <c r="R544" i="2"/>
  <c r="S544" i="2" s="1"/>
  <c r="R792" i="2"/>
  <c r="W792" i="2"/>
  <c r="R248" i="2"/>
  <c r="W248" i="2" s="1"/>
  <c r="R262" i="2"/>
  <c r="R384" i="2"/>
  <c r="R802" i="2"/>
  <c r="R917" i="2"/>
  <c r="S917" i="2"/>
  <c r="R777" i="2"/>
  <c r="R571" i="2"/>
  <c r="T571" i="2"/>
  <c r="R307" i="2"/>
  <c r="R4" i="2"/>
  <c r="T4" i="2"/>
  <c r="T448" i="2"/>
  <c r="W448" i="2"/>
  <c r="T475" i="2"/>
  <c r="U475" i="2"/>
  <c r="T343" i="2"/>
  <c r="V475" i="2"/>
  <c r="S7" i="2"/>
  <c r="U7" i="2"/>
  <c r="V431" i="2"/>
  <c r="T678" i="2"/>
  <c r="T13" i="2"/>
  <c r="W13" i="2"/>
  <c r="T50" i="2"/>
  <c r="T544" i="2"/>
  <c r="V284" i="2"/>
  <c r="U284" i="2"/>
  <c r="U261" i="2"/>
  <c r="V261" i="2"/>
  <c r="T261" i="2"/>
  <c r="W570" i="2"/>
  <c r="T570" i="2"/>
  <c r="V792" i="2"/>
  <c r="T3" i="2"/>
  <c r="X3" i="2" s="1"/>
  <c r="S3" i="2"/>
  <c r="W214" i="2"/>
  <c r="V884" i="2"/>
  <c r="W884" i="2"/>
  <c r="V776" i="2"/>
  <c r="S884" i="2"/>
  <c r="U322" i="2"/>
  <c r="U545" i="2"/>
  <c r="V545" i="2"/>
  <c r="V19" i="2"/>
  <c r="W161" i="2"/>
  <c r="W664" i="2"/>
  <c r="U441" i="2"/>
  <c r="V195" i="2"/>
  <c r="T416" i="2"/>
  <c r="V693" i="2"/>
  <c r="T644" i="2"/>
  <c r="V259" i="2"/>
  <c r="T259" i="2"/>
  <c r="U17" i="2"/>
  <c r="S987" i="2"/>
  <c r="S660" i="2"/>
  <c r="W660" i="2"/>
  <c r="U660" i="2"/>
  <c r="S448" i="2"/>
  <c r="V723" i="2"/>
  <c r="W677" i="2"/>
  <c r="T677" i="2"/>
  <c r="U677" i="2"/>
  <c r="T715" i="2"/>
  <c r="W715" i="2"/>
  <c r="V114" i="2"/>
  <c r="S114" i="2"/>
  <c r="W28" i="2"/>
  <c r="U28" i="2"/>
  <c r="S677" i="2"/>
  <c r="W275" i="2"/>
  <c r="U964" i="2"/>
  <c r="S964" i="2"/>
  <c r="W964" i="2"/>
  <c r="V964" i="2"/>
  <c r="T964" i="2"/>
  <c r="U535" i="2"/>
  <c r="S535" i="2"/>
  <c r="S433" i="2"/>
  <c r="U433" i="2"/>
  <c r="W433" i="2"/>
  <c r="U277" i="2"/>
  <c r="S277" i="2"/>
  <c r="T277" i="2"/>
  <c r="T769" i="2"/>
  <c r="T613" i="2"/>
  <c r="T656" i="2"/>
  <c r="U753" i="2"/>
  <c r="U769" i="2"/>
  <c r="V838" i="2"/>
  <c r="W678" i="2"/>
  <c r="V769" i="2"/>
  <c r="T612" i="2"/>
  <c r="U851" i="2"/>
  <c r="W261" i="2"/>
  <c r="S284" i="2"/>
  <c r="T284" i="2"/>
  <c r="S231" i="2"/>
  <c r="V340" i="2"/>
  <c r="T888" i="2"/>
  <c r="S888" i="2"/>
  <c r="V888" i="2"/>
  <c r="U651" i="2"/>
  <c r="W651" i="2"/>
  <c r="U118" i="2"/>
  <c r="V118" i="2"/>
  <c r="T118" i="2"/>
  <c r="V647" i="2"/>
  <c r="T647" i="2"/>
  <c r="U647" i="2"/>
  <c r="S890" i="2"/>
  <c r="T890" i="2"/>
  <c r="W384" i="2"/>
  <c r="S384" i="2"/>
  <c r="T384" i="2"/>
  <c r="S790" i="2"/>
  <c r="S379" i="2"/>
  <c r="W905" i="2"/>
  <c r="V784" i="2"/>
  <c r="T784" i="2"/>
  <c r="W917" i="2"/>
  <c r="U650" i="2"/>
  <c r="T650" i="2"/>
  <c r="U343" i="2"/>
  <c r="W928" i="2"/>
  <c r="S161" i="2"/>
  <c r="T560" i="2"/>
  <c r="V308" i="2"/>
  <c r="U308" i="2"/>
  <c r="S259" i="2"/>
  <c r="S613" i="2"/>
  <c r="U570" i="2"/>
  <c r="V303" i="2"/>
  <c r="V756" i="2"/>
  <c r="T756" i="2"/>
  <c r="S756" i="2"/>
  <c r="T63" i="2"/>
  <c r="W133" i="2"/>
  <c r="U739" i="2"/>
  <c r="T729" i="2"/>
  <c r="S838" i="2"/>
  <c r="T838" i="2"/>
  <c r="U553" i="2"/>
  <c r="V553" i="2"/>
  <c r="S729" i="2"/>
  <c r="V788" i="2"/>
  <c r="T788" i="2"/>
  <c r="S340" i="2"/>
  <c r="T124" i="2"/>
  <c r="U723" i="2"/>
  <c r="W723" i="2"/>
  <c r="S210" i="2"/>
  <c r="V210" i="2"/>
  <c r="U956" i="2"/>
  <c r="S956" i="2"/>
  <c r="W956" i="2"/>
  <c r="V956" i="2"/>
  <c r="U571" i="2"/>
  <c r="S571" i="2"/>
  <c r="W571" i="2"/>
  <c r="V571" i="2"/>
  <c r="S154" i="2"/>
  <c r="U154" i="2"/>
  <c r="V17" i="2"/>
  <c r="U111" i="2"/>
  <c r="W195" i="2"/>
  <c r="S693" i="2"/>
  <c r="U693" i="2"/>
  <c r="T792" i="2"/>
  <c r="U792" i="2"/>
  <c r="S792" i="2"/>
  <c r="U790" i="2"/>
  <c r="T790" i="2"/>
  <c r="S784" i="2"/>
  <c r="U554" i="2"/>
  <c r="S753" i="2"/>
  <c r="W379" i="2"/>
  <c r="W574" i="2"/>
  <c r="S974" i="2"/>
  <c r="W340" i="2"/>
  <c r="W756" i="2"/>
  <c r="W647" i="2"/>
  <c r="T651" i="2"/>
  <c r="T340" i="2"/>
  <c r="T535" i="2"/>
  <c r="V28" i="2"/>
  <c r="W641" i="2"/>
  <c r="W965" i="2"/>
  <c r="T693" i="2"/>
  <c r="U161" i="2"/>
  <c r="W545" i="2"/>
  <c r="T776" i="2"/>
  <c r="V851" i="2"/>
  <c r="W447" i="2"/>
  <c r="T33" i="2"/>
  <c r="U465" i="2"/>
  <c r="S241" i="2"/>
  <c r="S802" i="2"/>
  <c r="V651" i="2"/>
  <c r="V535" i="2"/>
  <c r="V965" i="2"/>
  <c r="U669" i="2"/>
  <c r="U965" i="2"/>
  <c r="V917" i="2"/>
  <c r="V447" i="2"/>
  <c r="T724" i="2"/>
  <c r="V669" i="2"/>
  <c r="T917" i="2"/>
  <c r="T465" i="2"/>
  <c r="U33" i="2"/>
  <c r="W351" i="2"/>
  <c r="T669" i="2"/>
  <c r="U838" i="2"/>
  <c r="V63" i="2"/>
  <c r="T452" i="2"/>
  <c r="W612" i="2"/>
  <c r="W322" i="2"/>
  <c r="S146" i="2"/>
  <c r="S696" i="2"/>
  <c r="V696" i="2"/>
  <c r="W962" i="2"/>
  <c r="S962" i="2"/>
  <c r="U690" i="2"/>
  <c r="V690" i="2"/>
  <c r="T191" i="2"/>
  <c r="U407" i="2"/>
  <c r="T407" i="2"/>
  <c r="W407" i="2"/>
  <c r="W225" i="2"/>
  <c r="T225" i="2"/>
  <c r="W441" i="2"/>
  <c r="S441" i="2"/>
  <c r="T985" i="2"/>
  <c r="U985" i="2"/>
  <c r="T308" i="2"/>
  <c r="S308" i="2"/>
  <c r="W308" i="2"/>
  <c r="U214" i="2"/>
  <c r="S447" i="2"/>
  <c r="S475" i="2"/>
  <c r="W475" i="2"/>
  <c r="V120" i="2"/>
  <c r="U120" i="2"/>
  <c r="S534" i="2"/>
  <c r="U534" i="2"/>
  <c r="T723" i="2"/>
  <c r="S723" i="2"/>
  <c r="R915" i="2"/>
  <c r="R920" i="2"/>
  <c r="R100" i="2"/>
  <c r="R737" i="2"/>
  <c r="R281" i="2"/>
  <c r="R507" i="2"/>
  <c r="R843" i="2"/>
  <c r="R745" i="2"/>
  <c r="R937" i="2"/>
  <c r="R267" i="2"/>
  <c r="R363" i="2"/>
  <c r="R637" i="2"/>
  <c r="R480" i="2"/>
  <c r="R907" i="2"/>
  <c r="R467" i="2"/>
  <c r="R138" i="2"/>
  <c r="R523" i="2"/>
  <c r="R496" i="2"/>
  <c r="R691" i="2"/>
  <c r="R683" i="2"/>
  <c r="R438" i="2"/>
  <c r="R39" i="2"/>
  <c r="R205" i="2"/>
  <c r="R212" i="2"/>
  <c r="R665" i="2"/>
  <c r="R270" i="2"/>
  <c r="R697" i="2"/>
  <c r="R935" i="2"/>
  <c r="R190" i="2"/>
  <c r="R812" i="2"/>
  <c r="R249" i="2"/>
  <c r="R514" i="2"/>
  <c r="R967" i="2"/>
  <c r="R926" i="2"/>
  <c r="R973" i="2"/>
  <c r="R339" i="2"/>
  <c r="R549" i="2"/>
  <c r="R991" i="2"/>
  <c r="R899" i="2"/>
  <c r="R590" i="2"/>
  <c r="R786" i="2"/>
  <c r="R406" i="2"/>
  <c r="R390" i="2"/>
  <c r="R144" i="2"/>
  <c r="R130" i="2"/>
  <c r="R831" i="2"/>
  <c r="R117" i="2"/>
  <c r="R894" i="2"/>
  <c r="R61" i="2"/>
  <c r="R176" i="2"/>
  <c r="R773" i="2"/>
  <c r="R164" i="2"/>
  <c r="R763" i="2"/>
  <c r="R31" i="2"/>
  <c r="R869" i="2"/>
  <c r="R906" i="2"/>
  <c r="R175" i="2"/>
  <c r="R365" i="2"/>
  <c r="R930" i="2"/>
  <c r="R719" i="2"/>
  <c r="R978" i="2"/>
  <c r="R738" i="2"/>
  <c r="R287" i="2"/>
  <c r="R450" i="2"/>
  <c r="R486" i="2"/>
  <c r="R546" i="2"/>
  <c r="R539" i="2"/>
  <c r="R813" i="2"/>
  <c r="R165" i="2"/>
  <c r="R718" i="2"/>
  <c r="R495" i="2"/>
  <c r="R681" i="2"/>
  <c r="R870" i="2"/>
  <c r="R746" i="2"/>
  <c r="R266" i="2"/>
  <c r="R323" i="2"/>
  <c r="R83" i="2"/>
  <c r="R288" i="2"/>
  <c r="R77" i="2"/>
  <c r="R667" i="2"/>
  <c r="R845" i="2"/>
  <c r="R336" i="2"/>
  <c r="R185" i="2"/>
  <c r="R811" i="2"/>
  <c r="R663" i="2"/>
  <c r="R383" i="2"/>
  <c r="R258" i="2"/>
  <c r="R829" i="2"/>
  <c r="R569" i="2"/>
  <c r="R157" i="2"/>
  <c r="R607" i="2"/>
  <c r="R305" i="2"/>
  <c r="R892" i="2"/>
  <c r="R508" i="2"/>
  <c r="R491" i="2"/>
  <c r="R977" i="2"/>
  <c r="R584" i="2"/>
  <c r="R60" i="2"/>
  <c r="R814" i="2"/>
  <c r="R256" i="2"/>
  <c r="R98" i="2"/>
  <c r="R785" i="2"/>
  <c r="R636" i="2"/>
  <c r="R726" i="2"/>
  <c r="R392" i="2"/>
  <c r="R158" i="2"/>
  <c r="R1002" i="2"/>
  <c r="R547" i="2"/>
  <c r="R419" i="2"/>
  <c r="R230" i="2"/>
  <c r="R929" i="2"/>
  <c r="R470" i="2"/>
  <c r="R115" i="2"/>
  <c r="R526" i="2"/>
  <c r="R151" i="2"/>
  <c r="R927" i="2"/>
  <c r="R565" i="2"/>
  <c r="R609" i="2"/>
  <c r="R821" i="2"/>
  <c r="R841" i="2"/>
  <c r="R226" i="2"/>
  <c r="R676" i="2"/>
  <c r="R750" i="2"/>
  <c r="R740" i="2"/>
  <c r="R675" i="2"/>
  <c r="R499" i="2"/>
  <c r="R52" i="2"/>
  <c r="R478" i="2"/>
  <c r="R237" i="2"/>
  <c r="R840" i="2"/>
  <c r="R519" i="2"/>
  <c r="R93" i="2"/>
  <c r="R356" i="2"/>
  <c r="R316" i="2"/>
  <c r="R595" i="2"/>
  <c r="R583" i="2"/>
  <c r="R23" i="2"/>
  <c r="R57" i="2"/>
  <c r="R310" i="2"/>
  <c r="R240" i="2"/>
  <c r="R701" i="2"/>
  <c r="R92" i="2"/>
  <c r="R871" i="2"/>
  <c r="R173" i="2"/>
  <c r="R102" i="2"/>
  <c r="R943" i="2"/>
  <c r="R652" i="2"/>
  <c r="R172" i="2"/>
  <c r="R860" i="2"/>
  <c r="R532" i="2"/>
  <c r="R767" i="2"/>
  <c r="R998" i="2"/>
  <c r="R586" i="2"/>
  <c r="R32" i="2"/>
  <c r="R1000" i="2"/>
  <c r="R799" i="2"/>
  <c r="R695" i="2"/>
  <c r="R947" i="2"/>
  <c r="R505" i="2"/>
  <c r="R135" i="2"/>
  <c r="R510" i="2"/>
  <c r="R338" i="2"/>
  <c r="R382" i="2"/>
  <c r="R264" i="2"/>
  <c r="R911" i="2"/>
  <c r="R439" i="2"/>
  <c r="R218" i="2"/>
  <c r="R430" i="2"/>
  <c r="R24" i="2"/>
  <c r="R694" i="2"/>
  <c r="R782" i="2"/>
  <c r="R345" i="2"/>
  <c r="R919" i="2"/>
  <c r="R611" i="2"/>
  <c r="R95" i="2"/>
  <c r="R662" i="2"/>
  <c r="R347" i="2"/>
  <c r="R223" i="2"/>
  <c r="R818" i="2"/>
  <c r="R710" i="2"/>
  <c r="R706" i="2"/>
  <c r="R358" i="2"/>
  <c r="R187" i="2"/>
  <c r="R881" i="2"/>
  <c r="R649" i="2"/>
  <c r="R362" i="2"/>
  <c r="R11" i="2"/>
  <c r="R963" i="2"/>
  <c r="R794" i="2"/>
  <c r="R279" i="2"/>
  <c r="R170" i="2"/>
  <c r="R885" i="2"/>
  <c r="R575" i="2"/>
  <c r="R344" i="2"/>
  <c r="R304" i="2"/>
  <c r="R936" i="2"/>
  <c r="R533" i="2"/>
  <c r="R20" i="2"/>
  <c r="R735" i="2"/>
  <c r="R451" i="2"/>
  <c r="R341" i="2"/>
  <c r="R846" i="2"/>
  <c r="R798" i="2"/>
  <c r="R700" i="2"/>
  <c r="R716" i="2"/>
  <c r="R931" i="2"/>
  <c r="R312" i="2"/>
  <c r="R659" i="2"/>
  <c r="R432" i="2"/>
  <c r="R628" i="2"/>
  <c r="R966" i="2"/>
  <c r="R325" i="2"/>
  <c r="R622" i="2"/>
  <c r="R502" i="2"/>
  <c r="R55" i="2"/>
  <c r="R381" i="2"/>
  <c r="R558" i="2"/>
  <c r="R779" i="2"/>
  <c r="R984" i="2"/>
  <c r="R388" i="2"/>
  <c r="R866" i="2"/>
  <c r="R912" i="2"/>
  <c r="R417" i="2"/>
  <c r="R707" i="2"/>
  <c r="R509" i="2"/>
  <c r="R389" i="2"/>
  <c r="R603" i="2"/>
  <c r="R541" i="2"/>
  <c r="R188" i="2"/>
  <c r="R291" i="2"/>
  <c r="R793" i="2"/>
  <c r="R537" i="2"/>
  <c r="R610" i="2"/>
  <c r="R895" i="2"/>
  <c r="R319" i="2"/>
  <c r="R826" i="2"/>
  <c r="R46" i="2"/>
  <c r="R709" i="2"/>
  <c r="R194" i="2"/>
  <c r="R373" i="2"/>
  <c r="R969" i="2"/>
  <c r="R306" i="2"/>
  <c r="R598" i="2"/>
  <c r="R245" i="2"/>
  <c r="R318" i="2"/>
  <c r="R454" i="2"/>
  <c r="R668" i="2"/>
  <c r="R234" i="2"/>
  <c r="R580" i="2"/>
  <c r="R819" i="2"/>
  <c r="R755" i="2"/>
  <c r="R599" i="2"/>
  <c r="R689" i="2"/>
  <c r="R67" i="2"/>
  <c r="R834" i="2"/>
  <c r="R714" i="2"/>
  <c r="R868" i="2"/>
  <c r="R848" i="2"/>
  <c r="R456" i="2"/>
  <c r="R82" i="2"/>
  <c r="R16" i="2"/>
  <c r="R69" i="2"/>
  <c r="R113" i="2"/>
  <c r="R751" i="2"/>
  <c r="R283" i="2"/>
  <c r="R280" i="2"/>
  <c r="R378" i="2"/>
  <c r="R513" i="2"/>
  <c r="R321" i="2"/>
  <c r="R162" i="2"/>
  <c r="R9" i="2"/>
  <c r="R932" i="2"/>
  <c r="R933" i="2"/>
  <c r="R263" i="2"/>
  <c r="R804" i="2"/>
  <c r="R473" i="2"/>
  <c r="R863" i="2"/>
  <c r="R542" i="2"/>
  <c r="R925" i="2"/>
  <c r="R108" i="2"/>
  <c r="R540" i="2"/>
  <c r="R671" i="2"/>
  <c r="R252" i="2"/>
  <c r="R910" i="2"/>
  <c r="R134" i="2"/>
  <c r="R442" i="2"/>
  <c r="R642" i="2"/>
  <c r="R787" i="2"/>
  <c r="R10" i="2"/>
  <c r="R857" i="2"/>
  <c r="R781" i="2"/>
  <c r="R371" i="2"/>
  <c r="R874" i="2"/>
  <c r="R250" i="2"/>
  <c r="R129" i="2"/>
  <c r="R579" i="2"/>
  <c r="R953" i="2"/>
  <c r="R299" i="2"/>
  <c r="R602" i="2"/>
  <c r="R244" i="2"/>
  <c r="R573" i="2"/>
  <c r="R770" i="2"/>
  <c r="R53" i="2"/>
  <c r="R921" i="2"/>
  <c r="R76" i="2"/>
  <c r="R232" i="2"/>
  <c r="R805" i="2"/>
  <c r="R104" i="2"/>
  <c r="R68" i="2"/>
  <c r="R179" i="2"/>
  <c r="R317" i="2"/>
  <c r="R624" i="2"/>
  <c r="R150" i="2"/>
  <c r="R112" i="2"/>
  <c r="R209" i="2"/>
  <c r="R273" i="2"/>
  <c r="R908" i="2"/>
  <c r="R147" i="2"/>
  <c r="R492" i="2"/>
  <c r="R850" i="2"/>
  <c r="R183" i="2"/>
  <c r="R810" i="2"/>
  <c r="R97" i="2"/>
  <c r="R992" i="2"/>
  <c r="R8" i="2"/>
  <c r="R298" i="2"/>
  <c r="R309" i="2"/>
  <c r="R385" i="2"/>
  <c r="R402" i="2"/>
  <c r="R86" i="2"/>
  <c r="R109" i="2"/>
  <c r="R762" i="2"/>
  <c r="R156" i="2"/>
  <c r="R661" i="2"/>
  <c r="R961" i="2"/>
  <c r="R594" i="2"/>
  <c r="R421" i="2"/>
  <c r="R269" i="2"/>
  <c r="R938" i="2"/>
  <c r="R422" i="2"/>
  <c r="R670" i="2"/>
  <c r="R159" i="2"/>
  <c r="R768" i="2"/>
  <c r="R192" i="2"/>
  <c r="R361" i="2"/>
  <c r="R466" i="2"/>
  <c r="R418" i="2"/>
  <c r="R629" i="2"/>
  <c r="R265" i="2"/>
  <c r="R399" i="2"/>
  <c r="R1001" i="2"/>
  <c r="R517" i="2"/>
  <c r="R631" i="2"/>
  <c r="R736" i="2"/>
  <c r="R559" i="2"/>
  <c r="R350" i="2"/>
  <c r="R684" i="2"/>
  <c r="R914" i="2"/>
  <c r="R648" i="2"/>
  <c r="R939" i="2"/>
  <c r="R123" i="2"/>
  <c r="R171" i="2"/>
  <c r="R588" i="2"/>
  <c r="R996" i="2"/>
  <c r="R193" i="2"/>
  <c r="R952" i="2"/>
  <c r="R461" i="2"/>
  <c r="R666" i="2"/>
  <c r="R536" i="2"/>
  <c r="R80" i="2"/>
  <c r="R219" i="2"/>
  <c r="R136" i="2"/>
  <c r="R482" i="2"/>
  <c r="R717" i="2"/>
  <c r="R22" i="2"/>
  <c r="R71" i="2"/>
  <c r="R458" i="2"/>
  <c r="R254" i="2"/>
  <c r="R778" i="2"/>
  <c r="R101" i="2"/>
  <c r="R37" i="2"/>
  <c r="R153" i="2"/>
  <c r="R222" i="2"/>
  <c r="R833" i="2"/>
  <c r="R99" i="2"/>
  <c r="R797" i="2"/>
  <c r="R72" i="2"/>
  <c r="R646" i="2"/>
  <c r="R722" i="2"/>
  <c r="R45" i="2"/>
  <c r="R201" i="2"/>
  <c r="R268" i="2"/>
  <c r="R394" i="2"/>
  <c r="R435" i="2"/>
  <c r="R474" i="2"/>
  <c r="R122" i="2"/>
  <c r="R376" i="2"/>
  <c r="R315" i="2"/>
  <c r="R708" i="2"/>
  <c r="R849" i="2"/>
  <c r="R449" i="2"/>
  <c r="R809" i="2"/>
  <c r="R639" i="2"/>
  <c r="R105" i="2"/>
  <c r="R653" i="2"/>
  <c r="R27" i="2"/>
  <c r="R886" i="2"/>
  <c r="R12" i="2"/>
  <c r="R487" i="2"/>
  <c r="R654" i="2"/>
  <c r="R329" i="2"/>
  <c r="R808" i="2"/>
  <c r="R215" i="2"/>
  <c r="R625" i="2"/>
  <c r="R552" i="2"/>
  <c r="R208" i="2"/>
  <c r="R596" i="2"/>
  <c r="R566" i="2"/>
  <c r="R320" i="2"/>
  <c r="R568" i="2"/>
  <c r="R107" i="2"/>
  <c r="R132" i="2"/>
  <c r="R587" i="2"/>
  <c r="R591" i="2"/>
  <c r="R827" i="2"/>
  <c r="R830" i="2"/>
  <c r="R293" i="2"/>
  <c r="R862" i="2"/>
  <c r="R88" i="2"/>
  <c r="R436" i="2"/>
  <c r="R15" i="2"/>
  <c r="R297" i="2"/>
  <c r="R142" i="2"/>
  <c r="R342" i="2"/>
  <c r="R481" i="2"/>
  <c r="R206" i="2"/>
  <c r="R26" i="2"/>
  <c r="R896" i="2"/>
  <c r="R940" i="2"/>
  <c r="R800" i="2"/>
  <c r="R386" i="2"/>
  <c r="R420" i="2"/>
  <c r="R372" i="2"/>
  <c r="R733" i="2"/>
  <c r="R143" i="2"/>
  <c r="R577" i="2"/>
  <c r="R186" i="2"/>
  <c r="R396" i="2"/>
  <c r="R614" i="2"/>
  <c r="R34" i="2"/>
  <c r="R500" i="2"/>
  <c r="R531" i="2"/>
  <c r="R626" i="2"/>
  <c r="R913" i="2"/>
  <c r="R81" i="2"/>
  <c r="R235" i="2"/>
  <c r="R760" i="2"/>
  <c r="R572" i="2"/>
  <c r="R369" i="2"/>
  <c r="R865" i="2"/>
  <c r="R687" i="2"/>
  <c r="R497" i="2"/>
  <c r="R501" i="2"/>
  <c r="R780" i="2"/>
  <c r="R5" i="2"/>
  <c r="R314" i="2"/>
  <c r="R220" i="2"/>
  <c r="R522" i="2"/>
  <c r="R742" i="2"/>
  <c r="R149" i="2"/>
  <c r="R197" i="2"/>
  <c r="R413" i="2"/>
  <c r="R328" i="2"/>
  <c r="R327" i="2"/>
  <c r="R562" i="2"/>
  <c r="R764" i="2"/>
  <c r="R518" i="2"/>
  <c r="R352" i="2"/>
  <c r="R988" i="2"/>
  <c r="R741" i="2"/>
  <c r="R169" i="2"/>
  <c r="R221" i="2"/>
  <c r="R564" i="2"/>
  <c r="R816" i="2"/>
  <c r="R434" i="2"/>
  <c r="R955" i="2"/>
  <c r="R685" i="2"/>
  <c r="R160" i="2"/>
  <c r="R445" i="2"/>
  <c r="R640" i="2"/>
  <c r="R898" i="2"/>
  <c r="R251" i="2"/>
  <c r="R1003" i="2"/>
  <c r="R643" i="2"/>
  <c r="R141" i="2"/>
  <c r="R958" i="2"/>
  <c r="R979" i="2"/>
  <c r="R567" i="2"/>
  <c r="R922" i="2"/>
  <c r="R856" i="2"/>
  <c r="R806" i="2"/>
  <c r="R387" i="2"/>
  <c r="R679" i="2"/>
  <c r="R692" i="2"/>
  <c r="R606" i="2"/>
  <c r="R257" i="2"/>
  <c r="R366" i="2"/>
  <c r="R555" i="2"/>
  <c r="R972" i="2"/>
  <c r="R196" i="2"/>
  <c r="R836" i="2"/>
  <c r="R730" i="2"/>
  <c r="R166" i="2"/>
  <c r="R364" i="2"/>
  <c r="R106" i="2"/>
  <c r="R444" i="2"/>
  <c r="R959" i="2"/>
  <c r="R56" i="2"/>
  <c r="R582" i="2"/>
  <c r="R528" i="2"/>
  <c r="R282" i="2"/>
  <c r="R731" i="2"/>
  <c r="R189" i="2"/>
  <c r="R354" i="2"/>
  <c r="R330" i="2"/>
  <c r="R472" i="2"/>
  <c r="R876" i="2"/>
  <c r="R119" i="2"/>
  <c r="R551" i="2"/>
  <c r="R900" i="2"/>
  <c r="R623" i="2"/>
  <c r="R638" i="2"/>
  <c r="R783" i="2"/>
  <c r="R734" i="2"/>
  <c r="R909" i="2"/>
  <c r="R484" i="2"/>
  <c r="R949" i="2"/>
  <c r="R126" i="2"/>
  <c r="R286" i="2"/>
  <c r="R198" i="2"/>
  <c r="R300" i="2"/>
  <c r="R462" i="2"/>
  <c r="R916" i="2"/>
  <c r="R424" i="2"/>
  <c r="R42" i="2"/>
  <c r="R155" i="2"/>
  <c r="R882" i="2"/>
  <c r="R835" i="2"/>
  <c r="R125" i="2"/>
  <c r="R754" i="2"/>
  <c r="R712" i="2"/>
  <c r="R561" i="2"/>
  <c r="R397" i="2"/>
  <c r="R954" i="2"/>
  <c r="R360" i="2"/>
  <c r="R789" i="2"/>
  <c r="R411" i="2"/>
  <c r="R765" i="2"/>
  <c r="R455" i="2"/>
  <c r="R204" i="2"/>
  <c r="R854" i="2"/>
  <c r="R253" i="2"/>
  <c r="R616" i="2"/>
  <c r="R720" i="2"/>
  <c r="R847" i="2"/>
  <c r="R410" i="2"/>
  <c r="R832" i="2"/>
  <c r="R903" i="2"/>
  <c r="R87" i="2"/>
  <c r="R66" i="2"/>
  <c r="R494" i="2"/>
  <c r="R581" i="2"/>
  <c r="R824" i="2"/>
  <c r="R35" i="2"/>
  <c r="R883" i="2"/>
  <c r="R873" i="2"/>
  <c r="R177" i="2"/>
  <c r="R879" i="2"/>
  <c r="R880" i="2"/>
  <c r="R110" i="2"/>
  <c r="R752" i="2"/>
  <c r="R705" i="2"/>
  <c r="R271" i="2"/>
  <c r="R511" i="2"/>
  <c r="R948" i="2"/>
  <c r="R713" i="2"/>
  <c r="R415" i="2"/>
  <c r="R658" i="2"/>
  <c r="R440" i="2"/>
  <c r="R412" i="2"/>
  <c r="R620" i="2"/>
  <c r="R446" i="2"/>
  <c r="R748" i="2"/>
  <c r="R524" i="2"/>
  <c r="R74" i="2"/>
  <c r="R548" i="2"/>
  <c r="R276" i="2"/>
  <c r="R672" i="2"/>
  <c r="R842" i="2"/>
  <c r="R333" i="2"/>
  <c r="R96" i="2"/>
  <c r="R608" i="2"/>
  <c r="R437" i="2"/>
  <c r="R632" i="2"/>
  <c r="R983" i="2"/>
  <c r="R889" i="2"/>
  <c r="R981" i="2"/>
  <c r="R934" i="2"/>
  <c r="R181" i="2"/>
  <c r="R995" i="2"/>
  <c r="R725" i="2"/>
  <c r="R224" i="2"/>
  <c r="R62" i="2"/>
  <c r="R771" i="2"/>
  <c r="R301" i="2"/>
  <c r="R645" i="2"/>
  <c r="R902" i="2"/>
  <c r="R747" i="2"/>
  <c r="R877" i="2"/>
  <c r="R543" i="2"/>
  <c r="R353" i="2"/>
  <c r="R357" i="2"/>
  <c r="R290" i="2"/>
  <c r="R367" i="2"/>
  <c r="R999" i="2"/>
  <c r="R370" i="2"/>
  <c r="R414" i="2"/>
  <c r="R51" i="2"/>
  <c r="R530" i="2"/>
  <c r="R901" i="2"/>
  <c r="R368" i="2"/>
  <c r="R41" i="2"/>
  <c r="R682" i="2"/>
  <c r="R855" i="2"/>
  <c r="R400" i="2"/>
  <c r="R795" i="2"/>
  <c r="R47" i="2"/>
  <c r="R145" i="2"/>
  <c r="R152" i="2"/>
  <c r="R213" i="2"/>
  <c r="R355" i="2"/>
  <c r="R116" i="2"/>
  <c r="R285" i="2"/>
  <c r="R25" i="2"/>
  <c r="R601" i="2"/>
  <c r="R255" i="2"/>
  <c r="R538" i="2"/>
  <c r="R688" i="2"/>
  <c r="R744" i="2"/>
  <c r="R867" i="2"/>
  <c r="R918" i="2"/>
  <c r="R243" i="2"/>
  <c r="R199" i="2"/>
  <c r="R971" i="2"/>
  <c r="R233" i="2"/>
  <c r="R604" i="2"/>
  <c r="R515" i="2"/>
  <c r="R605" i="2"/>
  <c r="R403" i="2"/>
  <c r="R128" i="2"/>
  <c r="R512" i="2"/>
  <c r="R239" i="2"/>
  <c r="R94" i="2"/>
  <c r="R635" i="2"/>
  <c r="R236" i="2"/>
  <c r="R479" i="2"/>
  <c r="R759" i="2"/>
  <c r="R296" i="2"/>
  <c r="R942" i="2"/>
  <c r="R986" i="2"/>
  <c r="R627" i="2"/>
  <c r="R460" i="2"/>
  <c r="R516" i="2"/>
  <c r="R140" i="2"/>
  <c r="R163" i="2"/>
  <c r="R924" i="2"/>
  <c r="R796" i="2"/>
  <c r="R91" i="2"/>
  <c r="R377" i="2"/>
  <c r="R630" i="2"/>
  <c r="R503" i="2"/>
  <c r="R557" i="2"/>
  <c r="R346" i="2"/>
  <c r="R520" i="2"/>
  <c r="R997" i="2"/>
  <c r="R950" i="2"/>
  <c r="R178" i="2"/>
  <c r="R946" i="2"/>
  <c r="R429" i="2"/>
  <c r="R200" i="2"/>
  <c r="R49" i="2"/>
  <c r="R238" i="2"/>
  <c r="R550" i="2"/>
  <c r="R493" i="2"/>
  <c r="R686" i="2"/>
  <c r="R453" i="2"/>
  <c r="R732" i="2"/>
  <c r="R18" i="2"/>
  <c r="R148" i="2"/>
  <c r="R976" i="2"/>
  <c r="R960" i="2"/>
  <c r="R428" i="2"/>
  <c r="R657" i="2"/>
  <c r="R216" i="2"/>
  <c r="R859" i="2"/>
  <c r="R975" i="2"/>
  <c r="R408" i="2"/>
  <c r="R589" i="2"/>
  <c r="R292" i="2"/>
  <c r="R483" i="2"/>
  <c r="R469" i="2"/>
  <c r="R704" i="2"/>
  <c r="R617" i="2"/>
  <c r="R864" i="2"/>
  <c r="R471" i="2"/>
  <c r="R207" i="2"/>
  <c r="R380" i="2"/>
  <c r="R64" i="2"/>
  <c r="R757" i="2"/>
  <c r="R828" i="2"/>
  <c r="R324" i="2"/>
  <c r="R137" i="2"/>
  <c r="R673" i="2"/>
  <c r="R401" i="2"/>
  <c r="R970" i="2"/>
  <c r="R203" i="2"/>
  <c r="R426" i="2"/>
  <c r="R335" i="2"/>
  <c r="R409" i="2"/>
  <c r="R302" i="2"/>
  <c r="R597" i="2"/>
  <c r="R844" i="2"/>
  <c r="R968" i="2"/>
  <c r="R887" i="2"/>
  <c r="R313" i="2"/>
  <c r="R945" i="2"/>
  <c r="R174" i="2"/>
  <c r="R801" i="2"/>
  <c r="R54" i="2"/>
  <c r="W54" i="2" s="1"/>
  <c r="R70" i="2"/>
  <c r="U70" i="2" s="1"/>
  <c r="R990" i="2"/>
  <c r="U990" i="2"/>
  <c r="R463" i="2"/>
  <c r="R825" i="2"/>
  <c r="U825" i="2"/>
  <c r="R43" i="2"/>
  <c r="S43" i="2" s="1"/>
  <c r="R374" i="2"/>
  <c r="R260" i="2"/>
  <c r="R6" i="2"/>
  <c r="R817" i="2"/>
  <c r="S817" i="2" s="1"/>
  <c r="R772" i="2"/>
  <c r="S772" i="2" s="1"/>
  <c r="R791" i="2"/>
  <c r="R853" i="2"/>
  <c r="R103" i="2"/>
  <c r="T103" i="2" s="1"/>
  <c r="R84" i="2"/>
  <c r="T84" i="2" s="1"/>
  <c r="R488" i="2"/>
  <c r="R38" i="2"/>
  <c r="S38" i="2" s="1"/>
  <c r="R578" i="2"/>
  <c r="V578" i="2" s="1"/>
  <c r="R44" i="2"/>
  <c r="V44" i="2" s="1"/>
  <c r="R803" i="2"/>
  <c r="R359" i="2"/>
  <c r="T359" i="2"/>
  <c r="R893" i="2"/>
  <c r="S893" i="2" s="1"/>
  <c r="R982" i="2"/>
  <c r="R337" i="2"/>
  <c r="R395" i="2"/>
  <c r="R758" i="2"/>
  <c r="W758" i="2"/>
  <c r="R121" i="2"/>
  <c r="R858" i="2"/>
  <c r="T858" i="2"/>
  <c r="R820" i="2"/>
  <c r="R615" i="2"/>
  <c r="R21" i="2"/>
  <c r="R75" i="2"/>
  <c r="S75" i="2" s="1"/>
  <c r="R427" i="2"/>
  <c r="T427" i="2" s="1"/>
  <c r="R468" i="2"/>
  <c r="V468" i="2" s="1"/>
  <c r="R749" i="2"/>
  <c r="W749" i="2" s="1"/>
  <c r="R525" i="2"/>
  <c r="R311" i="2"/>
  <c r="R274" i="2"/>
  <c r="V274" i="2" s="1"/>
  <c r="R506" i="2"/>
  <c r="R217" i="2"/>
  <c r="R634" i="2"/>
  <c r="W634" i="2" s="1"/>
  <c r="R957" i="2"/>
  <c r="V957" i="2" s="1"/>
  <c r="R941" i="2"/>
  <c r="V941" i="2" s="1"/>
  <c r="R398" i="2"/>
  <c r="W398" i="2" s="1"/>
  <c r="R489" i="2"/>
  <c r="R944" i="2"/>
  <c r="U944" i="2"/>
  <c r="R139" i="2"/>
  <c r="W139" i="2" s="1"/>
  <c r="R476" i="2"/>
  <c r="R529" i="2"/>
  <c r="U529" i="2"/>
  <c r="R457" i="2"/>
  <c r="R326" i="2"/>
  <c r="W326" i="2"/>
  <c r="R348" i="2"/>
  <c r="V348" i="2" s="1"/>
  <c r="R443" i="2"/>
  <c r="V443" i="2"/>
  <c r="R852" i="2"/>
  <c r="S852" i="2" s="1"/>
  <c r="R839" i="2"/>
  <c r="R872" i="2"/>
  <c r="V872" i="2"/>
  <c r="R65" i="2"/>
  <c r="S65" i="2" s="1"/>
  <c r="R727" i="2"/>
  <c r="T727" i="2"/>
  <c r="R633" i="2"/>
  <c r="R202" i="2"/>
  <c r="V202" i="2"/>
  <c r="R621" i="2"/>
  <c r="S621" i="2" s="1"/>
  <c r="R743" i="2"/>
  <c r="R861" i="2"/>
  <c r="T861" i="2" s="1"/>
  <c r="V861" i="2"/>
  <c r="R168" i="2"/>
  <c r="U168" i="2" s="1"/>
  <c r="R36" i="2"/>
  <c r="S36" i="2"/>
  <c r="R29" i="2"/>
  <c r="V29" i="2" s="1"/>
  <c r="R459" i="2"/>
  <c r="V459" i="2"/>
  <c r="R699" i="2"/>
  <c r="W699" i="2" s="1"/>
  <c r="R698" i="2"/>
  <c r="U698" i="2"/>
  <c r="R89" i="2"/>
  <c r="W89" i="2" s="1"/>
  <c r="R875" i="2"/>
  <c r="V875" i="2"/>
  <c r="R182" i="2"/>
  <c r="R79" i="2"/>
  <c r="W79" i="2"/>
  <c r="R878" i="2"/>
  <c r="R807" i="2"/>
  <c r="V807" i="2"/>
  <c r="R891" i="2"/>
  <c r="U891" i="2" s="1"/>
  <c r="R14" i="2"/>
  <c r="T14" i="2"/>
  <c r="R127" i="2"/>
  <c r="R211" i="2"/>
  <c r="R405" i="2"/>
  <c r="V405" i="2"/>
  <c r="R167" i="2"/>
  <c r="R837" i="2"/>
  <c r="T837" i="2"/>
  <c r="R994" i="2"/>
  <c r="W994" i="2" s="1"/>
  <c r="R703" i="2"/>
  <c r="R655" i="2"/>
  <c r="U655" i="2"/>
  <c r="R618" i="2"/>
  <c r="U618" i="2" s="1"/>
  <c r="R375" i="2"/>
  <c r="T375" i="2" s="1"/>
  <c r="V375" i="2"/>
  <c r="R775" i="2"/>
  <c r="T775" i="2" s="1"/>
  <c r="R247" i="2"/>
  <c r="T247" i="2" s="1"/>
  <c r="R295" i="2"/>
  <c r="U295" i="2" s="1"/>
  <c r="R289" i="2"/>
  <c r="U289" i="2" s="1"/>
  <c r="R40" i="2"/>
  <c r="V40" i="2" s="1"/>
  <c r="R556" i="2"/>
  <c r="V556" i="2"/>
  <c r="R30" i="2"/>
  <c r="V30" i="2" s="1"/>
  <c r="R674" i="2"/>
  <c r="R228" i="2"/>
  <c r="S228" i="2" s="1"/>
  <c r="V228" i="2"/>
  <c r="R498" i="2"/>
  <c r="U498" i="2"/>
  <c r="R576" i="2"/>
  <c r="U576" i="2"/>
  <c r="R48" i="2"/>
  <c r="V48" i="2"/>
  <c r="R332" i="2"/>
  <c r="T332" i="2"/>
  <c r="R490" i="2"/>
  <c r="U490" i="2"/>
  <c r="R989" i="2"/>
  <c r="U989" i="2" s="1"/>
  <c r="V989" i="2"/>
  <c r="R73" i="2"/>
  <c r="R774" i="2"/>
  <c r="V774" i="2" s="1"/>
  <c r="U774" i="2"/>
  <c r="R227" i="2"/>
  <c r="U227" i="2" s="1"/>
  <c r="R585" i="2"/>
  <c r="U585" i="2" s="1"/>
  <c r="R823" i="2"/>
  <c r="W823" i="2" s="1"/>
  <c r="R592" i="2"/>
  <c r="T592" i="2" s="1"/>
  <c r="R331" i="2"/>
  <c r="R702" i="2"/>
  <c r="S702" i="2"/>
  <c r="R822" i="2"/>
  <c r="V822" i="2" s="1"/>
  <c r="R425" i="2"/>
  <c r="R761" i="2"/>
  <c r="V761" i="2" s="1"/>
  <c r="R349" i="2"/>
  <c r="R980" i="2"/>
  <c r="W980" i="2"/>
  <c r="R485" i="2"/>
  <c r="T485" i="2" s="1"/>
  <c r="R278" i="2"/>
  <c r="W278" i="2"/>
  <c r="R619" i="2"/>
  <c r="W619" i="2" s="1"/>
  <c r="R180" i="2"/>
  <c r="U180" i="2" s="1"/>
  <c r="R477" i="2"/>
  <c r="V477" i="2"/>
  <c r="R294" i="2"/>
  <c r="W294" i="2"/>
  <c r="R504" i="2"/>
  <c r="S504" i="2" s="1"/>
  <c r="W504" i="2"/>
  <c r="R184" i="2"/>
  <c r="U184" i="2"/>
  <c r="R464" i="2"/>
  <c r="T464" i="2"/>
  <c r="R58" i="2"/>
  <c r="V58" i="2"/>
  <c r="R563" i="2"/>
  <c r="V563" i="2"/>
  <c r="R391" i="2"/>
  <c r="T391" i="2"/>
  <c r="R951" i="2"/>
  <c r="T951" i="2"/>
  <c r="W644" i="2"/>
  <c r="S777" i="2"/>
  <c r="T334" i="2"/>
  <c r="U917" i="2"/>
  <c r="W452" i="2"/>
  <c r="U721" i="2"/>
  <c r="S85" i="2"/>
  <c r="V962" i="2"/>
  <c r="W534" i="2"/>
  <c r="V407" i="2"/>
  <c r="U696" i="2"/>
  <c r="U241" i="2"/>
  <c r="S180" i="2"/>
  <c r="S391" i="2"/>
  <c r="S393" i="2"/>
  <c r="T702" i="2"/>
  <c r="W923" i="2"/>
  <c r="U425" i="2"/>
  <c r="V928" i="2"/>
  <c r="U275" i="2"/>
  <c r="W90" i="2"/>
  <c r="W724" i="2"/>
  <c r="V644" i="2"/>
  <c r="V191" i="2"/>
  <c r="W690" i="2"/>
  <c r="U644" i="2"/>
  <c r="U521" i="2"/>
  <c r="T351" i="2"/>
  <c r="S407" i="2"/>
  <c r="S823" i="2"/>
  <c r="V425" i="2"/>
  <c r="T696" i="2"/>
  <c r="W73" i="2"/>
  <c r="W600" i="2"/>
  <c r="U464" i="2"/>
  <c r="W774" i="2"/>
  <c r="S724" i="2"/>
  <c r="S248" i="2"/>
  <c r="S4" i="2"/>
  <c r="U351" i="2"/>
  <c r="S73" i="2"/>
  <c r="V585" i="2"/>
  <c r="W154" i="2"/>
  <c r="T228" i="2"/>
  <c r="T73" i="2"/>
  <c r="V391" i="2"/>
  <c r="U248" i="2"/>
  <c r="V923" i="2"/>
  <c r="W576" i="2"/>
  <c r="U131" i="2"/>
  <c r="W191" i="2"/>
  <c r="W391" i="2"/>
  <c r="W815" i="2"/>
  <c r="V248" i="2"/>
  <c r="U822" i="2"/>
  <c r="V452" i="2"/>
  <c r="T600" i="2"/>
  <c r="V111" i="2"/>
  <c r="S774" i="2"/>
  <c r="U724" i="2"/>
  <c r="T248" i="2"/>
  <c r="U4" i="2"/>
  <c r="U728" i="2"/>
  <c r="T48" i="2"/>
  <c r="U600" i="2"/>
  <c r="V131" i="2"/>
  <c r="S63" i="2"/>
  <c r="T272" i="2"/>
  <c r="U923" i="2"/>
  <c r="T504" i="2"/>
  <c r="V721" i="2"/>
  <c r="U85" i="2"/>
  <c r="S111" i="2"/>
  <c r="V393" i="2"/>
  <c r="W951" i="2"/>
  <c r="W4" i="2"/>
  <c r="V4" i="2"/>
  <c r="U391" i="2"/>
  <c r="T728" i="2"/>
  <c r="T393" i="2"/>
  <c r="S993" i="2"/>
  <c r="W702" i="2"/>
  <c r="S477" i="2"/>
  <c r="S131" i="2"/>
  <c r="S690" i="2"/>
  <c r="W131" i="2"/>
  <c r="U191" i="2"/>
  <c r="U452" i="2"/>
  <c r="T690" i="2"/>
  <c r="W563" i="2"/>
  <c r="W822" i="2"/>
  <c r="S721" i="2"/>
  <c r="S351" i="2"/>
  <c r="S464" i="2"/>
  <c r="T962" i="2"/>
  <c r="T534" i="2"/>
  <c r="S951" i="2"/>
  <c r="T993" i="2"/>
  <c r="T241" i="2"/>
  <c r="W393" i="2"/>
  <c r="V985" i="2"/>
  <c r="U30" i="2"/>
  <c r="T30" i="2"/>
  <c r="U375" i="2"/>
  <c r="V127" i="2"/>
  <c r="S875" i="2"/>
  <c r="V727" i="2"/>
  <c r="W839" i="2"/>
  <c r="V21" i="2"/>
  <c r="W168" i="2"/>
  <c r="V75" i="2"/>
  <c r="S398" i="2"/>
  <c r="W578" i="2"/>
  <c r="S70" i="2"/>
  <c r="T70" i="2"/>
  <c r="U54" i="2"/>
  <c r="S54" i="2"/>
  <c r="V174" i="2"/>
  <c r="S174" i="2"/>
  <c r="S195" i="2"/>
  <c r="W974" i="2"/>
  <c r="W210" i="2"/>
  <c r="U729" i="2"/>
  <c r="U65" i="2"/>
  <c r="U839" i="2"/>
  <c r="U982" i="2"/>
  <c r="U560" i="2"/>
  <c r="U634" i="2"/>
  <c r="V89" i="2"/>
  <c r="U905" i="2"/>
  <c r="T463" i="2"/>
  <c r="U957" i="2"/>
  <c r="V729" i="2"/>
  <c r="U775" i="2"/>
  <c r="T945" i="2"/>
  <c r="U766" i="2"/>
  <c r="U274" i="2"/>
  <c r="T641" i="2"/>
  <c r="U247" i="2"/>
  <c r="U89" i="2"/>
  <c r="V852" i="2"/>
  <c r="V6" i="2"/>
  <c r="W374" i="2"/>
  <c r="T75" i="2"/>
  <c r="T146" i="2"/>
  <c r="U447" i="2"/>
  <c r="W944" i="2"/>
  <c r="V398" i="2"/>
  <c r="V7" i="2"/>
  <c r="W875" i="2"/>
  <c r="W120" i="2"/>
  <c r="U544" i="2"/>
  <c r="W544" i="2"/>
  <c r="V544" i="2"/>
  <c r="V656" i="2"/>
  <c r="U656" i="2"/>
  <c r="S656" i="2"/>
  <c r="U13" i="2"/>
  <c r="S13" i="2"/>
  <c r="V13" i="2"/>
  <c r="U229" i="2"/>
  <c r="W229" i="2"/>
  <c r="V229" i="2"/>
  <c r="T229" i="2"/>
  <c r="V660" i="2"/>
  <c r="T660" i="2"/>
  <c r="W888" i="2"/>
  <c r="U888" i="2"/>
  <c r="W593" i="2"/>
  <c r="W404" i="2"/>
  <c r="S404" i="2"/>
  <c r="V404" i="2"/>
  <c r="T404" i="2"/>
  <c r="W769" i="2"/>
  <c r="U678" i="2"/>
  <c r="V678" i="2"/>
  <c r="V416" i="2"/>
  <c r="T711" i="2"/>
  <c r="V711" i="2"/>
  <c r="V837" i="2"/>
  <c r="S837" i="2"/>
  <c r="S405" i="2"/>
  <c r="U405" i="2"/>
  <c r="T405" i="2"/>
  <c r="W459" i="2"/>
  <c r="W468" i="2"/>
  <c r="T468" i="2"/>
  <c r="V506" i="2"/>
  <c r="W698" i="2"/>
  <c r="S615" i="2"/>
  <c r="W941" i="2"/>
  <c r="S775" i="2"/>
  <c r="U875" i="2"/>
  <c r="V247" i="2"/>
  <c r="S182" i="2"/>
  <c r="V262" i="2"/>
  <c r="S262" i="2"/>
  <c r="W262" i="2"/>
  <c r="T262" i="2"/>
  <c r="V680" i="2"/>
  <c r="S680" i="2"/>
  <c r="T680" i="2"/>
  <c r="W680" i="2"/>
  <c r="V133" i="2"/>
  <c r="S133" i="2"/>
  <c r="U615" i="2"/>
  <c r="V465" i="2"/>
  <c r="W982" i="2"/>
  <c r="S634" i="2"/>
  <c r="W861" i="2"/>
  <c r="V944" i="2"/>
  <c r="W33" i="2"/>
  <c r="V790" i="2"/>
  <c r="T753" i="2"/>
  <c r="W775" i="2"/>
  <c r="S423" i="2"/>
  <c r="V618" i="2"/>
  <c r="V641" i="2"/>
  <c r="W247" i="2"/>
  <c r="W465" i="2"/>
  <c r="T777" i="2"/>
  <c r="W375" i="2"/>
  <c r="V182" i="2"/>
  <c r="T303" i="2"/>
  <c r="T398" i="2"/>
  <c r="T7" i="2"/>
  <c r="U260" i="2"/>
  <c r="T120" i="2"/>
  <c r="S278" i="2"/>
  <c r="W349" i="2"/>
  <c r="S227" i="2"/>
  <c r="W989" i="2"/>
  <c r="S989" i="2"/>
  <c r="W490" i="2"/>
  <c r="U79" i="2"/>
  <c r="V14" i="2"/>
  <c r="T211" i="2"/>
  <c r="U211" i="2"/>
  <c r="V427" i="2"/>
  <c r="V295" i="2"/>
  <c r="T529" i="2"/>
  <c r="V334" i="2"/>
  <c r="S334" i="2"/>
  <c r="T59" i="2"/>
  <c r="U703" i="2"/>
  <c r="V59" i="2"/>
  <c r="T974" i="2"/>
  <c r="W337" i="2"/>
  <c r="T801" i="2"/>
  <c r="T79" i="2"/>
  <c r="W615" i="2"/>
  <c r="U803" i="2"/>
  <c r="S861" i="2"/>
  <c r="S944" i="2"/>
  <c r="V33" i="2"/>
  <c r="U890" i="2"/>
  <c r="W476" i="2"/>
  <c r="T182" i="2"/>
  <c r="V753" i="2"/>
  <c r="V775" i="2"/>
  <c r="W423" i="2"/>
  <c r="S618" i="2"/>
  <c r="W114" i="2"/>
  <c r="S84" i="2"/>
  <c r="S59" i="2"/>
  <c r="U777" i="2"/>
  <c r="W75" i="2"/>
  <c r="U303" i="2"/>
  <c r="S217" i="2"/>
  <c r="V521" i="2"/>
  <c r="S521" i="2"/>
  <c r="T521" i="2"/>
  <c r="V275" i="2"/>
  <c r="T275" i="2"/>
  <c r="U815" i="2"/>
  <c r="T815" i="2"/>
  <c r="V815" i="2"/>
  <c r="T90" i="2"/>
  <c r="S90" i="2"/>
  <c r="V90" i="2"/>
  <c r="U78" i="2"/>
  <c r="S78" i="2"/>
  <c r="T78" i="2"/>
  <c r="V78" i="2"/>
  <c r="W78" i="2"/>
  <c r="S904" i="2"/>
  <c r="V904" i="2"/>
  <c r="U904" i="2"/>
  <c r="T904" i="2"/>
  <c r="W904" i="2"/>
  <c r="S225" i="2"/>
  <c r="V225" i="2"/>
  <c r="U225" i="2"/>
  <c r="V994" i="2"/>
  <c r="S168" i="2"/>
  <c r="S872" i="2"/>
  <c r="T872" i="2"/>
  <c r="U872" i="2"/>
  <c r="W727" i="2"/>
  <c r="U807" i="2"/>
  <c r="V574" i="2"/>
  <c r="U574" i="2"/>
  <c r="S574" i="2"/>
  <c r="U527" i="2"/>
  <c r="V527" i="2"/>
  <c r="T527" i="2"/>
  <c r="W527" i="2"/>
  <c r="U897" i="2"/>
  <c r="S897" i="2"/>
  <c r="W897" i="2"/>
  <c r="T897" i="2"/>
  <c r="U974" i="2"/>
  <c r="U337" i="2"/>
  <c r="W38" i="2"/>
  <c r="U801" i="2"/>
  <c r="U262" i="2"/>
  <c r="S803" i="2"/>
  <c r="W554" i="2"/>
  <c r="U861" i="2"/>
  <c r="V890" i="2"/>
  <c r="V476" i="2"/>
  <c r="S211" i="2"/>
  <c r="S295" i="2"/>
  <c r="T423" i="2"/>
  <c r="W669" i="2"/>
  <c r="W872" i="2"/>
  <c r="S905" i="2"/>
  <c r="S21" i="2"/>
  <c r="S375" i="2"/>
  <c r="W36" i="2"/>
  <c r="S303" i="2"/>
  <c r="T875" i="2"/>
  <c r="W405" i="2"/>
  <c r="T231" i="2"/>
  <c r="U231" i="2"/>
  <c r="W231" i="2"/>
  <c r="W776" i="2"/>
  <c r="S776" i="2"/>
  <c r="U246" i="2"/>
  <c r="S246" i="2"/>
  <c r="T246" i="2"/>
  <c r="V246" i="2"/>
  <c r="W246" i="2"/>
  <c r="W242" i="2"/>
  <c r="V242" i="2"/>
  <c r="S242" i="2"/>
  <c r="U242" i="2"/>
  <c r="T242" i="2"/>
  <c r="T739" i="2"/>
  <c r="S739" i="2"/>
  <c r="U459" i="2"/>
  <c r="S184" i="2"/>
  <c r="V749" i="2"/>
  <c r="W295" i="2"/>
  <c r="T295" i="2"/>
  <c r="S468" i="2"/>
  <c r="S749" i="2"/>
  <c r="U36" i="2"/>
  <c r="W167" i="2"/>
  <c r="T944" i="2"/>
  <c r="V498" i="2"/>
  <c r="T989" i="2"/>
  <c r="W618" i="2"/>
  <c r="T459" i="2"/>
  <c r="U837" i="2"/>
  <c r="T457" i="2"/>
  <c r="W43" i="2"/>
  <c r="V121" i="2"/>
  <c r="S807" i="2"/>
  <c r="V576" i="2"/>
  <c r="V294" i="2"/>
  <c r="V289" i="2"/>
  <c r="U578" i="2"/>
  <c r="S459" i="2"/>
  <c r="W837" i="2"/>
  <c r="V817" i="2"/>
  <c r="V70" i="2"/>
  <c r="W585" i="2"/>
  <c r="V772" i="2"/>
  <c r="U749" i="2"/>
  <c r="T957" i="2"/>
  <c r="U38" i="2"/>
  <c r="W498" i="2"/>
  <c r="W427" i="2"/>
  <c r="S89" i="2"/>
  <c r="V457" i="2"/>
  <c r="T618" i="2"/>
  <c r="V43" i="2"/>
  <c r="W121" i="2"/>
  <c r="S957" i="2"/>
  <c r="U477" i="2"/>
  <c r="W48" i="2"/>
  <c r="S498" i="2"/>
  <c r="T994" i="2"/>
  <c r="T121" i="2"/>
  <c r="S994" i="2"/>
  <c r="S48" i="2"/>
  <c r="W957" i="2"/>
  <c r="S878" i="2"/>
  <c r="T634" i="2"/>
  <c r="T749" i="2"/>
  <c r="U994" i="2"/>
  <c r="S941" i="2"/>
  <c r="U326" i="2"/>
  <c r="U48" i="2"/>
  <c r="U43" i="2"/>
  <c r="U941" i="2"/>
  <c r="W289" i="2"/>
  <c r="T89" i="2"/>
  <c r="S427" i="2"/>
  <c r="S29" i="2"/>
  <c r="T43" i="2"/>
  <c r="S529" i="2"/>
  <c r="U727" i="2"/>
  <c r="W70" i="2"/>
  <c r="T38" i="2"/>
  <c r="W30" i="2"/>
  <c r="V980" i="2"/>
  <c r="U619" i="2"/>
  <c r="S457" i="2"/>
  <c r="W29" i="2"/>
  <c r="T29" i="2"/>
  <c r="V634" i="2"/>
  <c r="V529" i="2"/>
  <c r="S247" i="2"/>
  <c r="U349" i="2"/>
  <c r="W529" i="2"/>
  <c r="T941" i="2"/>
  <c r="S289" i="2"/>
  <c r="U427" i="2"/>
  <c r="U29" i="2"/>
  <c r="S578" i="2"/>
  <c r="S727" i="2"/>
  <c r="T498" i="2"/>
  <c r="S576" i="2"/>
  <c r="T761" i="2"/>
  <c r="U980" i="2"/>
  <c r="U489" i="2"/>
  <c r="W489" i="2"/>
  <c r="T853" i="2"/>
  <c r="W853" i="2"/>
  <c r="U853" i="2"/>
  <c r="S757" i="2"/>
  <c r="V757" i="2"/>
  <c r="U757" i="2"/>
  <c r="W757" i="2"/>
  <c r="T757" i="2"/>
  <c r="S178" i="2"/>
  <c r="V178" i="2"/>
  <c r="W178" i="2"/>
  <c r="U178" i="2"/>
  <c r="T178" i="2"/>
  <c r="T233" i="2"/>
  <c r="W233" i="2"/>
  <c r="U233" i="2"/>
  <c r="S233" i="2"/>
  <c r="V233" i="2"/>
  <c r="S290" i="2"/>
  <c r="V290" i="2"/>
  <c r="T290" i="2"/>
  <c r="U290" i="2"/>
  <c r="W290" i="2"/>
  <c r="V620" i="2"/>
  <c r="U620" i="2"/>
  <c r="W620" i="2"/>
  <c r="T620" i="2"/>
  <c r="S620" i="2"/>
  <c r="U455" i="2"/>
  <c r="T455" i="2"/>
  <c r="S455" i="2"/>
  <c r="W455" i="2"/>
  <c r="V455" i="2"/>
  <c r="V876" i="2"/>
  <c r="W876" i="2"/>
  <c r="U876" i="2"/>
  <c r="T876" i="2"/>
  <c r="S876" i="2"/>
  <c r="W141" i="2"/>
  <c r="T141" i="2"/>
  <c r="U141" i="2"/>
  <c r="V141" i="2"/>
  <c r="S141" i="2"/>
  <c r="T501" i="2"/>
  <c r="U501" i="2"/>
  <c r="V501" i="2"/>
  <c r="S501" i="2"/>
  <c r="W501" i="2"/>
  <c r="V15" i="2"/>
  <c r="W15" i="2"/>
  <c r="U15" i="2"/>
  <c r="S15" i="2"/>
  <c r="T15" i="2"/>
  <c r="U201" i="2"/>
  <c r="V201" i="2"/>
  <c r="S201" i="2"/>
  <c r="T201" i="2"/>
  <c r="W201" i="2"/>
  <c r="S461" i="2"/>
  <c r="W461" i="2"/>
  <c r="U461" i="2"/>
  <c r="T461" i="2"/>
  <c r="V461" i="2"/>
  <c r="V309" i="2"/>
  <c r="S309" i="2"/>
  <c r="T309" i="2"/>
  <c r="W309" i="2"/>
  <c r="U309" i="2"/>
  <c r="S317" i="2"/>
  <c r="W317" i="2"/>
  <c r="T317" i="2"/>
  <c r="U317" i="2"/>
  <c r="V317" i="2"/>
  <c r="W925" i="2"/>
  <c r="U925" i="2"/>
  <c r="T925" i="2"/>
  <c r="V925" i="2"/>
  <c r="S925" i="2"/>
  <c r="V834" i="2"/>
  <c r="W834" i="2"/>
  <c r="U834" i="2"/>
  <c r="S834" i="2"/>
  <c r="T834" i="2"/>
  <c r="S417" i="2"/>
  <c r="U417" i="2"/>
  <c r="V417" i="2"/>
  <c r="W417" i="2"/>
  <c r="T417" i="2"/>
  <c r="S312" i="2"/>
  <c r="T312" i="2"/>
  <c r="U312" i="2"/>
  <c r="V312" i="2"/>
  <c r="W312" i="2"/>
  <c r="V187" i="2"/>
  <c r="S187" i="2"/>
  <c r="W187" i="2"/>
  <c r="U187" i="2"/>
  <c r="T187" i="2"/>
  <c r="U218" i="2"/>
  <c r="V218" i="2"/>
  <c r="W218" i="2"/>
  <c r="T218" i="2"/>
  <c r="S218" i="2"/>
  <c r="W871" i="2"/>
  <c r="V871" i="2"/>
  <c r="T871" i="2"/>
  <c r="U871" i="2"/>
  <c r="S871" i="2"/>
  <c r="U52" i="2"/>
  <c r="V52" i="2"/>
  <c r="S52" i="2"/>
  <c r="T52" i="2"/>
  <c r="W52" i="2"/>
  <c r="S636" i="2"/>
  <c r="V636" i="2"/>
  <c r="T636" i="2"/>
  <c r="U636" i="2"/>
  <c r="W636" i="2"/>
  <c r="S258" i="2"/>
  <c r="V258" i="2"/>
  <c r="W258" i="2"/>
  <c r="T258" i="2"/>
  <c r="U258" i="2"/>
  <c r="V495" i="2"/>
  <c r="W495" i="2"/>
  <c r="T495" i="2"/>
  <c r="U495" i="2"/>
  <c r="S495" i="2"/>
  <c r="W869" i="2"/>
  <c r="T869" i="2"/>
  <c r="S869" i="2"/>
  <c r="V869" i="2"/>
  <c r="U869" i="2"/>
  <c r="W899" i="2"/>
  <c r="V899" i="2"/>
  <c r="U899" i="2"/>
  <c r="S899" i="2"/>
  <c r="T899" i="2"/>
  <c r="V249" i="2"/>
  <c r="W249" i="2"/>
  <c r="T249" i="2"/>
  <c r="S249" i="2"/>
  <c r="U249" i="2"/>
  <c r="U205" i="2"/>
  <c r="W205" i="2"/>
  <c r="S205" i="2"/>
  <c r="V205" i="2"/>
  <c r="T205" i="2"/>
  <c r="T467" i="2"/>
  <c r="U467" i="2"/>
  <c r="W467" i="2"/>
  <c r="S467" i="2"/>
  <c r="V467" i="2"/>
  <c r="S490" i="2"/>
  <c r="V853" i="2"/>
  <c r="T703" i="2"/>
  <c r="V703" i="2"/>
  <c r="V525" i="2"/>
  <c r="S525" i="2"/>
  <c r="W803" i="2"/>
  <c r="T803" i="2"/>
  <c r="T483" i="2"/>
  <c r="S483" i="2"/>
  <c r="W483" i="2"/>
  <c r="U483" i="2"/>
  <c r="V483" i="2"/>
  <c r="U493" i="2"/>
  <c r="T493" i="2"/>
  <c r="W493" i="2"/>
  <c r="V493" i="2"/>
  <c r="S493" i="2"/>
  <c r="V255" i="2"/>
  <c r="S255" i="2"/>
  <c r="T255" i="2"/>
  <c r="U255" i="2"/>
  <c r="W255" i="2"/>
  <c r="U901" i="2"/>
  <c r="T901" i="2"/>
  <c r="V901" i="2"/>
  <c r="W901" i="2"/>
  <c r="S901" i="2"/>
  <c r="U705" i="2"/>
  <c r="V705" i="2"/>
  <c r="W705" i="2"/>
  <c r="S705" i="2"/>
  <c r="T705" i="2"/>
  <c r="U410" i="2"/>
  <c r="T410" i="2"/>
  <c r="V410" i="2"/>
  <c r="S410" i="2"/>
  <c r="W410" i="2"/>
  <c r="V56" i="2"/>
  <c r="T56" i="2"/>
  <c r="W56" i="2"/>
  <c r="U56" i="2"/>
  <c r="S56" i="2"/>
  <c r="T387" i="2"/>
  <c r="S387" i="2"/>
  <c r="V387" i="2"/>
  <c r="W387" i="2"/>
  <c r="U387" i="2"/>
  <c r="U913" i="2"/>
  <c r="V913" i="2"/>
  <c r="W913" i="2"/>
  <c r="S913" i="2"/>
  <c r="T913" i="2"/>
  <c r="S436" i="2"/>
  <c r="V436" i="2"/>
  <c r="T436" i="2"/>
  <c r="U436" i="2"/>
  <c r="W436" i="2"/>
  <c r="W45" i="2"/>
  <c r="V45" i="2"/>
  <c r="T45" i="2"/>
  <c r="U45" i="2"/>
  <c r="S45" i="2"/>
  <c r="S952" i="2"/>
  <c r="U952" i="2"/>
  <c r="T952" i="2"/>
  <c r="V952" i="2"/>
  <c r="W952" i="2"/>
  <c r="W298" i="2"/>
  <c r="V298" i="2"/>
  <c r="T298" i="2"/>
  <c r="S298" i="2"/>
  <c r="U298" i="2"/>
  <c r="V179" i="2"/>
  <c r="W179" i="2"/>
  <c r="U179" i="2"/>
  <c r="S179" i="2"/>
  <c r="T179" i="2"/>
  <c r="S162" i="2"/>
  <c r="V162" i="2"/>
  <c r="T162" i="2"/>
  <c r="W162" i="2"/>
  <c r="U162" i="2"/>
  <c r="V67" i="2"/>
  <c r="U67" i="2"/>
  <c r="T67" i="2"/>
  <c r="W67" i="2"/>
  <c r="S67" i="2"/>
  <c r="U931" i="2"/>
  <c r="W931" i="2"/>
  <c r="T931" i="2"/>
  <c r="S931" i="2"/>
  <c r="V931" i="2"/>
  <c r="W279" i="2"/>
  <c r="U279" i="2"/>
  <c r="S279" i="2"/>
  <c r="T279" i="2"/>
  <c r="V279" i="2"/>
  <c r="W92" i="2"/>
  <c r="T92" i="2"/>
  <c r="S92" i="2"/>
  <c r="U92" i="2"/>
  <c r="V92" i="2"/>
  <c r="U609" i="2"/>
  <c r="V609" i="2"/>
  <c r="W609" i="2"/>
  <c r="S609" i="2"/>
  <c r="T609" i="2"/>
  <c r="S383" i="2"/>
  <c r="T383" i="2"/>
  <c r="U383" i="2"/>
  <c r="W383" i="2"/>
  <c r="V383" i="2"/>
  <c r="S738" i="2"/>
  <c r="W738" i="2"/>
  <c r="V738" i="2"/>
  <c r="T738" i="2"/>
  <c r="U738" i="2"/>
  <c r="U31" i="2"/>
  <c r="T31" i="2"/>
  <c r="S31" i="2"/>
  <c r="W31" i="2"/>
  <c r="V31" i="2"/>
  <c r="U991" i="2"/>
  <c r="S991" i="2"/>
  <c r="W991" i="2"/>
  <c r="T991" i="2"/>
  <c r="V991" i="2"/>
  <c r="T812" i="2"/>
  <c r="U812" i="2"/>
  <c r="V812" i="2"/>
  <c r="W812" i="2"/>
  <c r="S812" i="2"/>
  <c r="U39" i="2"/>
  <c r="W39" i="2"/>
  <c r="T39" i="2"/>
  <c r="S39" i="2"/>
  <c r="V39" i="2"/>
  <c r="S907" i="2"/>
  <c r="T907" i="2"/>
  <c r="W907" i="2"/>
  <c r="V907" i="2"/>
  <c r="U907" i="2"/>
  <c r="T490" i="2"/>
  <c r="V621" i="2"/>
  <c r="U699" i="2"/>
  <c r="V490" i="2"/>
  <c r="W443" i="2"/>
  <c r="W621" i="2"/>
  <c r="V858" i="2"/>
  <c r="S40" i="2"/>
  <c r="U858" i="2"/>
  <c r="W655" i="2"/>
  <c r="W703" i="2"/>
  <c r="S443" i="2"/>
  <c r="V803" i="2"/>
  <c r="W40" i="2"/>
  <c r="V655" i="2"/>
  <c r="U278" i="2"/>
  <c r="V489" i="2"/>
  <c r="S14" i="2"/>
  <c r="V485" i="2"/>
  <c r="U592" i="2"/>
  <c r="W184" i="2"/>
  <c r="S485" i="2"/>
  <c r="T774" i="2"/>
  <c r="W58" i="2"/>
  <c r="T576" i="2"/>
  <c r="T563" i="2"/>
  <c r="U563" i="2"/>
  <c r="U702" i="2"/>
  <c r="V702" i="2"/>
  <c r="W127" i="2"/>
  <c r="S127" i="2"/>
  <c r="T127" i="2"/>
  <c r="U127" i="2"/>
  <c r="T743" i="2"/>
  <c r="W743" i="2"/>
  <c r="V743" i="2"/>
  <c r="S743" i="2"/>
  <c r="U743" i="2"/>
  <c r="W852" i="2"/>
  <c r="U852" i="2"/>
  <c r="T852" i="2"/>
  <c r="T274" i="2"/>
  <c r="S274" i="2"/>
  <c r="V615" i="2"/>
  <c r="T615" i="2"/>
  <c r="T893" i="2"/>
  <c r="V893" i="2"/>
  <c r="W893" i="2"/>
  <c r="U893" i="2"/>
  <c r="S103" i="2"/>
  <c r="W103" i="2"/>
  <c r="V103" i="2"/>
  <c r="U945" i="2"/>
  <c r="W945" i="2"/>
  <c r="V945" i="2"/>
  <c r="S945" i="2"/>
  <c r="W335" i="2"/>
  <c r="V335" i="2"/>
  <c r="T335" i="2"/>
  <c r="U335" i="2"/>
  <c r="S335" i="2"/>
  <c r="U828" i="2"/>
  <c r="W828" i="2"/>
  <c r="S828" i="2"/>
  <c r="T828" i="2"/>
  <c r="V828" i="2"/>
  <c r="W704" i="2"/>
  <c r="U704" i="2"/>
  <c r="T704" i="2"/>
  <c r="S704" i="2"/>
  <c r="V704" i="2"/>
  <c r="U216" i="2"/>
  <c r="V216" i="2"/>
  <c r="T216" i="2"/>
  <c r="S216" i="2"/>
  <c r="W216" i="2"/>
  <c r="S453" i="2"/>
  <c r="W453" i="2"/>
  <c r="T453" i="2"/>
  <c r="V453" i="2"/>
  <c r="U453" i="2"/>
  <c r="T946" i="2"/>
  <c r="V946" i="2"/>
  <c r="W946" i="2"/>
  <c r="U946" i="2"/>
  <c r="S946" i="2"/>
  <c r="U630" i="2"/>
  <c r="W630" i="2"/>
  <c r="T630" i="2"/>
  <c r="V630" i="2"/>
  <c r="S630" i="2"/>
  <c r="S460" i="2"/>
  <c r="W460" i="2"/>
  <c r="U460" i="2"/>
  <c r="V460" i="2"/>
  <c r="T460" i="2"/>
  <c r="T635" i="2"/>
  <c r="W635" i="2"/>
  <c r="S635" i="2"/>
  <c r="U635" i="2"/>
  <c r="V635" i="2"/>
  <c r="V604" i="2"/>
  <c r="W604" i="2"/>
  <c r="T604" i="2"/>
  <c r="S604" i="2"/>
  <c r="U604" i="2"/>
  <c r="U688" i="2"/>
  <c r="W688" i="2"/>
  <c r="S688" i="2"/>
  <c r="V688" i="2"/>
  <c r="T688" i="2"/>
  <c r="S213" i="2"/>
  <c r="V213" i="2"/>
  <c r="U213" i="2"/>
  <c r="T213" i="2"/>
  <c r="W213" i="2"/>
  <c r="V41" i="2"/>
  <c r="U41" i="2"/>
  <c r="S41" i="2"/>
  <c r="T41" i="2"/>
  <c r="W41" i="2"/>
  <c r="S367" i="2"/>
  <c r="V367" i="2"/>
  <c r="U367" i="2"/>
  <c r="W367" i="2"/>
  <c r="T367" i="2"/>
  <c r="V645" i="2"/>
  <c r="W645" i="2"/>
  <c r="S645" i="2"/>
  <c r="U645" i="2"/>
  <c r="T645" i="2"/>
  <c r="U934" i="2"/>
  <c r="V934" i="2"/>
  <c r="W934" i="2"/>
  <c r="T934" i="2"/>
  <c r="S934" i="2"/>
  <c r="V333" i="2"/>
  <c r="S333" i="2"/>
  <c r="W333" i="2"/>
  <c r="T333" i="2"/>
  <c r="U333" i="2"/>
  <c r="W446" i="2"/>
  <c r="U446" i="2"/>
  <c r="T446" i="2"/>
  <c r="V446" i="2"/>
  <c r="S446" i="2"/>
  <c r="T511" i="2"/>
  <c r="S511" i="2"/>
  <c r="V511" i="2"/>
  <c r="W511" i="2"/>
  <c r="U511" i="2"/>
  <c r="W873" i="2"/>
  <c r="T873" i="2"/>
  <c r="S873" i="2"/>
  <c r="V873" i="2"/>
  <c r="U873" i="2"/>
  <c r="S903" i="2"/>
  <c r="U903" i="2"/>
  <c r="W903" i="2"/>
  <c r="T903" i="2"/>
  <c r="V903" i="2"/>
  <c r="U204" i="2"/>
  <c r="V204" i="2"/>
  <c r="T204" i="2"/>
  <c r="S204" i="2"/>
  <c r="W204" i="2"/>
  <c r="S561" i="2"/>
  <c r="U561" i="2"/>
  <c r="W561" i="2"/>
  <c r="T561" i="2"/>
  <c r="V561" i="2"/>
  <c r="V424" i="2"/>
  <c r="W424" i="2"/>
  <c r="S424" i="2"/>
  <c r="U424" i="2"/>
  <c r="T424" i="2"/>
  <c r="S484" i="2"/>
  <c r="V484" i="2"/>
  <c r="T484" i="2"/>
  <c r="U484" i="2"/>
  <c r="W484" i="2"/>
  <c r="U119" i="2"/>
  <c r="W119" i="2"/>
  <c r="T119" i="2"/>
  <c r="V119" i="2"/>
  <c r="S119" i="2"/>
  <c r="U528" i="2"/>
  <c r="V528" i="2"/>
  <c r="W528" i="2"/>
  <c r="S528" i="2"/>
  <c r="T528" i="2"/>
  <c r="T730" i="2"/>
  <c r="W730" i="2"/>
  <c r="S730" i="2"/>
  <c r="V730" i="2"/>
  <c r="U730" i="2"/>
  <c r="V692" i="2"/>
  <c r="S692" i="2"/>
  <c r="W692" i="2"/>
  <c r="T692" i="2"/>
  <c r="U692" i="2"/>
  <c r="W958" i="2"/>
  <c r="S958" i="2"/>
  <c r="U958" i="2"/>
  <c r="V958" i="2"/>
  <c r="T958" i="2"/>
  <c r="T160" i="2"/>
  <c r="W160" i="2"/>
  <c r="V160" i="2"/>
  <c r="U160" i="2"/>
  <c r="S160" i="2"/>
  <c r="U741" i="2"/>
  <c r="V741" i="2"/>
  <c r="S741" i="2"/>
  <c r="T741" i="2"/>
  <c r="W741" i="2"/>
  <c r="S413" i="2"/>
  <c r="V413" i="2"/>
  <c r="T413" i="2"/>
  <c r="U413" i="2"/>
  <c r="W413" i="2"/>
  <c r="S780" i="2"/>
  <c r="W780" i="2"/>
  <c r="V780" i="2"/>
  <c r="T780" i="2"/>
  <c r="U780" i="2"/>
  <c r="V235" i="2"/>
  <c r="U235" i="2"/>
  <c r="T235" i="2"/>
  <c r="W235" i="2"/>
  <c r="S235" i="2"/>
  <c r="W396" i="2"/>
  <c r="S396" i="2"/>
  <c r="T396" i="2"/>
  <c r="U396" i="2"/>
  <c r="V396" i="2"/>
  <c r="U800" i="2"/>
  <c r="T800" i="2"/>
  <c r="S800" i="2"/>
  <c r="W800" i="2"/>
  <c r="V800" i="2"/>
  <c r="U297" i="2"/>
  <c r="V297" i="2"/>
  <c r="W297" i="2"/>
  <c r="T297" i="2"/>
  <c r="S297" i="2"/>
  <c r="W591" i="2"/>
  <c r="T591" i="2"/>
  <c r="V591" i="2"/>
  <c r="S591" i="2"/>
  <c r="U591" i="2"/>
  <c r="W208" i="2"/>
  <c r="S208" i="2"/>
  <c r="U208" i="2"/>
  <c r="T208" i="2"/>
  <c r="V208" i="2"/>
  <c r="V12" i="2"/>
  <c r="W12" i="2"/>
  <c r="T12" i="2"/>
  <c r="S12" i="2"/>
  <c r="U12" i="2"/>
  <c r="T849" i="2"/>
  <c r="W849" i="2"/>
  <c r="V849" i="2"/>
  <c r="U849" i="2"/>
  <c r="S849" i="2"/>
  <c r="U268" i="2"/>
  <c r="T268" i="2"/>
  <c r="W268" i="2"/>
  <c r="S268" i="2"/>
  <c r="V268" i="2"/>
  <c r="T833" i="2"/>
  <c r="W833" i="2"/>
  <c r="U833" i="2"/>
  <c r="S833" i="2"/>
  <c r="V833" i="2"/>
  <c r="W71" i="2"/>
  <c r="V71" i="2"/>
  <c r="S71" i="2"/>
  <c r="T71" i="2"/>
  <c r="U71" i="2"/>
  <c r="U666" i="2"/>
  <c r="V666" i="2"/>
  <c r="T666" i="2"/>
  <c r="S666" i="2"/>
  <c r="W666" i="2"/>
  <c r="U939" i="2"/>
  <c r="V939" i="2"/>
  <c r="W939" i="2"/>
  <c r="T939" i="2"/>
  <c r="S939" i="2"/>
  <c r="V517" i="2"/>
  <c r="T517" i="2"/>
  <c r="W517" i="2"/>
  <c r="S517" i="2"/>
  <c r="U517" i="2"/>
  <c r="T192" i="2"/>
  <c r="U192" i="2"/>
  <c r="W192" i="2"/>
  <c r="S192" i="2"/>
  <c r="V192" i="2"/>
  <c r="T594" i="2"/>
  <c r="S594" i="2"/>
  <c r="V594" i="2"/>
  <c r="U594" i="2"/>
  <c r="W594" i="2"/>
  <c r="S385" i="2"/>
  <c r="V385" i="2"/>
  <c r="U385" i="2"/>
  <c r="W385" i="2"/>
  <c r="T385" i="2"/>
  <c r="T850" i="2"/>
  <c r="S850" i="2"/>
  <c r="W850" i="2"/>
  <c r="V850" i="2"/>
  <c r="U850" i="2"/>
  <c r="V624" i="2"/>
  <c r="W624" i="2"/>
  <c r="S624" i="2"/>
  <c r="T624" i="2"/>
  <c r="U624" i="2"/>
  <c r="V921" i="2"/>
  <c r="U921" i="2"/>
  <c r="S921" i="2"/>
  <c r="T921" i="2"/>
  <c r="W921" i="2"/>
  <c r="U579" i="2"/>
  <c r="S579" i="2"/>
  <c r="W579" i="2"/>
  <c r="T579" i="2"/>
  <c r="V579" i="2"/>
  <c r="S787" i="2"/>
  <c r="U787" i="2"/>
  <c r="W787" i="2"/>
  <c r="V787" i="2"/>
  <c r="T787" i="2"/>
  <c r="T108" i="2"/>
  <c r="S108" i="2"/>
  <c r="W108" i="2"/>
  <c r="U108" i="2"/>
  <c r="V108" i="2"/>
  <c r="V932" i="2"/>
  <c r="T932" i="2"/>
  <c r="U932" i="2"/>
  <c r="W932" i="2"/>
  <c r="S932" i="2"/>
  <c r="V751" i="2"/>
  <c r="S751" i="2"/>
  <c r="W751" i="2"/>
  <c r="U751" i="2"/>
  <c r="T751" i="2"/>
  <c r="T714" i="2"/>
  <c r="U714" i="2"/>
  <c r="V714" i="2"/>
  <c r="W714" i="2"/>
  <c r="S714" i="2"/>
  <c r="U234" i="2"/>
  <c r="T234" i="2"/>
  <c r="S234" i="2"/>
  <c r="W234" i="2"/>
  <c r="V234" i="2"/>
  <c r="W373" i="2"/>
  <c r="V373" i="2"/>
  <c r="S373" i="2"/>
  <c r="U373" i="2"/>
  <c r="T373" i="2"/>
  <c r="T537" i="2"/>
  <c r="V537" i="2"/>
  <c r="S537" i="2"/>
  <c r="U537" i="2"/>
  <c r="W537" i="2"/>
  <c r="W707" i="2"/>
  <c r="S707" i="2"/>
  <c r="T707" i="2"/>
  <c r="U707" i="2"/>
  <c r="V707" i="2"/>
  <c r="W381" i="2"/>
  <c r="T381" i="2"/>
  <c r="U381" i="2"/>
  <c r="V381" i="2"/>
  <c r="S381" i="2"/>
  <c r="U659" i="2"/>
  <c r="S659" i="2"/>
  <c r="T659" i="2"/>
  <c r="W659" i="2"/>
  <c r="V659" i="2"/>
  <c r="U451" i="2"/>
  <c r="T451" i="2"/>
  <c r="W451" i="2"/>
  <c r="S451" i="2"/>
  <c r="V451" i="2"/>
  <c r="U885" i="2"/>
  <c r="V885" i="2"/>
  <c r="S885" i="2"/>
  <c r="T885" i="2"/>
  <c r="W885" i="2"/>
  <c r="S881" i="2"/>
  <c r="T881" i="2"/>
  <c r="U881" i="2"/>
  <c r="V881" i="2"/>
  <c r="W881" i="2"/>
  <c r="T662" i="2"/>
  <c r="W662" i="2"/>
  <c r="U662" i="2"/>
  <c r="V662" i="2"/>
  <c r="S662" i="2"/>
  <c r="U430" i="2"/>
  <c r="S430" i="2"/>
  <c r="V430" i="2"/>
  <c r="W430" i="2"/>
  <c r="T430" i="2"/>
  <c r="W135" i="2"/>
  <c r="T135" i="2"/>
  <c r="S135" i="2"/>
  <c r="U135" i="2"/>
  <c r="V135" i="2"/>
  <c r="S998" i="2"/>
  <c r="T998" i="2"/>
  <c r="V998" i="2"/>
  <c r="U998" i="2"/>
  <c r="W998" i="2"/>
  <c r="T173" i="2"/>
  <c r="U173" i="2"/>
  <c r="S173" i="2"/>
  <c r="V173" i="2"/>
  <c r="W173" i="2"/>
  <c r="T583" i="2"/>
  <c r="V583" i="2"/>
  <c r="W583" i="2"/>
  <c r="U583" i="2"/>
  <c r="S583" i="2"/>
  <c r="V478" i="2"/>
  <c r="U478" i="2"/>
  <c r="T478" i="2"/>
  <c r="S478" i="2"/>
  <c r="W478" i="2"/>
  <c r="W841" i="2"/>
  <c r="U841" i="2"/>
  <c r="T841" i="2"/>
  <c r="V841" i="2"/>
  <c r="S841" i="2"/>
  <c r="W470" i="2"/>
  <c r="S470" i="2"/>
  <c r="U470" i="2"/>
  <c r="T470" i="2"/>
  <c r="V470" i="2"/>
  <c r="S726" i="2"/>
  <c r="T726" i="2"/>
  <c r="V726" i="2"/>
  <c r="U726" i="2"/>
  <c r="W726" i="2"/>
  <c r="S977" i="2"/>
  <c r="T977" i="2"/>
  <c r="U977" i="2"/>
  <c r="W977" i="2"/>
  <c r="V977" i="2"/>
  <c r="T829" i="2"/>
  <c r="U829" i="2"/>
  <c r="S829" i="2"/>
  <c r="W829" i="2"/>
  <c r="V829" i="2"/>
  <c r="U667" i="2"/>
  <c r="V667" i="2"/>
  <c r="W667" i="2"/>
  <c r="S667" i="2"/>
  <c r="T667" i="2"/>
  <c r="V681" i="2"/>
  <c r="T681" i="2"/>
  <c r="U681" i="2"/>
  <c r="W681" i="2"/>
  <c r="S681" i="2"/>
  <c r="S450" i="2"/>
  <c r="U450" i="2"/>
  <c r="T450" i="2"/>
  <c r="W450" i="2"/>
  <c r="V450" i="2"/>
  <c r="V906" i="2"/>
  <c r="S906" i="2"/>
  <c r="T906" i="2"/>
  <c r="U906" i="2"/>
  <c r="W906" i="2"/>
  <c r="W894" i="2"/>
  <c r="U894" i="2"/>
  <c r="T894" i="2"/>
  <c r="V894" i="2"/>
  <c r="S894" i="2"/>
  <c r="V590" i="2"/>
  <c r="U590" i="2"/>
  <c r="T590" i="2"/>
  <c r="S590" i="2"/>
  <c r="W590" i="2"/>
  <c r="W514" i="2"/>
  <c r="V514" i="2"/>
  <c r="U514" i="2"/>
  <c r="T514" i="2"/>
  <c r="S514" i="2"/>
  <c r="U212" i="2"/>
  <c r="T212" i="2"/>
  <c r="W212" i="2"/>
  <c r="V212" i="2"/>
  <c r="S212" i="2"/>
  <c r="U138" i="2"/>
  <c r="T138" i="2"/>
  <c r="V138" i="2"/>
  <c r="W138" i="2"/>
  <c r="S138" i="2"/>
  <c r="S745" i="2"/>
  <c r="V745" i="2"/>
  <c r="U745" i="2"/>
  <c r="T745" i="2"/>
  <c r="W745" i="2"/>
  <c r="S331" i="2"/>
  <c r="W331" i="2"/>
  <c r="V698" i="2"/>
  <c r="S698" i="2"/>
  <c r="W825" i="2"/>
  <c r="S825" i="2"/>
  <c r="T825" i="2"/>
  <c r="V825" i="2"/>
  <c r="S377" i="2"/>
  <c r="V377" i="2"/>
  <c r="T377" i="2"/>
  <c r="U377" i="2"/>
  <c r="W377" i="2"/>
  <c r="V981" i="2"/>
  <c r="S981" i="2"/>
  <c r="W981" i="2"/>
  <c r="T981" i="2"/>
  <c r="U981" i="2"/>
  <c r="U916" i="2"/>
  <c r="V916" i="2"/>
  <c r="S916" i="2"/>
  <c r="T916" i="2"/>
  <c r="W916" i="2"/>
  <c r="W988" i="2"/>
  <c r="V988" i="2"/>
  <c r="T988" i="2"/>
  <c r="S988" i="2"/>
  <c r="U988" i="2"/>
  <c r="W587" i="2"/>
  <c r="T587" i="2"/>
  <c r="U587" i="2"/>
  <c r="S587" i="2"/>
  <c r="V587" i="2"/>
  <c r="U1001" i="2"/>
  <c r="T1001" i="2"/>
  <c r="W1001" i="2"/>
  <c r="V1001" i="2"/>
  <c r="S1001" i="2"/>
  <c r="W113" i="2"/>
  <c r="T113" i="2"/>
  <c r="U113" i="2"/>
  <c r="S113" i="2"/>
  <c r="V113" i="2"/>
  <c r="W202" i="2"/>
  <c r="S202" i="2"/>
  <c r="T202" i="2"/>
  <c r="S887" i="2"/>
  <c r="U887" i="2"/>
  <c r="T887" i="2"/>
  <c r="W887" i="2"/>
  <c r="V887" i="2"/>
  <c r="V986" i="2"/>
  <c r="U986" i="2"/>
  <c r="W986" i="2"/>
  <c r="T986" i="2"/>
  <c r="S986" i="2"/>
  <c r="U889" i="2"/>
  <c r="W889" i="2"/>
  <c r="T889" i="2"/>
  <c r="S889" i="2"/>
  <c r="V889" i="2"/>
  <c r="U462" i="2"/>
  <c r="V462" i="2"/>
  <c r="S462" i="2"/>
  <c r="W462" i="2"/>
  <c r="T462" i="2"/>
  <c r="S352" i="2"/>
  <c r="U352" i="2"/>
  <c r="T352" i="2"/>
  <c r="V352" i="2"/>
  <c r="W352" i="2"/>
  <c r="S625" i="2"/>
  <c r="U625" i="2"/>
  <c r="V625" i="2"/>
  <c r="W625" i="2"/>
  <c r="T625" i="2"/>
  <c r="V399" i="2"/>
  <c r="U399" i="2"/>
  <c r="S399" i="2"/>
  <c r="W399" i="2"/>
  <c r="T399" i="2"/>
  <c r="U250" i="2"/>
  <c r="V250" i="2"/>
  <c r="S250" i="2"/>
  <c r="T250" i="2"/>
  <c r="W250" i="2"/>
  <c r="W709" i="2"/>
  <c r="V709" i="2"/>
  <c r="S709" i="2"/>
  <c r="T709" i="2"/>
  <c r="U709" i="2"/>
  <c r="U532" i="2"/>
  <c r="T532" i="2"/>
  <c r="S532" i="2"/>
  <c r="W532" i="2"/>
  <c r="V532" i="2"/>
  <c r="S699" i="2"/>
  <c r="T278" i="2"/>
  <c r="S853" i="2"/>
  <c r="S58" i="2"/>
  <c r="T184" i="2"/>
  <c r="V184" i="2"/>
  <c r="T980" i="2"/>
  <c r="S980" i="2"/>
  <c r="T823" i="2"/>
  <c r="U823" i="2"/>
  <c r="V823" i="2"/>
  <c r="T807" i="2"/>
  <c r="W807" i="2"/>
  <c r="V633" i="2"/>
  <c r="T633" i="2"/>
  <c r="S633" i="2"/>
  <c r="T326" i="2"/>
  <c r="S326" i="2"/>
  <c r="V326" i="2"/>
  <c r="W44" i="2"/>
  <c r="U44" i="2"/>
  <c r="S44" i="2"/>
  <c r="T44" i="2"/>
  <c r="W772" i="2"/>
  <c r="U772" i="2"/>
  <c r="T772" i="2"/>
  <c r="S990" i="2"/>
  <c r="W990" i="2"/>
  <c r="T990" i="2"/>
  <c r="V990" i="2"/>
  <c r="U968" i="2"/>
  <c r="W968" i="2"/>
  <c r="V968" i="2"/>
  <c r="T968" i="2"/>
  <c r="S968" i="2"/>
  <c r="W970" i="2"/>
  <c r="U970" i="2"/>
  <c r="T970" i="2"/>
  <c r="V970" i="2"/>
  <c r="S970" i="2"/>
  <c r="V380" i="2"/>
  <c r="S380" i="2"/>
  <c r="U380" i="2"/>
  <c r="T380" i="2"/>
  <c r="W380" i="2"/>
  <c r="V292" i="2"/>
  <c r="S292" i="2"/>
  <c r="U292" i="2"/>
  <c r="T292" i="2"/>
  <c r="W292" i="2"/>
  <c r="W960" i="2"/>
  <c r="U960" i="2"/>
  <c r="T960" i="2"/>
  <c r="S960" i="2"/>
  <c r="V960" i="2"/>
  <c r="T550" i="2"/>
  <c r="W550" i="2"/>
  <c r="V550" i="2"/>
  <c r="S550" i="2"/>
  <c r="U550" i="2"/>
  <c r="T997" i="2"/>
  <c r="W997" i="2"/>
  <c r="S997" i="2"/>
  <c r="U997" i="2"/>
  <c r="V997" i="2"/>
  <c r="V796" i="2"/>
  <c r="S796" i="2"/>
  <c r="W796" i="2"/>
  <c r="T796" i="2"/>
  <c r="U796" i="2"/>
  <c r="V942" i="2"/>
  <c r="W942" i="2"/>
  <c r="U942" i="2"/>
  <c r="T942" i="2"/>
  <c r="S942" i="2"/>
  <c r="V512" i="2"/>
  <c r="T512" i="2"/>
  <c r="U512" i="2"/>
  <c r="W512" i="2"/>
  <c r="S512" i="2"/>
  <c r="V199" i="2"/>
  <c r="T199" i="2"/>
  <c r="U199" i="2"/>
  <c r="S199" i="2"/>
  <c r="W199" i="2"/>
  <c r="S601" i="2"/>
  <c r="U601" i="2"/>
  <c r="V601" i="2"/>
  <c r="T601" i="2"/>
  <c r="W601" i="2"/>
  <c r="W47" i="2"/>
  <c r="S47" i="2"/>
  <c r="V47" i="2"/>
  <c r="U47" i="2"/>
  <c r="T47" i="2"/>
  <c r="W530" i="2"/>
  <c r="V530" i="2"/>
  <c r="S530" i="2"/>
  <c r="U530" i="2"/>
  <c r="T530" i="2"/>
  <c r="V353" i="2"/>
  <c r="S353" i="2"/>
  <c r="W353" i="2"/>
  <c r="T353" i="2"/>
  <c r="U353" i="2"/>
  <c r="W62" i="2"/>
  <c r="T62" i="2"/>
  <c r="U62" i="2"/>
  <c r="S62" i="2"/>
  <c r="V62" i="2"/>
  <c r="S983" i="2"/>
  <c r="V983" i="2"/>
  <c r="T983" i="2"/>
  <c r="W983" i="2"/>
  <c r="U983" i="2"/>
  <c r="W276" i="2"/>
  <c r="T276" i="2"/>
  <c r="V276" i="2"/>
  <c r="U276" i="2"/>
  <c r="S276" i="2"/>
  <c r="U440" i="2"/>
  <c r="W440" i="2"/>
  <c r="V440" i="2"/>
  <c r="T440" i="2"/>
  <c r="S440" i="2"/>
  <c r="W752" i="2"/>
  <c r="T752" i="2"/>
  <c r="V752" i="2"/>
  <c r="S752" i="2"/>
  <c r="U752" i="2"/>
  <c r="U824" i="2"/>
  <c r="V824" i="2"/>
  <c r="T824" i="2"/>
  <c r="W824" i="2"/>
  <c r="S824" i="2"/>
  <c r="W847" i="2"/>
  <c r="V847" i="2"/>
  <c r="S847" i="2"/>
  <c r="T847" i="2"/>
  <c r="U847" i="2"/>
  <c r="V411" i="2"/>
  <c r="T411" i="2"/>
  <c r="U411" i="2"/>
  <c r="S411" i="2"/>
  <c r="W411" i="2"/>
  <c r="V125" i="2"/>
  <c r="T125" i="2"/>
  <c r="W125" i="2"/>
  <c r="S125" i="2"/>
  <c r="U125" i="2"/>
  <c r="S300" i="2"/>
  <c r="U300" i="2"/>
  <c r="T300" i="2"/>
  <c r="W300" i="2"/>
  <c r="V300" i="2"/>
  <c r="V783" i="2"/>
  <c r="W783" i="2"/>
  <c r="T783" i="2"/>
  <c r="U783" i="2"/>
  <c r="S783" i="2"/>
  <c r="S330" i="2"/>
  <c r="U330" i="2"/>
  <c r="T330" i="2"/>
  <c r="W330" i="2"/>
  <c r="V330" i="2"/>
  <c r="W959" i="2"/>
  <c r="S959" i="2"/>
  <c r="U959" i="2"/>
  <c r="T959" i="2"/>
  <c r="V959" i="2"/>
  <c r="W972" i="2"/>
  <c r="V972" i="2"/>
  <c r="U972" i="2"/>
  <c r="T972" i="2"/>
  <c r="S972" i="2"/>
  <c r="S806" i="2"/>
  <c r="U806" i="2"/>
  <c r="W806" i="2"/>
  <c r="V806" i="2"/>
  <c r="T806" i="2"/>
  <c r="T1003" i="2"/>
  <c r="V1003" i="2"/>
  <c r="W1003" i="2"/>
  <c r="U1003" i="2"/>
  <c r="S1003" i="2"/>
  <c r="V434" i="2"/>
  <c r="U434" i="2"/>
  <c r="S434" i="2"/>
  <c r="W434" i="2"/>
  <c r="T434" i="2"/>
  <c r="V518" i="2"/>
  <c r="S518" i="2"/>
  <c r="W518" i="2"/>
  <c r="U518" i="2"/>
  <c r="T518" i="2"/>
  <c r="W742" i="2"/>
  <c r="S742" i="2"/>
  <c r="V742" i="2"/>
  <c r="U742" i="2"/>
  <c r="T742" i="2"/>
  <c r="T687" i="2"/>
  <c r="W687" i="2"/>
  <c r="U687" i="2"/>
  <c r="V687" i="2"/>
  <c r="S687" i="2"/>
  <c r="U626" i="2"/>
  <c r="W626" i="2"/>
  <c r="S626" i="2"/>
  <c r="T626" i="2"/>
  <c r="V626" i="2"/>
  <c r="V143" i="2"/>
  <c r="T143" i="2"/>
  <c r="S143" i="2"/>
  <c r="U143" i="2"/>
  <c r="W143" i="2"/>
  <c r="T26" i="2"/>
  <c r="U26" i="2"/>
  <c r="S26" i="2"/>
  <c r="V26" i="2"/>
  <c r="W26" i="2"/>
  <c r="V88" i="2"/>
  <c r="U88" i="2"/>
  <c r="W88" i="2"/>
  <c r="T88" i="2"/>
  <c r="S88" i="2"/>
  <c r="W107" i="2"/>
  <c r="T107" i="2"/>
  <c r="U107" i="2"/>
  <c r="S107" i="2"/>
  <c r="V107" i="2"/>
  <c r="T215" i="2"/>
  <c r="U215" i="2"/>
  <c r="S215" i="2"/>
  <c r="V215" i="2"/>
  <c r="W215" i="2"/>
  <c r="T653" i="2"/>
  <c r="W653" i="2"/>
  <c r="S653" i="2"/>
  <c r="V653" i="2"/>
  <c r="U653" i="2"/>
  <c r="T376" i="2"/>
  <c r="S376" i="2"/>
  <c r="U376" i="2"/>
  <c r="V376" i="2"/>
  <c r="W376" i="2"/>
  <c r="V722" i="2"/>
  <c r="W722" i="2"/>
  <c r="S722" i="2"/>
  <c r="U722" i="2"/>
  <c r="T722" i="2"/>
  <c r="U37" i="2"/>
  <c r="V37" i="2"/>
  <c r="W37" i="2"/>
  <c r="S37" i="2"/>
  <c r="T37" i="2"/>
  <c r="S482" i="2"/>
  <c r="U482" i="2"/>
  <c r="W482" i="2"/>
  <c r="V482" i="2"/>
  <c r="T482" i="2"/>
  <c r="S193" i="2"/>
  <c r="T193" i="2"/>
  <c r="U193" i="2"/>
  <c r="V193" i="2"/>
  <c r="W193" i="2"/>
  <c r="T684" i="2"/>
  <c r="W684" i="2"/>
  <c r="U684" i="2"/>
  <c r="V684" i="2"/>
  <c r="S684" i="2"/>
  <c r="V265" i="2"/>
  <c r="W265" i="2"/>
  <c r="U265" i="2"/>
  <c r="S265" i="2"/>
  <c r="T265" i="2"/>
  <c r="V670" i="2"/>
  <c r="T670" i="2"/>
  <c r="U670" i="2"/>
  <c r="W670" i="2"/>
  <c r="S670" i="2"/>
  <c r="W156" i="2"/>
  <c r="U156" i="2"/>
  <c r="V156" i="2"/>
  <c r="T156" i="2"/>
  <c r="S156" i="2"/>
  <c r="U8" i="2"/>
  <c r="W8" i="2"/>
  <c r="V8" i="2"/>
  <c r="S8" i="2"/>
  <c r="T8" i="2"/>
  <c r="U908" i="2"/>
  <c r="W908" i="2"/>
  <c r="T908" i="2"/>
  <c r="S908" i="2"/>
  <c r="V908" i="2"/>
  <c r="V68" i="2"/>
  <c r="S68" i="2"/>
  <c r="W68" i="2"/>
  <c r="T68" i="2"/>
  <c r="U68" i="2"/>
  <c r="W573" i="2"/>
  <c r="U573" i="2"/>
  <c r="S573" i="2"/>
  <c r="V573" i="2"/>
  <c r="T573" i="2"/>
  <c r="U874" i="2"/>
  <c r="T874" i="2"/>
  <c r="S874" i="2"/>
  <c r="W874" i="2"/>
  <c r="V874" i="2"/>
  <c r="W134" i="2"/>
  <c r="T134" i="2"/>
  <c r="S134" i="2"/>
  <c r="V134" i="2"/>
  <c r="U134" i="2"/>
  <c r="T863" i="2"/>
  <c r="U863" i="2"/>
  <c r="S863" i="2"/>
  <c r="W863" i="2"/>
  <c r="V863" i="2"/>
  <c r="T321" i="2"/>
  <c r="U321" i="2"/>
  <c r="S321" i="2"/>
  <c r="W321" i="2"/>
  <c r="V321" i="2"/>
  <c r="V16" i="2"/>
  <c r="T16" i="2"/>
  <c r="U16" i="2"/>
  <c r="S16" i="2"/>
  <c r="W16" i="2"/>
  <c r="S689" i="2"/>
  <c r="W689" i="2"/>
  <c r="V689" i="2"/>
  <c r="U689" i="2"/>
  <c r="T689" i="2"/>
  <c r="U318" i="2"/>
  <c r="W318" i="2"/>
  <c r="T318" i="2"/>
  <c r="S318" i="2"/>
  <c r="V318" i="2"/>
  <c r="T46" i="2"/>
  <c r="U46" i="2"/>
  <c r="W46" i="2"/>
  <c r="V46" i="2"/>
  <c r="S46" i="2"/>
  <c r="T188" i="2"/>
  <c r="S188" i="2"/>
  <c r="U188" i="2"/>
  <c r="V188" i="2"/>
  <c r="W188" i="2"/>
  <c r="S866" i="2"/>
  <c r="V866" i="2"/>
  <c r="W866" i="2"/>
  <c r="U866" i="2"/>
  <c r="T866" i="2"/>
  <c r="V622" i="2"/>
  <c r="T622" i="2"/>
  <c r="W622" i="2"/>
  <c r="U622" i="2"/>
  <c r="S622" i="2"/>
  <c r="W716" i="2"/>
  <c r="V716" i="2"/>
  <c r="U716" i="2"/>
  <c r="S716" i="2"/>
  <c r="T716" i="2"/>
  <c r="T533" i="2"/>
  <c r="S533" i="2"/>
  <c r="U533" i="2"/>
  <c r="V533" i="2"/>
  <c r="W533" i="2"/>
  <c r="S794" i="2"/>
  <c r="V794" i="2"/>
  <c r="T794" i="2"/>
  <c r="U794" i="2"/>
  <c r="W794" i="2"/>
  <c r="T706" i="2"/>
  <c r="V706" i="2"/>
  <c r="W706" i="2"/>
  <c r="U706" i="2"/>
  <c r="S706" i="2"/>
  <c r="S919" i="2"/>
  <c r="W919" i="2"/>
  <c r="T919" i="2"/>
  <c r="V919" i="2"/>
  <c r="U919" i="2"/>
  <c r="U911" i="2"/>
  <c r="T911" i="2"/>
  <c r="V911" i="2"/>
  <c r="S911" i="2"/>
  <c r="W911" i="2"/>
  <c r="S695" i="2"/>
  <c r="V695" i="2"/>
  <c r="U695" i="2"/>
  <c r="T695" i="2"/>
  <c r="W695" i="2"/>
  <c r="W860" i="2"/>
  <c r="V860" i="2"/>
  <c r="U860" i="2"/>
  <c r="T860" i="2"/>
  <c r="S860" i="2"/>
  <c r="U701" i="2"/>
  <c r="S701" i="2"/>
  <c r="V701" i="2"/>
  <c r="T701" i="2"/>
  <c r="W701" i="2"/>
  <c r="W356" i="2"/>
  <c r="V356" i="2"/>
  <c r="T356" i="2"/>
  <c r="S356" i="2"/>
  <c r="U356" i="2"/>
  <c r="U675" i="2"/>
  <c r="W675" i="2"/>
  <c r="T675" i="2"/>
  <c r="S675" i="2"/>
  <c r="V675" i="2"/>
  <c r="W565" i="2"/>
  <c r="V565" i="2"/>
  <c r="T565" i="2"/>
  <c r="U565" i="2"/>
  <c r="S565" i="2"/>
  <c r="V419" i="2"/>
  <c r="U419" i="2"/>
  <c r="W419" i="2"/>
  <c r="S419" i="2"/>
  <c r="T419" i="2"/>
  <c r="S98" i="2"/>
  <c r="U98" i="2"/>
  <c r="V98" i="2"/>
  <c r="T98" i="2"/>
  <c r="W98" i="2"/>
  <c r="W892" i="2"/>
  <c r="T892" i="2"/>
  <c r="U892" i="2"/>
  <c r="V892" i="2"/>
  <c r="S892" i="2"/>
  <c r="W663" i="2"/>
  <c r="V663" i="2"/>
  <c r="U663" i="2"/>
  <c r="S663" i="2"/>
  <c r="T663" i="2"/>
  <c r="U83" i="2"/>
  <c r="S83" i="2"/>
  <c r="T83" i="2"/>
  <c r="W83" i="2"/>
  <c r="V83" i="2"/>
  <c r="U165" i="2"/>
  <c r="S165" i="2"/>
  <c r="V165" i="2"/>
  <c r="T165" i="2"/>
  <c r="W165" i="2"/>
  <c r="T978" i="2"/>
  <c r="V978" i="2"/>
  <c r="S978" i="2"/>
  <c r="U978" i="2"/>
  <c r="W978" i="2"/>
  <c r="W763" i="2"/>
  <c r="V763" i="2"/>
  <c r="U763" i="2"/>
  <c r="T763" i="2"/>
  <c r="S763" i="2"/>
  <c r="T130" i="2"/>
  <c r="W130" i="2"/>
  <c r="S130" i="2"/>
  <c r="V130" i="2"/>
  <c r="U130" i="2"/>
  <c r="W549" i="2"/>
  <c r="T549" i="2"/>
  <c r="V549" i="2"/>
  <c r="U549" i="2"/>
  <c r="S549" i="2"/>
  <c r="S190" i="2"/>
  <c r="T190" i="2"/>
  <c r="V190" i="2"/>
  <c r="U190" i="2"/>
  <c r="W190" i="2"/>
  <c r="T438" i="2"/>
  <c r="V438" i="2"/>
  <c r="W438" i="2"/>
  <c r="S438" i="2"/>
  <c r="U438" i="2"/>
  <c r="V480" i="2"/>
  <c r="W480" i="2"/>
  <c r="S480" i="2"/>
  <c r="U480" i="2"/>
  <c r="T480" i="2"/>
  <c r="T281" i="2"/>
  <c r="W281" i="2"/>
  <c r="U281" i="2"/>
  <c r="V281" i="2"/>
  <c r="S281" i="2"/>
  <c r="S556" i="2"/>
  <c r="W556" i="2"/>
  <c r="V311" i="2"/>
  <c r="T311" i="2"/>
  <c r="U311" i="2"/>
  <c r="T469" i="2"/>
  <c r="V469" i="2"/>
  <c r="S469" i="2"/>
  <c r="U469" i="2"/>
  <c r="W469" i="2"/>
  <c r="W538" i="2"/>
  <c r="T538" i="2"/>
  <c r="U538" i="2"/>
  <c r="S538" i="2"/>
  <c r="V538" i="2"/>
  <c r="U883" i="2"/>
  <c r="S883" i="2"/>
  <c r="T883" i="2"/>
  <c r="W883" i="2"/>
  <c r="V883" i="2"/>
  <c r="W836" i="2"/>
  <c r="S836" i="2"/>
  <c r="T836" i="2"/>
  <c r="U836" i="2"/>
  <c r="V836" i="2"/>
  <c r="S186" i="2"/>
  <c r="T186" i="2"/>
  <c r="W186" i="2"/>
  <c r="U186" i="2"/>
  <c r="V186" i="2"/>
  <c r="V222" i="2"/>
  <c r="U222" i="2"/>
  <c r="W222" i="2"/>
  <c r="T222" i="2"/>
  <c r="S222" i="2"/>
  <c r="V53" i="2"/>
  <c r="S53" i="2"/>
  <c r="T53" i="2"/>
  <c r="U53" i="2"/>
  <c r="W53" i="2"/>
  <c r="T443" i="2"/>
  <c r="W463" i="2"/>
  <c r="V463" i="2"/>
  <c r="U463" i="2"/>
  <c r="S463" i="2"/>
  <c r="W91" i="2"/>
  <c r="T91" i="2"/>
  <c r="U91" i="2"/>
  <c r="V91" i="2"/>
  <c r="S91" i="2"/>
  <c r="S771" i="2"/>
  <c r="W771" i="2"/>
  <c r="T771" i="2"/>
  <c r="V771" i="2"/>
  <c r="U771" i="2"/>
  <c r="S754" i="2"/>
  <c r="U754" i="2"/>
  <c r="V754" i="2"/>
  <c r="T754" i="2"/>
  <c r="W754" i="2"/>
  <c r="U955" i="2"/>
  <c r="V955" i="2"/>
  <c r="W955" i="2"/>
  <c r="T955" i="2"/>
  <c r="S955" i="2"/>
  <c r="S132" i="2"/>
  <c r="U132" i="2"/>
  <c r="T132" i="2"/>
  <c r="V132" i="2"/>
  <c r="W132" i="2"/>
  <c r="U914" i="2"/>
  <c r="V914" i="2"/>
  <c r="W914" i="2"/>
  <c r="T914" i="2"/>
  <c r="S914" i="2"/>
  <c r="V442" i="2"/>
  <c r="U442" i="2"/>
  <c r="W442" i="2"/>
  <c r="T442" i="2"/>
  <c r="S442" i="2"/>
  <c r="V502" i="2"/>
  <c r="S502" i="2"/>
  <c r="W502" i="2"/>
  <c r="T502" i="2"/>
  <c r="U502" i="2"/>
  <c r="W947" i="2"/>
  <c r="S947" i="2"/>
  <c r="U947" i="2"/>
  <c r="V947" i="2"/>
  <c r="T947" i="2"/>
  <c r="V508" i="2"/>
  <c r="T508" i="2"/>
  <c r="U508" i="2"/>
  <c r="W508" i="2"/>
  <c r="S508" i="2"/>
  <c r="T489" i="2"/>
  <c r="W311" i="2"/>
  <c r="S703" i="2"/>
  <c r="W14" i="2"/>
  <c r="U202" i="2"/>
  <c r="U485" i="2"/>
  <c r="U504" i="2"/>
  <c r="V504" i="2"/>
  <c r="T585" i="2"/>
  <c r="S585" i="2"/>
  <c r="W878" i="2"/>
  <c r="T878" i="2"/>
  <c r="S758" i="2"/>
  <c r="T758" i="2"/>
  <c r="U758" i="2"/>
  <c r="V758" i="2"/>
  <c r="U817" i="2"/>
  <c r="T817" i="2"/>
  <c r="W817" i="2"/>
  <c r="T844" i="2"/>
  <c r="W844" i="2"/>
  <c r="V844" i="2"/>
  <c r="S844" i="2"/>
  <c r="U844" i="2"/>
  <c r="W401" i="2"/>
  <c r="U401" i="2"/>
  <c r="T401" i="2"/>
  <c r="S401" i="2"/>
  <c r="V401" i="2"/>
  <c r="S207" i="2"/>
  <c r="U207" i="2"/>
  <c r="T207" i="2"/>
  <c r="V207" i="2"/>
  <c r="W207" i="2"/>
  <c r="W589" i="2"/>
  <c r="S589" i="2"/>
  <c r="U589" i="2"/>
  <c r="T589" i="2"/>
  <c r="V589" i="2"/>
  <c r="T976" i="2"/>
  <c r="U976" i="2"/>
  <c r="W976" i="2"/>
  <c r="S976" i="2"/>
  <c r="V976" i="2"/>
  <c r="V238" i="2"/>
  <c r="T238" i="2"/>
  <c r="S238" i="2"/>
  <c r="W238" i="2"/>
  <c r="U238" i="2"/>
  <c r="S520" i="2"/>
  <c r="V520" i="2"/>
  <c r="T520" i="2"/>
  <c r="U520" i="2"/>
  <c r="W520" i="2"/>
  <c r="S924" i="2"/>
  <c r="V924" i="2"/>
  <c r="W924" i="2"/>
  <c r="U924" i="2"/>
  <c r="T924" i="2"/>
  <c r="V296" i="2"/>
  <c r="T296" i="2"/>
  <c r="S296" i="2"/>
  <c r="U296" i="2"/>
  <c r="W296" i="2"/>
  <c r="S128" i="2"/>
  <c r="U128" i="2"/>
  <c r="V128" i="2"/>
  <c r="T128" i="2"/>
  <c r="W128" i="2"/>
  <c r="S243" i="2"/>
  <c r="W243" i="2"/>
  <c r="T243" i="2"/>
  <c r="U243" i="2"/>
  <c r="V243" i="2"/>
  <c r="U25" i="2"/>
  <c r="S25" i="2"/>
  <c r="T25" i="2"/>
  <c r="V25" i="2"/>
  <c r="W25" i="2"/>
  <c r="U795" i="2"/>
  <c r="T795" i="2"/>
  <c r="W795" i="2"/>
  <c r="S795" i="2"/>
  <c r="V795" i="2"/>
  <c r="U51" i="2"/>
  <c r="V51" i="2"/>
  <c r="T51" i="2"/>
  <c r="S51" i="2"/>
  <c r="W51" i="2"/>
  <c r="T543" i="2"/>
  <c r="W543" i="2"/>
  <c r="S543" i="2"/>
  <c r="V543" i="2"/>
  <c r="U543" i="2"/>
  <c r="W224" i="2"/>
  <c r="T224" i="2"/>
  <c r="V224" i="2"/>
  <c r="S224" i="2"/>
  <c r="U224" i="2"/>
  <c r="S632" i="2"/>
  <c r="U632" i="2"/>
  <c r="W632" i="2"/>
  <c r="V632" i="2"/>
  <c r="T632" i="2"/>
  <c r="T548" i="2"/>
  <c r="U548" i="2"/>
  <c r="V548" i="2"/>
  <c r="W548" i="2"/>
  <c r="S548" i="2"/>
  <c r="S658" i="2"/>
  <c r="V658" i="2"/>
  <c r="U658" i="2"/>
  <c r="W658" i="2"/>
  <c r="T658" i="2"/>
  <c r="U110" i="2"/>
  <c r="T110" i="2"/>
  <c r="V110" i="2"/>
  <c r="S110" i="2"/>
  <c r="W110" i="2"/>
  <c r="V581" i="2"/>
  <c r="W581" i="2"/>
  <c r="S581" i="2"/>
  <c r="U581" i="2"/>
  <c r="T581" i="2"/>
  <c r="U720" i="2"/>
  <c r="W720" i="2"/>
  <c r="V720" i="2"/>
  <c r="T720" i="2"/>
  <c r="S720" i="2"/>
  <c r="W789" i="2"/>
  <c r="T789" i="2"/>
  <c r="U789" i="2"/>
  <c r="S789" i="2"/>
  <c r="V789" i="2"/>
  <c r="S835" i="2"/>
  <c r="U835" i="2"/>
  <c r="T835" i="2"/>
  <c r="W835" i="2"/>
  <c r="V835" i="2"/>
  <c r="S198" i="2"/>
  <c r="W198" i="2"/>
  <c r="U198" i="2"/>
  <c r="T198" i="2"/>
  <c r="V198" i="2"/>
  <c r="V638" i="2"/>
  <c r="S638" i="2"/>
  <c r="W638" i="2"/>
  <c r="U638" i="2"/>
  <c r="T638" i="2"/>
  <c r="U354" i="2"/>
  <c r="V354" i="2"/>
  <c r="S354" i="2"/>
  <c r="W354" i="2"/>
  <c r="T354" i="2"/>
  <c r="S444" i="2"/>
  <c r="W444" i="2"/>
  <c r="T444" i="2"/>
  <c r="V444" i="2"/>
  <c r="U444" i="2"/>
  <c r="U555" i="2"/>
  <c r="W555" i="2"/>
  <c r="V555" i="2"/>
  <c r="S555" i="2"/>
  <c r="T555" i="2"/>
  <c r="W856" i="2"/>
  <c r="T856" i="2"/>
  <c r="U856" i="2"/>
  <c r="V856" i="2"/>
  <c r="S856" i="2"/>
  <c r="W251" i="2"/>
  <c r="S251" i="2"/>
  <c r="U251" i="2"/>
  <c r="V251" i="2"/>
  <c r="T251" i="2"/>
  <c r="S816" i="2"/>
  <c r="W816" i="2"/>
  <c r="V816" i="2"/>
  <c r="U816" i="2"/>
  <c r="T816" i="2"/>
  <c r="V764" i="2"/>
  <c r="U764" i="2"/>
  <c r="T764" i="2"/>
  <c r="S764" i="2"/>
  <c r="W764" i="2"/>
  <c r="T522" i="2"/>
  <c r="W522" i="2"/>
  <c r="V522" i="2"/>
  <c r="S522" i="2"/>
  <c r="U522" i="2"/>
  <c r="U865" i="2"/>
  <c r="T865" i="2"/>
  <c r="S865" i="2"/>
  <c r="W865" i="2"/>
  <c r="V865" i="2"/>
  <c r="V531" i="2"/>
  <c r="T531" i="2"/>
  <c r="S531" i="2"/>
  <c r="U531" i="2"/>
  <c r="W531" i="2"/>
  <c r="W733" i="2"/>
  <c r="T733" i="2"/>
  <c r="V733" i="2"/>
  <c r="S733" i="2"/>
  <c r="U733" i="2"/>
  <c r="W206" i="2"/>
  <c r="U206" i="2"/>
  <c r="T206" i="2"/>
  <c r="V206" i="2"/>
  <c r="S206" i="2"/>
  <c r="S862" i="2"/>
  <c r="U862" i="2"/>
  <c r="V862" i="2"/>
  <c r="T862" i="2"/>
  <c r="W862" i="2"/>
  <c r="S568" i="2"/>
  <c r="T568" i="2"/>
  <c r="V568" i="2"/>
  <c r="W568" i="2"/>
  <c r="U568" i="2"/>
  <c r="W808" i="2"/>
  <c r="U808" i="2"/>
  <c r="V808" i="2"/>
  <c r="S808" i="2"/>
  <c r="T808" i="2"/>
  <c r="U105" i="2"/>
  <c r="W105" i="2"/>
  <c r="V105" i="2"/>
  <c r="S105" i="2"/>
  <c r="T105" i="2"/>
  <c r="W122" i="2"/>
  <c r="U122" i="2"/>
  <c r="S122" i="2"/>
  <c r="V122" i="2"/>
  <c r="T122" i="2"/>
  <c r="S646" i="2"/>
  <c r="V646" i="2"/>
  <c r="W646" i="2"/>
  <c r="T646" i="2"/>
  <c r="U646" i="2"/>
  <c r="W101" i="2"/>
  <c r="T101" i="2"/>
  <c r="V101" i="2"/>
  <c r="S101" i="2"/>
  <c r="U101" i="2"/>
  <c r="T136" i="2"/>
  <c r="W136" i="2"/>
  <c r="U136" i="2"/>
  <c r="S136" i="2"/>
  <c r="V136" i="2"/>
  <c r="W996" i="2"/>
  <c r="V996" i="2"/>
  <c r="U996" i="2"/>
  <c r="T996" i="2"/>
  <c r="S996" i="2"/>
  <c r="S350" i="2"/>
  <c r="T350" i="2"/>
  <c r="U350" i="2"/>
  <c r="V350" i="2"/>
  <c r="W350" i="2"/>
  <c r="V629" i="2"/>
  <c r="T629" i="2"/>
  <c r="U629" i="2"/>
  <c r="W629" i="2"/>
  <c r="S629" i="2"/>
  <c r="T422" i="2"/>
  <c r="V422" i="2"/>
  <c r="U422" i="2"/>
  <c r="W422" i="2"/>
  <c r="S422" i="2"/>
  <c r="T762" i="2"/>
  <c r="U762" i="2"/>
  <c r="V762" i="2"/>
  <c r="W762" i="2"/>
  <c r="S762" i="2"/>
  <c r="U992" i="2"/>
  <c r="W992" i="2"/>
  <c r="S992" i="2"/>
  <c r="T992" i="2"/>
  <c r="V992" i="2"/>
  <c r="V273" i="2"/>
  <c r="T273" i="2"/>
  <c r="W273" i="2"/>
  <c r="U273" i="2"/>
  <c r="S273" i="2"/>
  <c r="U104" i="2"/>
  <c r="S104" i="2"/>
  <c r="W104" i="2"/>
  <c r="T104" i="2"/>
  <c r="V104" i="2"/>
  <c r="U244" i="2"/>
  <c r="T244" i="2"/>
  <c r="W244" i="2"/>
  <c r="S244" i="2"/>
  <c r="V244" i="2"/>
  <c r="W371" i="2"/>
  <c r="U371" i="2"/>
  <c r="T371" i="2"/>
  <c r="S371" i="2"/>
  <c r="V371" i="2"/>
  <c r="S910" i="2"/>
  <c r="V910" i="2"/>
  <c r="W910" i="2"/>
  <c r="T910" i="2"/>
  <c r="U910" i="2"/>
  <c r="V473" i="2"/>
  <c r="T473" i="2"/>
  <c r="W473" i="2"/>
  <c r="U473" i="2"/>
  <c r="S473" i="2"/>
  <c r="T513" i="2"/>
  <c r="W513" i="2"/>
  <c r="V513" i="2"/>
  <c r="U513" i="2"/>
  <c r="S513" i="2"/>
  <c r="S82" i="2"/>
  <c r="T82" i="2"/>
  <c r="W82" i="2"/>
  <c r="V82" i="2"/>
  <c r="U82" i="2"/>
  <c r="V599" i="2"/>
  <c r="W599" i="2"/>
  <c r="S599" i="2"/>
  <c r="U599" i="2"/>
  <c r="T599" i="2"/>
  <c r="T245" i="2"/>
  <c r="V245" i="2"/>
  <c r="S245" i="2"/>
  <c r="U245" i="2"/>
  <c r="W245" i="2"/>
  <c r="W826" i="2"/>
  <c r="S826" i="2"/>
  <c r="T826" i="2"/>
  <c r="U826" i="2"/>
  <c r="V826" i="2"/>
  <c r="W541" i="2"/>
  <c r="S541" i="2"/>
  <c r="V541" i="2"/>
  <c r="U541" i="2"/>
  <c r="T541" i="2"/>
  <c r="S388" i="2"/>
  <c r="U388" i="2"/>
  <c r="V388" i="2"/>
  <c r="W388" i="2"/>
  <c r="T388" i="2"/>
  <c r="T325" i="2"/>
  <c r="V325" i="2"/>
  <c r="W325" i="2"/>
  <c r="S325" i="2"/>
  <c r="U325" i="2"/>
  <c r="U700" i="2"/>
  <c r="V700" i="2"/>
  <c r="W700" i="2"/>
  <c r="S700" i="2"/>
  <c r="T700" i="2"/>
  <c r="T936" i="2"/>
  <c r="V936" i="2"/>
  <c r="U936" i="2"/>
  <c r="S936" i="2"/>
  <c r="W936" i="2"/>
  <c r="W963" i="2"/>
  <c r="T963" i="2"/>
  <c r="V963" i="2"/>
  <c r="U963" i="2"/>
  <c r="S963" i="2"/>
  <c r="V710" i="2"/>
  <c r="U710" i="2"/>
  <c r="T710" i="2"/>
  <c r="S710" i="2"/>
  <c r="W710" i="2"/>
  <c r="W345" i="2"/>
  <c r="S345" i="2"/>
  <c r="T345" i="2"/>
  <c r="U345" i="2"/>
  <c r="V345" i="2"/>
  <c r="V264" i="2"/>
  <c r="S264" i="2"/>
  <c r="U264" i="2"/>
  <c r="W264" i="2"/>
  <c r="T264" i="2"/>
  <c r="T799" i="2"/>
  <c r="V799" i="2"/>
  <c r="U799" i="2"/>
  <c r="W799" i="2"/>
  <c r="S799" i="2"/>
  <c r="S172" i="2"/>
  <c r="U172" i="2"/>
  <c r="T172" i="2"/>
  <c r="V172" i="2"/>
  <c r="W172" i="2"/>
  <c r="T240" i="2"/>
  <c r="V240" i="2"/>
  <c r="U240" i="2"/>
  <c r="W240" i="2"/>
  <c r="S240" i="2"/>
  <c r="T93" i="2"/>
  <c r="W93" i="2"/>
  <c r="U93" i="2"/>
  <c r="V93" i="2"/>
  <c r="S93" i="2"/>
  <c r="W740" i="2"/>
  <c r="V740" i="2"/>
  <c r="T740" i="2"/>
  <c r="S740" i="2"/>
  <c r="U740" i="2"/>
  <c r="S927" i="2"/>
  <c r="V927" i="2"/>
  <c r="W927" i="2"/>
  <c r="T927" i="2"/>
  <c r="U927" i="2"/>
  <c r="W547" i="2"/>
  <c r="V547" i="2"/>
  <c r="T547" i="2"/>
  <c r="U547" i="2"/>
  <c r="S547" i="2"/>
  <c r="S256" i="2"/>
  <c r="U256" i="2"/>
  <c r="V256" i="2"/>
  <c r="W256" i="2"/>
  <c r="T256" i="2"/>
  <c r="U305" i="2"/>
  <c r="W305" i="2"/>
  <c r="V305" i="2"/>
  <c r="S305" i="2"/>
  <c r="T305" i="2"/>
  <c r="S811" i="2"/>
  <c r="W811" i="2"/>
  <c r="T811" i="2"/>
  <c r="V811" i="2"/>
  <c r="U811" i="2"/>
  <c r="T323" i="2"/>
  <c r="W323" i="2"/>
  <c r="U323" i="2"/>
  <c r="V323" i="2"/>
  <c r="S323" i="2"/>
  <c r="V813" i="2"/>
  <c r="T813" i="2"/>
  <c r="W813" i="2"/>
  <c r="S813" i="2"/>
  <c r="U813" i="2"/>
  <c r="W719" i="2"/>
  <c r="T719" i="2"/>
  <c r="U719" i="2"/>
  <c r="V719" i="2"/>
  <c r="S719" i="2"/>
  <c r="W164" i="2"/>
  <c r="S164" i="2"/>
  <c r="T164" i="2"/>
  <c r="U164" i="2"/>
  <c r="V164" i="2"/>
  <c r="V144" i="2"/>
  <c r="U144" i="2"/>
  <c r="S144" i="2"/>
  <c r="T144" i="2"/>
  <c r="W144" i="2"/>
  <c r="W339" i="2"/>
  <c r="U339" i="2"/>
  <c r="V339" i="2"/>
  <c r="S339" i="2"/>
  <c r="T339" i="2"/>
  <c r="W935" i="2"/>
  <c r="V935" i="2"/>
  <c r="T935" i="2"/>
  <c r="S935" i="2"/>
  <c r="U935" i="2"/>
  <c r="W683" i="2"/>
  <c r="V683" i="2"/>
  <c r="S683" i="2"/>
  <c r="T683" i="2"/>
  <c r="U683" i="2"/>
  <c r="T637" i="2"/>
  <c r="W637" i="2"/>
  <c r="S637" i="2"/>
  <c r="V637" i="2"/>
  <c r="U637" i="2"/>
  <c r="U737" i="2"/>
  <c r="W737" i="2"/>
  <c r="T737" i="2"/>
  <c r="V737" i="2"/>
  <c r="S737" i="2"/>
  <c r="V820" i="2"/>
  <c r="T820" i="2"/>
  <c r="W820" i="2"/>
  <c r="S820" i="2"/>
  <c r="U820" i="2"/>
  <c r="W657" i="2"/>
  <c r="U657" i="2"/>
  <c r="V657" i="2"/>
  <c r="T657" i="2"/>
  <c r="S657" i="2"/>
  <c r="V152" i="2"/>
  <c r="U152" i="2"/>
  <c r="S152" i="2"/>
  <c r="T152" i="2"/>
  <c r="W152" i="2"/>
  <c r="T271" i="2"/>
  <c r="V271" i="2"/>
  <c r="U271" i="2"/>
  <c r="W271" i="2"/>
  <c r="S271" i="2"/>
  <c r="V582" i="2"/>
  <c r="W582" i="2"/>
  <c r="U582" i="2"/>
  <c r="T582" i="2"/>
  <c r="S582" i="2"/>
  <c r="S81" i="2"/>
  <c r="W81" i="2"/>
  <c r="V81" i="2"/>
  <c r="T81" i="2"/>
  <c r="U81" i="2"/>
  <c r="T708" i="2"/>
  <c r="V708" i="2"/>
  <c r="W708" i="2"/>
  <c r="S708" i="2"/>
  <c r="U708" i="2"/>
  <c r="S961" i="2"/>
  <c r="T961" i="2"/>
  <c r="W961" i="2"/>
  <c r="U961" i="2"/>
  <c r="V961" i="2"/>
  <c r="S642" i="2"/>
  <c r="V642" i="2"/>
  <c r="U642" i="2"/>
  <c r="W642" i="2"/>
  <c r="T642" i="2"/>
  <c r="T793" i="2"/>
  <c r="S793" i="2"/>
  <c r="U793" i="2"/>
  <c r="W793" i="2"/>
  <c r="V793" i="2"/>
  <c r="T735" i="2"/>
  <c r="S735" i="2"/>
  <c r="W735" i="2"/>
  <c r="V735" i="2"/>
  <c r="U735" i="2"/>
  <c r="V505" i="2"/>
  <c r="W505" i="2"/>
  <c r="T505" i="2"/>
  <c r="S505" i="2"/>
  <c r="U505" i="2"/>
  <c r="V821" i="2"/>
  <c r="S821" i="2"/>
  <c r="T821" i="2"/>
  <c r="U821" i="2"/>
  <c r="W821" i="2"/>
  <c r="T77" i="2"/>
  <c r="S77" i="2"/>
  <c r="V77" i="2"/>
  <c r="W77" i="2"/>
  <c r="U77" i="2"/>
  <c r="U117" i="2"/>
  <c r="W117" i="2"/>
  <c r="S117" i="2"/>
  <c r="T117" i="2"/>
  <c r="V117" i="2"/>
  <c r="S843" i="2"/>
  <c r="W843" i="2"/>
  <c r="T843" i="2"/>
  <c r="U843" i="2"/>
  <c r="V843" i="2"/>
  <c r="T891" i="2"/>
  <c r="V891" i="2"/>
  <c r="S891" i="2"/>
  <c r="S791" i="2"/>
  <c r="W791" i="2"/>
  <c r="V950" i="2"/>
  <c r="S950" i="2"/>
  <c r="U950" i="2"/>
  <c r="T950" i="2"/>
  <c r="W950" i="2"/>
  <c r="T357" i="2"/>
  <c r="S357" i="2"/>
  <c r="V357" i="2"/>
  <c r="U357" i="2"/>
  <c r="W357" i="2"/>
  <c r="T765" i="2"/>
  <c r="S765" i="2"/>
  <c r="V765" i="2"/>
  <c r="U765" i="2"/>
  <c r="W765" i="2"/>
  <c r="T643" i="2"/>
  <c r="W643" i="2"/>
  <c r="S643" i="2"/>
  <c r="U643" i="2"/>
  <c r="V643" i="2"/>
  <c r="V896" i="2"/>
  <c r="W896" i="2"/>
  <c r="U896" i="2"/>
  <c r="S896" i="2"/>
  <c r="T896" i="2"/>
  <c r="T717" i="2"/>
  <c r="W717" i="2"/>
  <c r="V717" i="2"/>
  <c r="S717" i="2"/>
  <c r="U717" i="2"/>
  <c r="U770" i="2"/>
  <c r="W770" i="2"/>
  <c r="V770" i="2"/>
  <c r="T770" i="2"/>
  <c r="S770" i="2"/>
  <c r="T291" i="2"/>
  <c r="S291" i="2"/>
  <c r="U291" i="2"/>
  <c r="V291" i="2"/>
  <c r="W291" i="2"/>
  <c r="W439" i="2"/>
  <c r="S439" i="2"/>
  <c r="V439" i="2"/>
  <c r="T439" i="2"/>
  <c r="U439" i="2"/>
  <c r="W785" i="2"/>
  <c r="U785" i="2"/>
  <c r="T785" i="2"/>
  <c r="V785" i="2"/>
  <c r="S785" i="2"/>
  <c r="T525" i="2"/>
  <c r="U791" i="2"/>
  <c r="V699" i="2"/>
  <c r="U525" i="2"/>
  <c r="V791" i="2"/>
  <c r="U556" i="2"/>
  <c r="U331" i="2"/>
  <c r="T331" i="2"/>
  <c r="T294" i="2"/>
  <c r="U294" i="2"/>
  <c r="S294" i="2"/>
  <c r="W761" i="2"/>
  <c r="S761" i="2"/>
  <c r="T227" i="2"/>
  <c r="W227" i="2"/>
  <c r="V79" i="2"/>
  <c r="S79" i="2"/>
  <c r="T36" i="2"/>
  <c r="V36" i="2"/>
  <c r="W65" i="2"/>
  <c r="V65" i="2"/>
  <c r="T65" i="2"/>
  <c r="S395" i="2"/>
  <c r="V395" i="2"/>
  <c r="U395" i="2"/>
  <c r="W6" i="2"/>
  <c r="T6" i="2"/>
  <c r="U6" i="2"/>
  <c r="S6" i="2"/>
  <c r="V597" i="2"/>
  <c r="U597" i="2"/>
  <c r="W597" i="2"/>
  <c r="S597" i="2"/>
  <c r="T597" i="2"/>
  <c r="U673" i="2"/>
  <c r="S673" i="2"/>
  <c r="T673" i="2"/>
  <c r="W673" i="2"/>
  <c r="V673" i="2"/>
  <c r="S471" i="2"/>
  <c r="W471" i="2"/>
  <c r="T471" i="2"/>
  <c r="V471" i="2"/>
  <c r="U471" i="2"/>
  <c r="V408" i="2"/>
  <c r="T408" i="2"/>
  <c r="W408" i="2"/>
  <c r="S408" i="2"/>
  <c r="U408" i="2"/>
  <c r="W148" i="2"/>
  <c r="S148" i="2"/>
  <c r="V148" i="2"/>
  <c r="T148" i="2"/>
  <c r="U148" i="2"/>
  <c r="W49" i="2"/>
  <c r="U49" i="2"/>
  <c r="S49" i="2"/>
  <c r="T49" i="2"/>
  <c r="V49" i="2"/>
  <c r="V346" i="2"/>
  <c r="T346" i="2"/>
  <c r="U346" i="2"/>
  <c r="W346" i="2"/>
  <c r="S346" i="2"/>
  <c r="U163" i="2"/>
  <c r="V163" i="2"/>
  <c r="S163" i="2"/>
  <c r="T163" i="2"/>
  <c r="W163" i="2"/>
  <c r="S759" i="2"/>
  <c r="T759" i="2"/>
  <c r="U759" i="2"/>
  <c r="W759" i="2"/>
  <c r="V759" i="2"/>
  <c r="S403" i="2"/>
  <c r="T403" i="2"/>
  <c r="V403" i="2"/>
  <c r="U403" i="2"/>
  <c r="W403" i="2"/>
  <c r="U918" i="2"/>
  <c r="V918" i="2"/>
  <c r="T918" i="2"/>
  <c r="W918" i="2"/>
  <c r="S918" i="2"/>
  <c r="W285" i="2"/>
  <c r="U285" i="2"/>
  <c r="T285" i="2"/>
  <c r="V285" i="2"/>
  <c r="S285" i="2"/>
  <c r="S400" i="2"/>
  <c r="T400" i="2"/>
  <c r="V400" i="2"/>
  <c r="U400" i="2"/>
  <c r="W400" i="2"/>
  <c r="V414" i="2"/>
  <c r="W414" i="2"/>
  <c r="U414" i="2"/>
  <c r="S414" i="2"/>
  <c r="T414" i="2"/>
  <c r="V877" i="2"/>
  <c r="S877" i="2"/>
  <c r="T877" i="2"/>
  <c r="U877" i="2"/>
  <c r="W877" i="2"/>
  <c r="T725" i="2"/>
  <c r="S725" i="2"/>
  <c r="W725" i="2"/>
  <c r="U725" i="2"/>
  <c r="V725" i="2"/>
  <c r="U437" i="2"/>
  <c r="W437" i="2"/>
  <c r="T437" i="2"/>
  <c r="V437" i="2"/>
  <c r="S437" i="2"/>
  <c r="W74" i="2"/>
  <c r="V74" i="2"/>
  <c r="T74" i="2"/>
  <c r="U74" i="2"/>
  <c r="S74" i="2"/>
  <c r="V415" i="2"/>
  <c r="S415" i="2"/>
  <c r="W415" i="2"/>
  <c r="T415" i="2"/>
  <c r="U415" i="2"/>
  <c r="S880" i="2"/>
  <c r="V880" i="2"/>
  <c r="T880" i="2"/>
  <c r="W880" i="2"/>
  <c r="U880" i="2"/>
  <c r="T494" i="2"/>
  <c r="V494" i="2"/>
  <c r="S494" i="2"/>
  <c r="W494" i="2"/>
  <c r="U494" i="2"/>
  <c r="W616" i="2"/>
  <c r="S616" i="2"/>
  <c r="V616" i="2"/>
  <c r="T616" i="2"/>
  <c r="U616" i="2"/>
  <c r="S360" i="2"/>
  <c r="T360" i="2"/>
  <c r="V360" i="2"/>
  <c r="W360" i="2"/>
  <c r="U360" i="2"/>
  <c r="V882" i="2"/>
  <c r="S882" i="2"/>
  <c r="W882" i="2"/>
  <c r="U882" i="2"/>
  <c r="T882" i="2"/>
  <c r="W286" i="2"/>
  <c r="V286" i="2"/>
  <c r="U286" i="2"/>
  <c r="S286" i="2"/>
  <c r="T286" i="2"/>
  <c r="W623" i="2"/>
  <c r="T623" i="2"/>
  <c r="U623" i="2"/>
  <c r="V623" i="2"/>
  <c r="S623" i="2"/>
  <c r="S189" i="2"/>
  <c r="T189" i="2"/>
  <c r="W189" i="2"/>
  <c r="V189" i="2"/>
  <c r="U189" i="2"/>
  <c r="S106" i="2"/>
  <c r="T106" i="2"/>
  <c r="U106" i="2"/>
  <c r="V106" i="2"/>
  <c r="W106" i="2"/>
  <c r="S366" i="2"/>
  <c r="U366" i="2"/>
  <c r="T366" i="2"/>
  <c r="V366" i="2"/>
  <c r="W366" i="2"/>
  <c r="U922" i="2"/>
  <c r="V922" i="2"/>
  <c r="S922" i="2"/>
  <c r="T922" i="2"/>
  <c r="W922" i="2"/>
  <c r="T898" i="2"/>
  <c r="S898" i="2"/>
  <c r="V898" i="2"/>
  <c r="U898" i="2"/>
  <c r="W898" i="2"/>
  <c r="U564" i="2"/>
  <c r="W564" i="2"/>
  <c r="V564" i="2"/>
  <c r="S564" i="2"/>
  <c r="T564" i="2"/>
  <c r="V562" i="2"/>
  <c r="U562" i="2"/>
  <c r="W562" i="2"/>
  <c r="T562" i="2"/>
  <c r="S562" i="2"/>
  <c r="S220" i="2"/>
  <c r="T220" i="2"/>
  <c r="W220" i="2"/>
  <c r="U220" i="2"/>
  <c r="V220" i="2"/>
  <c r="S369" i="2"/>
  <c r="U369" i="2"/>
  <c r="T369" i="2"/>
  <c r="W369" i="2"/>
  <c r="V369" i="2"/>
  <c r="V500" i="2"/>
  <c r="T500" i="2"/>
  <c r="U500" i="2"/>
  <c r="W500" i="2"/>
  <c r="S500" i="2"/>
  <c r="U372" i="2"/>
  <c r="V372" i="2"/>
  <c r="T372" i="2"/>
  <c r="W372" i="2"/>
  <c r="S372" i="2"/>
  <c r="T481" i="2"/>
  <c r="S481" i="2"/>
  <c r="W481" i="2"/>
  <c r="V481" i="2"/>
  <c r="U481" i="2"/>
  <c r="W293" i="2"/>
  <c r="S293" i="2"/>
  <c r="V293" i="2"/>
  <c r="U293" i="2"/>
  <c r="T293" i="2"/>
  <c r="U320" i="2"/>
  <c r="V320" i="2"/>
  <c r="W320" i="2"/>
  <c r="T320" i="2"/>
  <c r="S320" i="2"/>
  <c r="U329" i="2"/>
  <c r="W329" i="2"/>
  <c r="T329" i="2"/>
  <c r="S329" i="2"/>
  <c r="V329" i="2"/>
  <c r="V639" i="2"/>
  <c r="S639" i="2"/>
  <c r="U639" i="2"/>
  <c r="W639" i="2"/>
  <c r="T639" i="2"/>
  <c r="S474" i="2"/>
  <c r="T474" i="2"/>
  <c r="U474" i="2"/>
  <c r="W474" i="2"/>
  <c r="V474" i="2"/>
  <c r="T72" i="2"/>
  <c r="W72" i="2"/>
  <c r="S72" i="2"/>
  <c r="U72" i="2"/>
  <c r="V72" i="2"/>
  <c r="U778" i="2"/>
  <c r="V778" i="2"/>
  <c r="W778" i="2"/>
  <c r="T778" i="2"/>
  <c r="S778" i="2"/>
  <c r="T219" i="2"/>
  <c r="U219" i="2"/>
  <c r="S219" i="2"/>
  <c r="W219" i="2"/>
  <c r="V219" i="2"/>
  <c r="S588" i="2"/>
  <c r="U588" i="2"/>
  <c r="W588" i="2"/>
  <c r="T588" i="2"/>
  <c r="V588" i="2"/>
  <c r="U559" i="2"/>
  <c r="W559" i="2"/>
  <c r="V559" i="2"/>
  <c r="T559" i="2"/>
  <c r="S559" i="2"/>
  <c r="V418" i="2"/>
  <c r="T418" i="2"/>
  <c r="U418" i="2"/>
  <c r="W418" i="2"/>
  <c r="S418" i="2"/>
  <c r="V938" i="2"/>
  <c r="S938" i="2"/>
  <c r="T938" i="2"/>
  <c r="W938" i="2"/>
  <c r="U938" i="2"/>
  <c r="T109" i="2"/>
  <c r="V109" i="2"/>
  <c r="S109" i="2"/>
  <c r="U109" i="2"/>
  <c r="W109" i="2"/>
  <c r="W97" i="2"/>
  <c r="U97" i="2"/>
  <c r="S97" i="2"/>
  <c r="V97" i="2"/>
  <c r="T97" i="2"/>
  <c r="W209" i="2"/>
  <c r="U209" i="2"/>
  <c r="T209" i="2"/>
  <c r="V209" i="2"/>
  <c r="S209" i="2"/>
  <c r="W805" i="2"/>
  <c r="S805" i="2"/>
  <c r="V805" i="2"/>
  <c r="T805" i="2"/>
  <c r="U805" i="2"/>
  <c r="W602" i="2"/>
  <c r="T602" i="2"/>
  <c r="V602" i="2"/>
  <c r="U602" i="2"/>
  <c r="S602" i="2"/>
  <c r="U781" i="2"/>
  <c r="T781" i="2"/>
  <c r="S781" i="2"/>
  <c r="V781" i="2"/>
  <c r="W781" i="2"/>
  <c r="W252" i="2"/>
  <c r="T252" i="2"/>
  <c r="U252" i="2"/>
  <c r="V252" i="2"/>
  <c r="S252" i="2"/>
  <c r="T804" i="2"/>
  <c r="S804" i="2"/>
  <c r="W804" i="2"/>
  <c r="V804" i="2"/>
  <c r="U804" i="2"/>
  <c r="U378" i="2"/>
  <c r="T378" i="2"/>
  <c r="W378" i="2"/>
  <c r="V378" i="2"/>
  <c r="S378" i="2"/>
  <c r="U456" i="2"/>
  <c r="T456" i="2"/>
  <c r="V456" i="2"/>
  <c r="W456" i="2"/>
  <c r="S456" i="2"/>
  <c r="T755" i="2"/>
  <c r="W755" i="2"/>
  <c r="S755" i="2"/>
  <c r="U755" i="2"/>
  <c r="V755" i="2"/>
  <c r="U598" i="2"/>
  <c r="S598" i="2"/>
  <c r="T598" i="2"/>
  <c r="W598" i="2"/>
  <c r="V598" i="2"/>
  <c r="W319" i="2"/>
  <c r="T319" i="2"/>
  <c r="S319" i="2"/>
  <c r="U319" i="2"/>
  <c r="V319" i="2"/>
  <c r="W603" i="2"/>
  <c r="T603" i="2"/>
  <c r="S603" i="2"/>
  <c r="U603" i="2"/>
  <c r="V603" i="2"/>
  <c r="W984" i="2"/>
  <c r="T984" i="2"/>
  <c r="S984" i="2"/>
  <c r="U984" i="2"/>
  <c r="V984" i="2"/>
  <c r="S966" i="2"/>
  <c r="W966" i="2"/>
  <c r="V966" i="2"/>
  <c r="U966" i="2"/>
  <c r="T966" i="2"/>
  <c r="U798" i="2"/>
  <c r="V798" i="2"/>
  <c r="S798" i="2"/>
  <c r="T798" i="2"/>
  <c r="W798" i="2"/>
  <c r="T304" i="2"/>
  <c r="S304" i="2"/>
  <c r="W304" i="2"/>
  <c r="V304" i="2"/>
  <c r="U304" i="2"/>
  <c r="S11" i="2"/>
  <c r="U11" i="2"/>
  <c r="W11" i="2"/>
  <c r="T11" i="2"/>
  <c r="V11" i="2"/>
  <c r="S818" i="2"/>
  <c r="W818" i="2"/>
  <c r="V818" i="2"/>
  <c r="U818" i="2"/>
  <c r="T818" i="2"/>
  <c r="T782" i="2"/>
  <c r="S782" i="2"/>
  <c r="V782" i="2"/>
  <c r="W782" i="2"/>
  <c r="U782" i="2"/>
  <c r="W382" i="2"/>
  <c r="U382" i="2"/>
  <c r="S382" i="2"/>
  <c r="V382" i="2"/>
  <c r="T382" i="2"/>
  <c r="U1000" i="2"/>
  <c r="S1000" i="2"/>
  <c r="V1000" i="2"/>
  <c r="T1000" i="2"/>
  <c r="W1000" i="2"/>
  <c r="T652" i="2"/>
  <c r="W652" i="2"/>
  <c r="V652" i="2"/>
  <c r="S652" i="2"/>
  <c r="U652" i="2"/>
  <c r="S310" i="2"/>
  <c r="V310" i="2"/>
  <c r="W310" i="2"/>
  <c r="U310" i="2"/>
  <c r="T310" i="2"/>
  <c r="U519" i="2"/>
  <c r="V519" i="2"/>
  <c r="W519" i="2"/>
  <c r="S519" i="2"/>
  <c r="T519" i="2"/>
  <c r="S750" i="2"/>
  <c r="W750" i="2"/>
  <c r="V750" i="2"/>
  <c r="T750" i="2"/>
  <c r="U750" i="2"/>
  <c r="U151" i="2"/>
  <c r="T151" i="2"/>
  <c r="S151" i="2"/>
  <c r="W151" i="2"/>
  <c r="V151" i="2"/>
  <c r="U1002" i="2"/>
  <c r="V1002" i="2"/>
  <c r="T1002" i="2"/>
  <c r="W1002" i="2"/>
  <c r="S1002" i="2"/>
  <c r="W814" i="2"/>
  <c r="U814" i="2"/>
  <c r="V814" i="2"/>
  <c r="S814" i="2"/>
  <c r="T814" i="2"/>
  <c r="W607" i="2"/>
  <c r="V607" i="2"/>
  <c r="S607" i="2"/>
  <c r="U607" i="2"/>
  <c r="T607" i="2"/>
  <c r="S185" i="2"/>
  <c r="V185" i="2"/>
  <c r="U185" i="2"/>
  <c r="W185" i="2"/>
  <c r="T185" i="2"/>
  <c r="T266" i="2"/>
  <c r="W266" i="2"/>
  <c r="V266" i="2"/>
  <c r="U266" i="2"/>
  <c r="S266" i="2"/>
  <c r="V539" i="2"/>
  <c r="T539" i="2"/>
  <c r="U539" i="2"/>
  <c r="S539" i="2"/>
  <c r="W539" i="2"/>
  <c r="V930" i="2"/>
  <c r="W930" i="2"/>
  <c r="S930" i="2"/>
  <c r="U930" i="2"/>
  <c r="T930" i="2"/>
  <c r="U773" i="2"/>
  <c r="W773" i="2"/>
  <c r="V773" i="2"/>
  <c r="S773" i="2"/>
  <c r="T773" i="2"/>
  <c r="T390" i="2"/>
  <c r="U390" i="2"/>
  <c r="W390" i="2"/>
  <c r="V390" i="2"/>
  <c r="S390" i="2"/>
  <c r="U973" i="2"/>
  <c r="T973" i="2"/>
  <c r="S973" i="2"/>
  <c r="V973" i="2"/>
  <c r="W973" i="2"/>
  <c r="V697" i="2"/>
  <c r="S697" i="2"/>
  <c r="W697" i="2"/>
  <c r="T697" i="2"/>
  <c r="U697" i="2"/>
  <c r="W691" i="2"/>
  <c r="U691" i="2"/>
  <c r="S691" i="2"/>
  <c r="V691" i="2"/>
  <c r="T691" i="2"/>
  <c r="U363" i="2"/>
  <c r="T363" i="2"/>
  <c r="W363" i="2"/>
  <c r="S363" i="2"/>
  <c r="V363" i="2"/>
  <c r="W100" i="2"/>
  <c r="V100" i="2"/>
  <c r="S100" i="2"/>
  <c r="U100" i="2"/>
  <c r="T100" i="2"/>
  <c r="U58" i="2"/>
  <c r="T58" i="2"/>
  <c r="U313" i="2"/>
  <c r="W313" i="2"/>
  <c r="V313" i="2"/>
  <c r="T313" i="2"/>
  <c r="S313" i="2"/>
  <c r="T627" i="2"/>
  <c r="W627" i="2"/>
  <c r="U627" i="2"/>
  <c r="S627" i="2"/>
  <c r="V627" i="2"/>
  <c r="U301" i="2"/>
  <c r="V301" i="2"/>
  <c r="T301" i="2"/>
  <c r="W301" i="2"/>
  <c r="S301" i="2"/>
  <c r="W712" i="2"/>
  <c r="T712" i="2"/>
  <c r="S712" i="2"/>
  <c r="U712" i="2"/>
  <c r="V712" i="2"/>
  <c r="S685" i="2"/>
  <c r="W685" i="2"/>
  <c r="U685" i="2"/>
  <c r="V685" i="2"/>
  <c r="T685" i="2"/>
  <c r="V552" i="2"/>
  <c r="U552" i="2"/>
  <c r="T552" i="2"/>
  <c r="S552" i="2"/>
  <c r="W552" i="2"/>
  <c r="V768" i="2"/>
  <c r="S768" i="2"/>
  <c r="T768" i="2"/>
  <c r="U768" i="2"/>
  <c r="W768" i="2"/>
  <c r="V668" i="2"/>
  <c r="U668" i="2"/>
  <c r="T668" i="2"/>
  <c r="S668" i="2"/>
  <c r="W668" i="2"/>
  <c r="T621" i="2"/>
  <c r="V331" i="2"/>
  <c r="W332" i="2"/>
  <c r="V332" i="2"/>
  <c r="T348" i="2"/>
  <c r="W348" i="2"/>
  <c r="U348" i="2"/>
  <c r="S203" i="2"/>
  <c r="V203" i="2"/>
  <c r="T203" i="2"/>
  <c r="W203" i="2"/>
  <c r="U203" i="2"/>
  <c r="U239" i="2"/>
  <c r="T239" i="2"/>
  <c r="W239" i="2"/>
  <c r="S239" i="2"/>
  <c r="V239" i="2"/>
  <c r="W672" i="2"/>
  <c r="V672" i="2"/>
  <c r="S672" i="2"/>
  <c r="U672" i="2"/>
  <c r="T672" i="2"/>
  <c r="V734" i="2"/>
  <c r="W734" i="2"/>
  <c r="U734" i="2"/>
  <c r="T734" i="2"/>
  <c r="S734" i="2"/>
  <c r="W149" i="2"/>
  <c r="S149" i="2"/>
  <c r="T149" i="2"/>
  <c r="U149" i="2"/>
  <c r="V149" i="2"/>
  <c r="T27" i="2"/>
  <c r="U27" i="2"/>
  <c r="S27" i="2"/>
  <c r="W27" i="2"/>
  <c r="V27" i="2"/>
  <c r="S159" i="2"/>
  <c r="V159" i="2"/>
  <c r="U159" i="2"/>
  <c r="W159" i="2"/>
  <c r="T159" i="2"/>
  <c r="W542" i="2"/>
  <c r="V542" i="2"/>
  <c r="S542" i="2"/>
  <c r="U542" i="2"/>
  <c r="T542" i="2"/>
  <c r="S912" i="2"/>
  <c r="V912" i="2"/>
  <c r="T912" i="2"/>
  <c r="W912" i="2"/>
  <c r="U912" i="2"/>
  <c r="S358" i="2"/>
  <c r="V358" i="2"/>
  <c r="U358" i="2"/>
  <c r="W358" i="2"/>
  <c r="T358" i="2"/>
  <c r="W499" i="2"/>
  <c r="V499" i="2"/>
  <c r="U499" i="2"/>
  <c r="S499" i="2"/>
  <c r="T499" i="2"/>
  <c r="U718" i="2"/>
  <c r="W718" i="2"/>
  <c r="V718" i="2"/>
  <c r="S718" i="2"/>
  <c r="T718" i="2"/>
  <c r="S831" i="2"/>
  <c r="T831" i="2"/>
  <c r="U831" i="2"/>
  <c r="W831" i="2"/>
  <c r="V831" i="2"/>
  <c r="T507" i="2"/>
  <c r="W507" i="2"/>
  <c r="U507" i="2"/>
  <c r="S507" i="2"/>
  <c r="V507" i="2"/>
  <c r="U40" i="2"/>
  <c r="S348" i="2"/>
  <c r="U443" i="2"/>
  <c r="T40" i="2"/>
  <c r="T791" i="2"/>
  <c r="T698" i="2"/>
  <c r="S332" i="2"/>
  <c r="V464" i="2"/>
  <c r="V592" i="2"/>
  <c r="U332" i="2"/>
  <c r="U951" i="2"/>
  <c r="V951" i="2"/>
  <c r="T477" i="2"/>
  <c r="W477" i="2"/>
  <c r="W425" i="2"/>
  <c r="S425" i="2"/>
  <c r="T425" i="2"/>
  <c r="V168" i="2"/>
  <c r="T168" i="2"/>
  <c r="S476" i="2"/>
  <c r="T476" i="2"/>
  <c r="U476" i="2"/>
  <c r="U217" i="2"/>
  <c r="V217" i="2"/>
  <c r="T217" i="2"/>
  <c r="W217" i="2"/>
  <c r="S337" i="2"/>
  <c r="T337" i="2"/>
  <c r="V337" i="2"/>
  <c r="W488" i="2"/>
  <c r="V488" i="2"/>
  <c r="T488" i="2"/>
  <c r="S488" i="2"/>
  <c r="U488" i="2"/>
  <c r="W260" i="2"/>
  <c r="S260" i="2"/>
  <c r="S801" i="2"/>
  <c r="W801" i="2"/>
  <c r="V801" i="2"/>
  <c r="S302" i="2"/>
  <c r="V302" i="2"/>
  <c r="U302" i="2"/>
  <c r="T302" i="2"/>
  <c r="W302" i="2"/>
  <c r="W137" i="2"/>
  <c r="U137" i="2"/>
  <c r="S137" i="2"/>
  <c r="T137" i="2"/>
  <c r="V137" i="2"/>
  <c r="T864" i="2"/>
  <c r="U864" i="2"/>
  <c r="V864" i="2"/>
  <c r="W864" i="2"/>
  <c r="S864" i="2"/>
  <c r="V975" i="2"/>
  <c r="U975" i="2"/>
  <c r="S975" i="2"/>
  <c r="T975" i="2"/>
  <c r="W975" i="2"/>
  <c r="T18" i="2"/>
  <c r="W18" i="2"/>
  <c r="S18" i="2"/>
  <c r="U18" i="2"/>
  <c r="V18" i="2"/>
  <c r="S200" i="2"/>
  <c r="V200" i="2"/>
  <c r="W200" i="2"/>
  <c r="U200" i="2"/>
  <c r="T200" i="2"/>
  <c r="U557" i="2"/>
  <c r="W557" i="2"/>
  <c r="S557" i="2"/>
  <c r="V557" i="2"/>
  <c r="T557" i="2"/>
  <c r="T140" i="2"/>
  <c r="W140" i="2"/>
  <c r="U140" i="2"/>
  <c r="V140" i="2"/>
  <c r="S140" i="2"/>
  <c r="V479" i="2"/>
  <c r="S479" i="2"/>
  <c r="W479" i="2"/>
  <c r="T479" i="2"/>
  <c r="U479" i="2"/>
  <c r="T605" i="2"/>
  <c r="V605" i="2"/>
  <c r="S605" i="2"/>
  <c r="U605" i="2"/>
  <c r="W605" i="2"/>
  <c r="V867" i="2"/>
  <c r="U867" i="2"/>
  <c r="S867" i="2"/>
  <c r="W867" i="2"/>
  <c r="T867" i="2"/>
  <c r="W116" i="2"/>
  <c r="T116" i="2"/>
  <c r="U116" i="2"/>
  <c r="S116" i="2"/>
  <c r="V116" i="2"/>
  <c r="T855" i="2"/>
  <c r="V855" i="2"/>
  <c r="U855" i="2"/>
  <c r="S855" i="2"/>
  <c r="W855" i="2"/>
  <c r="W370" i="2"/>
  <c r="V370" i="2"/>
  <c r="U370" i="2"/>
  <c r="S370" i="2"/>
  <c r="T370" i="2"/>
  <c r="V747" i="2"/>
  <c r="U747" i="2"/>
  <c r="S747" i="2"/>
  <c r="T747" i="2"/>
  <c r="W747" i="2"/>
  <c r="U995" i="2"/>
  <c r="S995" i="2"/>
  <c r="T995" i="2"/>
  <c r="V995" i="2"/>
  <c r="W995" i="2"/>
  <c r="V608" i="2"/>
  <c r="T608" i="2"/>
  <c r="W608" i="2"/>
  <c r="U608" i="2"/>
  <c r="S608" i="2"/>
  <c r="U524" i="2"/>
  <c r="V524" i="2"/>
  <c r="W524" i="2"/>
  <c r="T524" i="2"/>
  <c r="S524" i="2"/>
  <c r="S713" i="2"/>
  <c r="V713" i="2"/>
  <c r="W713" i="2"/>
  <c r="T713" i="2"/>
  <c r="U713" i="2"/>
  <c r="W879" i="2"/>
  <c r="S879" i="2"/>
  <c r="U879" i="2"/>
  <c r="T879" i="2"/>
  <c r="V879" i="2"/>
  <c r="T66" i="2"/>
  <c r="S66" i="2"/>
  <c r="V66" i="2"/>
  <c r="U66" i="2"/>
  <c r="W66" i="2"/>
  <c r="U253" i="2"/>
  <c r="S253" i="2"/>
  <c r="V253" i="2"/>
  <c r="W253" i="2"/>
  <c r="T253" i="2"/>
  <c r="W954" i="2"/>
  <c r="S954" i="2"/>
  <c r="T954" i="2"/>
  <c r="U954" i="2"/>
  <c r="V954" i="2"/>
  <c r="U155" i="2"/>
  <c r="S155" i="2"/>
  <c r="W155" i="2"/>
  <c r="T155" i="2"/>
  <c r="V155" i="2"/>
  <c r="S126" i="2"/>
  <c r="V126" i="2"/>
  <c r="U126" i="2"/>
  <c r="W126" i="2"/>
  <c r="T126" i="2"/>
  <c r="V900" i="2"/>
  <c r="U900" i="2"/>
  <c r="S900" i="2"/>
  <c r="W900" i="2"/>
  <c r="T900" i="2"/>
  <c r="W731" i="2"/>
  <c r="T731" i="2"/>
  <c r="S731" i="2"/>
  <c r="V731" i="2"/>
  <c r="U731" i="2"/>
  <c r="T364" i="2"/>
  <c r="W364" i="2"/>
  <c r="U364" i="2"/>
  <c r="V364" i="2"/>
  <c r="S364" i="2"/>
  <c r="T257" i="2"/>
  <c r="W257" i="2"/>
  <c r="U257" i="2"/>
  <c r="V257" i="2"/>
  <c r="S257" i="2"/>
  <c r="V567" i="2"/>
  <c r="W567" i="2"/>
  <c r="T567" i="2"/>
  <c r="S567" i="2"/>
  <c r="U567" i="2"/>
  <c r="S640" i="2"/>
  <c r="U640" i="2"/>
  <c r="V640" i="2"/>
  <c r="T640" i="2"/>
  <c r="W640" i="2"/>
  <c r="W221" i="2"/>
  <c r="T221" i="2"/>
  <c r="U221" i="2"/>
  <c r="V221" i="2"/>
  <c r="S221" i="2"/>
  <c r="U327" i="2"/>
  <c r="S327" i="2"/>
  <c r="W327" i="2"/>
  <c r="V327" i="2"/>
  <c r="T327" i="2"/>
  <c r="S314" i="2"/>
  <c r="U314" i="2"/>
  <c r="V314" i="2"/>
  <c r="W314" i="2"/>
  <c r="T314" i="2"/>
  <c r="T572" i="2"/>
  <c r="W572" i="2"/>
  <c r="S572" i="2"/>
  <c r="U572" i="2"/>
  <c r="V572" i="2"/>
  <c r="U34" i="2"/>
  <c r="T34" i="2"/>
  <c r="S34" i="2"/>
  <c r="W34" i="2"/>
  <c r="V34" i="2"/>
  <c r="U420" i="2"/>
  <c r="T420" i="2"/>
  <c r="S420" i="2"/>
  <c r="W420" i="2"/>
  <c r="V420" i="2"/>
  <c r="V342" i="2"/>
  <c r="W342" i="2"/>
  <c r="T342" i="2"/>
  <c r="S342" i="2"/>
  <c r="U342" i="2"/>
  <c r="U830" i="2"/>
  <c r="T830" i="2"/>
  <c r="W830" i="2"/>
  <c r="V830" i="2"/>
  <c r="S830" i="2"/>
  <c r="T566" i="2"/>
  <c r="S566" i="2"/>
  <c r="V566" i="2"/>
  <c r="W566" i="2"/>
  <c r="U566" i="2"/>
  <c r="U654" i="2"/>
  <c r="T654" i="2"/>
  <c r="S654" i="2"/>
  <c r="V654" i="2"/>
  <c r="W654" i="2"/>
  <c r="W809" i="2"/>
  <c r="T809" i="2"/>
  <c r="S809" i="2"/>
  <c r="V809" i="2"/>
  <c r="U809" i="2"/>
  <c r="T435" i="2"/>
  <c r="S435" i="2"/>
  <c r="V435" i="2"/>
  <c r="W435" i="2"/>
  <c r="U435" i="2"/>
  <c r="W797" i="2"/>
  <c r="V797" i="2"/>
  <c r="U797" i="2"/>
  <c r="T797" i="2"/>
  <c r="S797" i="2"/>
  <c r="S254" i="2"/>
  <c r="V254" i="2"/>
  <c r="W254" i="2"/>
  <c r="T254" i="2"/>
  <c r="U254" i="2"/>
  <c r="W80" i="2"/>
  <c r="T80" i="2"/>
  <c r="S80" i="2"/>
  <c r="U80" i="2"/>
  <c r="V80" i="2"/>
  <c r="S171" i="2"/>
  <c r="V171" i="2"/>
  <c r="T171" i="2"/>
  <c r="W171" i="2"/>
  <c r="U171" i="2"/>
  <c r="W736" i="2"/>
  <c r="V736" i="2"/>
  <c r="U736" i="2"/>
  <c r="S736" i="2"/>
  <c r="T736" i="2"/>
  <c r="U466" i="2"/>
  <c r="V466" i="2"/>
  <c r="S466" i="2"/>
  <c r="W466" i="2"/>
  <c r="T466" i="2"/>
  <c r="W269" i="2"/>
  <c r="V269" i="2"/>
  <c r="S269" i="2"/>
  <c r="U269" i="2"/>
  <c r="T269" i="2"/>
  <c r="W86" i="2"/>
  <c r="S86" i="2"/>
  <c r="T86" i="2"/>
  <c r="U86" i="2"/>
  <c r="V86" i="2"/>
  <c r="S810" i="2"/>
  <c r="V810" i="2"/>
  <c r="T810" i="2"/>
  <c r="U810" i="2"/>
  <c r="W810" i="2"/>
  <c r="T112" i="2"/>
  <c r="W112" i="2"/>
  <c r="V112" i="2"/>
  <c r="U112" i="2"/>
  <c r="S112" i="2"/>
  <c r="W232" i="2"/>
  <c r="T232" i="2"/>
  <c r="S232" i="2"/>
  <c r="U232" i="2"/>
  <c r="V232" i="2"/>
  <c r="S299" i="2"/>
  <c r="U299" i="2"/>
  <c r="T299" i="2"/>
  <c r="W299" i="2"/>
  <c r="V299" i="2"/>
  <c r="S857" i="2"/>
  <c r="V857" i="2"/>
  <c r="T857" i="2"/>
  <c r="W857" i="2"/>
  <c r="U857" i="2"/>
  <c r="T671" i="2"/>
  <c r="U671" i="2"/>
  <c r="V671" i="2"/>
  <c r="W671" i="2"/>
  <c r="S671" i="2"/>
  <c r="W263" i="2"/>
  <c r="T263" i="2"/>
  <c r="V263" i="2"/>
  <c r="U263" i="2"/>
  <c r="S263" i="2"/>
  <c r="U280" i="2"/>
  <c r="W280" i="2"/>
  <c r="V280" i="2"/>
  <c r="S280" i="2"/>
  <c r="T280" i="2"/>
  <c r="S848" i="2"/>
  <c r="U848" i="2"/>
  <c r="W848" i="2"/>
  <c r="V848" i="2"/>
  <c r="T848" i="2"/>
  <c r="V819" i="2"/>
  <c r="T819" i="2"/>
  <c r="W819" i="2"/>
  <c r="U819" i="2"/>
  <c r="S819" i="2"/>
  <c r="S306" i="2"/>
  <c r="V306" i="2"/>
  <c r="W306" i="2"/>
  <c r="U306" i="2"/>
  <c r="T306" i="2"/>
  <c r="W895" i="2"/>
  <c r="T895" i="2"/>
  <c r="V895" i="2"/>
  <c r="U895" i="2"/>
  <c r="S895" i="2"/>
  <c r="V389" i="2"/>
  <c r="S389" i="2"/>
  <c r="W389" i="2"/>
  <c r="U389" i="2"/>
  <c r="T389" i="2"/>
  <c r="T779" i="2"/>
  <c r="S779" i="2"/>
  <c r="V779" i="2"/>
  <c r="U779" i="2"/>
  <c r="W779" i="2"/>
  <c r="W628" i="2"/>
  <c r="T628" i="2"/>
  <c r="S628" i="2"/>
  <c r="U628" i="2"/>
  <c r="V628" i="2"/>
  <c r="U846" i="2"/>
  <c r="T846" i="2"/>
  <c r="W846" i="2"/>
  <c r="V846" i="2"/>
  <c r="S846" i="2"/>
  <c r="W344" i="2"/>
  <c r="V344" i="2"/>
  <c r="U344" i="2"/>
  <c r="T344" i="2"/>
  <c r="S344" i="2"/>
  <c r="T362" i="2"/>
  <c r="W362" i="2"/>
  <c r="S362" i="2"/>
  <c r="V362" i="2"/>
  <c r="U362" i="2"/>
  <c r="T223" i="2"/>
  <c r="U223" i="2"/>
  <c r="S223" i="2"/>
  <c r="W223" i="2"/>
  <c r="V223" i="2"/>
  <c r="W694" i="2"/>
  <c r="T694" i="2"/>
  <c r="U694" i="2"/>
  <c r="V694" i="2"/>
  <c r="S694" i="2"/>
  <c r="U338" i="2"/>
  <c r="W338" i="2"/>
  <c r="V338" i="2"/>
  <c r="S338" i="2"/>
  <c r="T338" i="2"/>
  <c r="W32" i="2"/>
  <c r="T32" i="2"/>
  <c r="S32" i="2"/>
  <c r="V32" i="2"/>
  <c r="U32" i="2"/>
  <c r="S943" i="2"/>
  <c r="T943" i="2"/>
  <c r="U943" i="2"/>
  <c r="V943" i="2"/>
  <c r="W943" i="2"/>
  <c r="U57" i="2"/>
  <c r="W57" i="2"/>
  <c r="V57" i="2"/>
  <c r="S57" i="2"/>
  <c r="T57" i="2"/>
  <c r="S840" i="2"/>
  <c r="U840" i="2"/>
  <c r="T840" i="2"/>
  <c r="W840" i="2"/>
  <c r="V840" i="2"/>
  <c r="S676" i="2"/>
  <c r="U676" i="2"/>
  <c r="W676" i="2"/>
  <c r="T676" i="2"/>
  <c r="V676" i="2"/>
  <c r="S526" i="2"/>
  <c r="U526" i="2"/>
  <c r="W526" i="2"/>
  <c r="T526" i="2"/>
  <c r="V526" i="2"/>
  <c r="S158" i="2"/>
  <c r="V158" i="2"/>
  <c r="U158" i="2"/>
  <c r="T158" i="2"/>
  <c r="W158" i="2"/>
  <c r="W60" i="2"/>
  <c r="V60" i="2"/>
  <c r="S60" i="2"/>
  <c r="T60" i="2"/>
  <c r="U60" i="2"/>
  <c r="W157" i="2"/>
  <c r="V157" i="2"/>
  <c r="S157" i="2"/>
  <c r="T157" i="2"/>
  <c r="U157" i="2"/>
  <c r="T336" i="2"/>
  <c r="S336" i="2"/>
  <c r="V336" i="2"/>
  <c r="U336" i="2"/>
  <c r="W336" i="2"/>
  <c r="U746" i="2"/>
  <c r="V746" i="2"/>
  <c r="W746" i="2"/>
  <c r="S746" i="2"/>
  <c r="T746" i="2"/>
  <c r="T546" i="2"/>
  <c r="S546" i="2"/>
  <c r="W546" i="2"/>
  <c r="U546" i="2"/>
  <c r="V546" i="2"/>
  <c r="T365" i="2"/>
  <c r="U365" i="2"/>
  <c r="V365" i="2"/>
  <c r="S365" i="2"/>
  <c r="W365" i="2"/>
  <c r="T176" i="2"/>
  <c r="V176" i="2"/>
  <c r="U176" i="2"/>
  <c r="S176" i="2"/>
  <c r="W176" i="2"/>
  <c r="U406" i="2"/>
  <c r="V406" i="2"/>
  <c r="T406" i="2"/>
  <c r="W406" i="2"/>
  <c r="S406" i="2"/>
  <c r="V926" i="2"/>
  <c r="T926" i="2"/>
  <c r="W926" i="2"/>
  <c r="U926" i="2"/>
  <c r="S926" i="2"/>
  <c r="S270" i="2"/>
  <c r="V270" i="2"/>
  <c r="W270" i="2"/>
  <c r="U270" i="2"/>
  <c r="T270" i="2"/>
  <c r="W496" i="2"/>
  <c r="V496" i="2"/>
  <c r="S496" i="2"/>
  <c r="T496" i="2"/>
  <c r="U496" i="2"/>
  <c r="W267" i="2"/>
  <c r="U267" i="2"/>
  <c r="S267" i="2"/>
  <c r="V267" i="2"/>
  <c r="T267" i="2"/>
  <c r="S920" i="2"/>
  <c r="T920" i="2"/>
  <c r="W920" i="2"/>
  <c r="U920" i="2"/>
  <c r="V920" i="2"/>
  <c r="W359" i="2"/>
  <c r="V359" i="2"/>
  <c r="U359" i="2"/>
  <c r="W426" i="2"/>
  <c r="S426" i="2"/>
  <c r="U426" i="2"/>
  <c r="V426" i="2"/>
  <c r="T426" i="2"/>
  <c r="W686" i="2"/>
  <c r="U686" i="2"/>
  <c r="T686" i="2"/>
  <c r="S686" i="2"/>
  <c r="V686" i="2"/>
  <c r="W94" i="2"/>
  <c r="U94" i="2"/>
  <c r="S94" i="2"/>
  <c r="V94" i="2"/>
  <c r="T94" i="2"/>
  <c r="U368" i="2"/>
  <c r="T368" i="2"/>
  <c r="V368" i="2"/>
  <c r="S368" i="2"/>
  <c r="W368" i="2"/>
  <c r="S842" i="2"/>
  <c r="V842" i="2"/>
  <c r="T842" i="2"/>
  <c r="U842" i="2"/>
  <c r="W842" i="2"/>
  <c r="U832" i="2"/>
  <c r="V832" i="2"/>
  <c r="T832" i="2"/>
  <c r="W832" i="2"/>
  <c r="S832" i="2"/>
  <c r="T909" i="2"/>
  <c r="W909" i="2"/>
  <c r="S909" i="2"/>
  <c r="V909" i="2"/>
  <c r="U909" i="2"/>
  <c r="S679" i="2"/>
  <c r="U679" i="2"/>
  <c r="T679" i="2"/>
  <c r="W679" i="2"/>
  <c r="V679" i="2"/>
  <c r="S197" i="2"/>
  <c r="U197" i="2"/>
  <c r="T197" i="2"/>
  <c r="V197" i="2"/>
  <c r="W197" i="2"/>
  <c r="T940" i="2"/>
  <c r="S940" i="2"/>
  <c r="U940" i="2"/>
  <c r="V940" i="2"/>
  <c r="W940" i="2"/>
  <c r="V886" i="2"/>
  <c r="S886" i="2"/>
  <c r="W886" i="2"/>
  <c r="T886" i="2"/>
  <c r="U886" i="2"/>
  <c r="U22" i="2"/>
  <c r="V22" i="2"/>
  <c r="T22" i="2"/>
  <c r="W22" i="2"/>
  <c r="S22" i="2"/>
  <c r="U648" i="2"/>
  <c r="T648" i="2"/>
  <c r="W648" i="2"/>
  <c r="S648" i="2"/>
  <c r="V648" i="2"/>
  <c r="S492" i="2"/>
  <c r="U492" i="2"/>
  <c r="T492" i="2"/>
  <c r="W492" i="2"/>
  <c r="V492" i="2"/>
  <c r="V129" i="2"/>
  <c r="W129" i="2"/>
  <c r="T129" i="2"/>
  <c r="U129" i="2"/>
  <c r="S129" i="2"/>
  <c r="S9" i="2"/>
  <c r="V9" i="2"/>
  <c r="W9" i="2"/>
  <c r="T9" i="2"/>
  <c r="U9" i="2"/>
  <c r="U194" i="2"/>
  <c r="S194" i="2"/>
  <c r="T194" i="2"/>
  <c r="V194" i="2"/>
  <c r="W194" i="2"/>
  <c r="U55" i="2"/>
  <c r="T55" i="2"/>
  <c r="W55" i="2"/>
  <c r="S55" i="2"/>
  <c r="V55" i="2"/>
  <c r="T170" i="2"/>
  <c r="U170" i="2"/>
  <c r="S170" i="2"/>
  <c r="V170" i="2"/>
  <c r="W170" i="2"/>
  <c r="S95" i="2"/>
  <c r="T95" i="2"/>
  <c r="V95" i="2"/>
  <c r="W95" i="2"/>
  <c r="U95" i="2"/>
  <c r="U767" i="2"/>
  <c r="V767" i="2"/>
  <c r="T767" i="2"/>
  <c r="S767" i="2"/>
  <c r="W767" i="2"/>
  <c r="W595" i="2"/>
  <c r="V595" i="2"/>
  <c r="T595" i="2"/>
  <c r="S595" i="2"/>
  <c r="U595" i="2"/>
  <c r="U929" i="2"/>
  <c r="S929" i="2"/>
  <c r="T929" i="2"/>
  <c r="V929" i="2"/>
  <c r="W929" i="2"/>
  <c r="V491" i="2"/>
  <c r="S491" i="2"/>
  <c r="W491" i="2"/>
  <c r="T491" i="2"/>
  <c r="U491" i="2"/>
  <c r="U287" i="2"/>
  <c r="T287" i="2"/>
  <c r="S287" i="2"/>
  <c r="V287" i="2"/>
  <c r="W287" i="2"/>
  <c r="S359" i="2"/>
  <c r="V278" i="2"/>
  <c r="W858" i="2"/>
  <c r="S858" i="2"/>
  <c r="W64" i="2"/>
  <c r="V64" i="2"/>
  <c r="T64" i="2"/>
  <c r="S64" i="2"/>
  <c r="U64" i="2"/>
  <c r="T428" i="2"/>
  <c r="V428" i="2"/>
  <c r="U428" i="2"/>
  <c r="W428" i="2"/>
  <c r="S428" i="2"/>
  <c r="S971" i="2"/>
  <c r="T971" i="2"/>
  <c r="W971" i="2"/>
  <c r="V971" i="2"/>
  <c r="U971" i="2"/>
  <c r="V145" i="2"/>
  <c r="W145" i="2"/>
  <c r="S145" i="2"/>
  <c r="T145" i="2"/>
  <c r="U145" i="2"/>
  <c r="U412" i="2"/>
  <c r="T412" i="2"/>
  <c r="W412" i="2"/>
  <c r="S412" i="2"/>
  <c r="V412" i="2"/>
  <c r="V35" i="2"/>
  <c r="W35" i="2"/>
  <c r="U35" i="2"/>
  <c r="T35" i="2"/>
  <c r="S35" i="2"/>
  <c r="S472" i="2"/>
  <c r="T472" i="2"/>
  <c r="U472" i="2"/>
  <c r="W472" i="2"/>
  <c r="V472" i="2"/>
  <c r="T196" i="2"/>
  <c r="S196" i="2"/>
  <c r="V196" i="2"/>
  <c r="W196" i="2"/>
  <c r="U196" i="2"/>
  <c r="S497" i="2"/>
  <c r="U497" i="2"/>
  <c r="T497" i="2"/>
  <c r="W497" i="2"/>
  <c r="V497" i="2"/>
  <c r="W577" i="2"/>
  <c r="U577" i="2"/>
  <c r="T577" i="2"/>
  <c r="V577" i="2"/>
  <c r="S577" i="2"/>
  <c r="U315" i="2"/>
  <c r="T315" i="2"/>
  <c r="V315" i="2"/>
  <c r="W315" i="2"/>
  <c r="S315" i="2"/>
  <c r="T153" i="2"/>
  <c r="U153" i="2"/>
  <c r="W153" i="2"/>
  <c r="S153" i="2"/>
  <c r="V153" i="2"/>
  <c r="W661" i="2"/>
  <c r="S661" i="2"/>
  <c r="T661" i="2"/>
  <c r="V661" i="2"/>
  <c r="U661" i="2"/>
  <c r="S147" i="2"/>
  <c r="V147" i="2"/>
  <c r="U147" i="2"/>
  <c r="W147" i="2"/>
  <c r="T147" i="2"/>
  <c r="S69" i="2"/>
  <c r="U69" i="2"/>
  <c r="W69" i="2"/>
  <c r="V69" i="2"/>
  <c r="T69" i="2"/>
  <c r="W454" i="2"/>
  <c r="U454" i="2"/>
  <c r="V454" i="2"/>
  <c r="S454" i="2"/>
  <c r="T454" i="2"/>
  <c r="S20" i="2"/>
  <c r="U20" i="2"/>
  <c r="V20" i="2"/>
  <c r="W20" i="2"/>
  <c r="T20" i="2"/>
  <c r="V611" i="2"/>
  <c r="U611" i="2"/>
  <c r="W611" i="2"/>
  <c r="S611" i="2"/>
  <c r="T611" i="2"/>
  <c r="T316" i="2"/>
  <c r="S316" i="2"/>
  <c r="W316" i="2"/>
  <c r="V316" i="2"/>
  <c r="U316" i="2"/>
  <c r="U230" i="2"/>
  <c r="T230" i="2"/>
  <c r="W230" i="2"/>
  <c r="V230" i="2"/>
  <c r="S230" i="2"/>
  <c r="W288" i="2"/>
  <c r="S288" i="2"/>
  <c r="T288" i="2"/>
  <c r="V288" i="2"/>
  <c r="U288" i="2"/>
  <c r="U621" i="2"/>
  <c r="W891" i="2"/>
  <c r="S489" i="2"/>
  <c r="W525" i="2"/>
  <c r="T699" i="2"/>
  <c r="U398" i="2"/>
  <c r="U14" i="2"/>
  <c r="T655" i="2"/>
  <c r="T556" i="2"/>
  <c r="S311" i="2"/>
  <c r="S655" i="2"/>
  <c r="U228" i="2"/>
  <c r="W485" i="2"/>
  <c r="W592" i="2"/>
  <c r="W464" i="2"/>
  <c r="V227" i="2"/>
  <c r="S563" i="2"/>
  <c r="T180" i="2"/>
  <c r="W180" i="2"/>
  <c r="U73" i="2"/>
  <c r="V73" i="2"/>
  <c r="U674" i="2"/>
  <c r="V674" i="2"/>
  <c r="W674" i="2"/>
  <c r="T674" i="2"/>
  <c r="S674" i="2"/>
  <c r="V211" i="2"/>
  <c r="W211" i="2"/>
  <c r="V839" i="2"/>
  <c r="T839" i="2"/>
  <c r="S839" i="2"/>
  <c r="S139" i="2"/>
  <c r="U139" i="2"/>
  <c r="V139" i="2"/>
  <c r="T139" i="2"/>
  <c r="S506" i="2"/>
  <c r="U506" i="2"/>
  <c r="U21" i="2"/>
  <c r="W21" i="2"/>
  <c r="T21" i="2"/>
  <c r="T982" i="2"/>
  <c r="V982" i="2"/>
  <c r="S982" i="2"/>
  <c r="V84" i="2"/>
  <c r="U84" i="2"/>
  <c r="W84" i="2"/>
  <c r="V374" i="2"/>
  <c r="S374" i="2"/>
  <c r="U374" i="2"/>
  <c r="T374" i="2"/>
  <c r="U174" i="2"/>
  <c r="T174" i="2"/>
  <c r="W174" i="2"/>
  <c r="T409" i="2"/>
  <c r="W409" i="2"/>
  <c r="U409" i="2"/>
  <c r="S409" i="2"/>
  <c r="V409" i="2"/>
  <c r="V324" i="2"/>
  <c r="U324" i="2"/>
  <c r="T324" i="2"/>
  <c r="S324" i="2"/>
  <c r="W324" i="2"/>
  <c r="T617" i="2"/>
  <c r="U617" i="2"/>
  <c r="V617" i="2"/>
  <c r="W617" i="2"/>
  <c r="S617" i="2"/>
  <c r="W859" i="2"/>
  <c r="V859" i="2"/>
  <c r="S859" i="2"/>
  <c r="T859" i="2"/>
  <c r="U859" i="2"/>
  <c r="S732" i="2"/>
  <c r="U732" i="2"/>
  <c r="T732" i="2"/>
  <c r="V732" i="2"/>
  <c r="W732" i="2"/>
  <c r="W429" i="2"/>
  <c r="V429" i="2"/>
  <c r="S429" i="2"/>
  <c r="T429" i="2"/>
  <c r="U429" i="2"/>
  <c r="T503" i="2"/>
  <c r="V503" i="2"/>
  <c r="W503" i="2"/>
  <c r="S503" i="2"/>
  <c r="U503" i="2"/>
  <c r="V516" i="2"/>
  <c r="T516" i="2"/>
  <c r="W516" i="2"/>
  <c r="U516" i="2"/>
  <c r="S516" i="2"/>
  <c r="W236" i="2"/>
  <c r="S236" i="2"/>
  <c r="U236" i="2"/>
  <c r="V236" i="2"/>
  <c r="T236" i="2"/>
  <c r="T515" i="2"/>
  <c r="W515" i="2"/>
  <c r="S515" i="2"/>
  <c r="V515" i="2"/>
  <c r="U515" i="2"/>
  <c r="W744" i="2"/>
  <c r="T744" i="2"/>
  <c r="V744" i="2"/>
  <c r="S744" i="2"/>
  <c r="U744" i="2"/>
  <c r="T355" i="2"/>
  <c r="W355" i="2"/>
  <c r="U355" i="2"/>
  <c r="V355" i="2"/>
  <c r="S355" i="2"/>
  <c r="W682" i="2"/>
  <c r="V682" i="2"/>
  <c r="U682" i="2"/>
  <c r="S682" i="2"/>
  <c r="T682" i="2"/>
  <c r="U999" i="2"/>
  <c r="T999" i="2"/>
  <c r="V999" i="2"/>
  <c r="S999" i="2"/>
  <c r="W999" i="2"/>
  <c r="S902" i="2"/>
  <c r="U902" i="2"/>
  <c r="W902" i="2"/>
  <c r="V902" i="2"/>
  <c r="T902" i="2"/>
  <c r="V181" i="2"/>
  <c r="U181" i="2"/>
  <c r="W181" i="2"/>
  <c r="T181" i="2"/>
  <c r="S181" i="2"/>
  <c r="W96" i="2"/>
  <c r="V96" i="2"/>
  <c r="S96" i="2"/>
  <c r="U96" i="2"/>
  <c r="T96" i="2"/>
  <c r="T748" i="2"/>
  <c r="S748" i="2"/>
  <c r="W748" i="2"/>
  <c r="V748" i="2"/>
  <c r="U748" i="2"/>
  <c r="V948" i="2"/>
  <c r="W948" i="2"/>
  <c r="T948" i="2"/>
  <c r="U948" i="2"/>
  <c r="S948" i="2"/>
  <c r="T177" i="2"/>
  <c r="V177" i="2"/>
  <c r="W177" i="2"/>
  <c r="U177" i="2"/>
  <c r="S177" i="2"/>
  <c r="V87" i="2"/>
  <c r="S87" i="2"/>
  <c r="U87" i="2"/>
  <c r="W87" i="2"/>
  <c r="T87" i="2"/>
  <c r="V854" i="2"/>
  <c r="S854" i="2"/>
  <c r="U854" i="2"/>
  <c r="W854" i="2"/>
  <c r="T854" i="2"/>
  <c r="S397" i="2"/>
  <c r="T397" i="2"/>
  <c r="V397" i="2"/>
  <c r="W397" i="2"/>
  <c r="U397" i="2"/>
  <c r="V42" i="2"/>
  <c r="U42" i="2"/>
  <c r="W42" i="2"/>
  <c r="T42" i="2"/>
  <c r="S42" i="2"/>
  <c r="U949" i="2"/>
  <c r="W949" i="2"/>
  <c r="S949" i="2"/>
  <c r="T949" i="2"/>
  <c r="V949" i="2"/>
  <c r="W551" i="2"/>
  <c r="U551" i="2"/>
  <c r="S551" i="2"/>
  <c r="V551" i="2"/>
  <c r="T551" i="2"/>
  <c r="S282" i="2"/>
  <c r="U282" i="2"/>
  <c r="W282" i="2"/>
  <c r="V282" i="2"/>
  <c r="T282" i="2"/>
  <c r="U166" i="2"/>
  <c r="S166" i="2"/>
  <c r="W166" i="2"/>
  <c r="T166" i="2"/>
  <c r="V166" i="2"/>
  <c r="T606" i="2"/>
  <c r="W606" i="2"/>
  <c r="S606" i="2"/>
  <c r="V606" i="2"/>
  <c r="U606" i="2"/>
  <c r="S979" i="2"/>
  <c r="T979" i="2"/>
  <c r="W979" i="2"/>
  <c r="U979" i="2"/>
  <c r="V979" i="2"/>
  <c r="T445" i="2"/>
  <c r="S445" i="2"/>
  <c r="W445" i="2"/>
  <c r="V445" i="2"/>
  <c r="U445" i="2"/>
  <c r="U169" i="2"/>
  <c r="T169" i="2"/>
  <c r="W169" i="2"/>
  <c r="V169" i="2"/>
  <c r="S169" i="2"/>
  <c r="U328" i="2"/>
  <c r="V328" i="2"/>
  <c r="W328" i="2"/>
  <c r="S328" i="2"/>
  <c r="T328" i="2"/>
  <c r="S5" i="2"/>
  <c r="T5" i="2"/>
  <c r="V5" i="2"/>
  <c r="U5" i="2"/>
  <c r="W5" i="2"/>
  <c r="T760" i="2"/>
  <c r="U760" i="2"/>
  <c r="S760" i="2"/>
  <c r="V760" i="2"/>
  <c r="W760" i="2"/>
  <c r="U614" i="2"/>
  <c r="S614" i="2"/>
  <c r="W614" i="2"/>
  <c r="T614" i="2"/>
  <c r="V614" i="2"/>
  <c r="U386" i="2"/>
  <c r="T386" i="2"/>
  <c r="W386" i="2"/>
  <c r="S386" i="2"/>
  <c r="V386" i="2"/>
  <c r="T142" i="2"/>
  <c r="V142" i="2"/>
  <c r="U142" i="2"/>
  <c r="W142" i="2"/>
  <c r="S142" i="2"/>
  <c r="V827" i="2"/>
  <c r="U827" i="2"/>
  <c r="W827" i="2"/>
  <c r="S827" i="2"/>
  <c r="T827" i="2"/>
  <c r="T596" i="2"/>
  <c r="S596" i="2"/>
  <c r="W596" i="2"/>
  <c r="U596" i="2"/>
  <c r="V596" i="2"/>
  <c r="V487" i="2"/>
  <c r="S487" i="2"/>
  <c r="W487" i="2"/>
  <c r="T487" i="2"/>
  <c r="U487" i="2"/>
  <c r="U449" i="2"/>
  <c r="S449" i="2"/>
  <c r="V449" i="2"/>
  <c r="T449" i="2"/>
  <c r="W449" i="2"/>
  <c r="T394" i="2"/>
  <c r="V394" i="2"/>
  <c r="W394" i="2"/>
  <c r="S394" i="2"/>
  <c r="U394" i="2"/>
  <c r="V99" i="2"/>
  <c r="W99" i="2"/>
  <c r="S99" i="2"/>
  <c r="T99" i="2"/>
  <c r="U99" i="2"/>
  <c r="S458" i="2"/>
  <c r="V458" i="2"/>
  <c r="W458" i="2"/>
  <c r="T458" i="2"/>
  <c r="U458" i="2"/>
  <c r="W536" i="2"/>
  <c r="U536" i="2"/>
  <c r="S536" i="2"/>
  <c r="V536" i="2"/>
  <c r="T536" i="2"/>
  <c r="T123" i="2"/>
  <c r="V123" i="2"/>
  <c r="U123" i="2"/>
  <c r="S123" i="2"/>
  <c r="W123" i="2"/>
  <c r="S631" i="2"/>
  <c r="V631" i="2"/>
  <c r="U631" i="2"/>
  <c r="T631" i="2"/>
  <c r="W631" i="2"/>
  <c r="V361" i="2"/>
  <c r="W361" i="2"/>
  <c r="U361" i="2"/>
  <c r="T361" i="2"/>
  <c r="S361" i="2"/>
  <c r="V421" i="2"/>
  <c r="W421" i="2"/>
  <c r="U421" i="2"/>
  <c r="S421" i="2"/>
  <c r="T421" i="2"/>
  <c r="V402" i="2"/>
  <c r="T402" i="2"/>
  <c r="W402" i="2"/>
  <c r="U402" i="2"/>
  <c r="S402" i="2"/>
  <c r="S183" i="2"/>
  <c r="W183" i="2"/>
  <c r="V183" i="2"/>
  <c r="U183" i="2"/>
  <c r="T183" i="2"/>
  <c r="W150" i="2"/>
  <c r="T150" i="2"/>
  <c r="V150" i="2"/>
  <c r="S150" i="2"/>
  <c r="U150" i="2"/>
  <c r="S76" i="2"/>
  <c r="V76" i="2"/>
  <c r="U76" i="2"/>
  <c r="T76" i="2"/>
  <c r="W76" i="2"/>
  <c r="T953" i="2"/>
  <c r="V953" i="2"/>
  <c r="W953" i="2"/>
  <c r="S953" i="2"/>
  <c r="U953" i="2"/>
  <c r="T10" i="2"/>
  <c r="V10" i="2"/>
  <c r="W10" i="2"/>
  <c r="U10" i="2"/>
  <c r="S10" i="2"/>
  <c r="T540" i="2"/>
  <c r="V540" i="2"/>
  <c r="S540" i="2"/>
  <c r="W540" i="2"/>
  <c r="U540" i="2"/>
  <c r="T933" i="2"/>
  <c r="V933" i="2"/>
  <c r="U933" i="2"/>
  <c r="W933" i="2"/>
  <c r="S933" i="2"/>
  <c r="V283" i="2"/>
  <c r="S283" i="2"/>
  <c r="U283" i="2"/>
  <c r="W283" i="2"/>
  <c r="T283" i="2"/>
  <c r="S868" i="2"/>
  <c r="U868" i="2"/>
  <c r="T868" i="2"/>
  <c r="V868" i="2"/>
  <c r="W868" i="2"/>
  <c r="W580" i="2"/>
  <c r="V580" i="2"/>
  <c r="S580" i="2"/>
  <c r="U580" i="2"/>
  <c r="T580" i="2"/>
  <c r="V969" i="2"/>
  <c r="T969" i="2"/>
  <c r="W969" i="2"/>
  <c r="S969" i="2"/>
  <c r="U969" i="2"/>
  <c r="V610" i="2"/>
  <c r="S610" i="2"/>
  <c r="T610" i="2"/>
  <c r="U610" i="2"/>
  <c r="W610" i="2"/>
  <c r="S509" i="2"/>
  <c r="T509" i="2"/>
  <c r="V509" i="2"/>
  <c r="U509" i="2"/>
  <c r="W509" i="2"/>
  <c r="V558" i="2"/>
  <c r="T558" i="2"/>
  <c r="S558" i="2"/>
  <c r="W558" i="2"/>
  <c r="U558" i="2"/>
  <c r="T432" i="2"/>
  <c r="U432" i="2"/>
  <c r="S432" i="2"/>
  <c r="W432" i="2"/>
  <c r="V432" i="2"/>
  <c r="U341" i="2"/>
  <c r="S341" i="2"/>
  <c r="W341" i="2"/>
  <c r="V341" i="2"/>
  <c r="T341" i="2"/>
  <c r="V575" i="2"/>
  <c r="S575" i="2"/>
  <c r="U575" i="2"/>
  <c r="W575" i="2"/>
  <c r="T575" i="2"/>
  <c r="S649" i="2"/>
  <c r="T649" i="2"/>
  <c r="W649" i="2"/>
  <c r="V649" i="2"/>
  <c r="U649" i="2"/>
  <c r="S347" i="2"/>
  <c r="V347" i="2"/>
  <c r="U347" i="2"/>
  <c r="T347" i="2"/>
  <c r="W347" i="2"/>
  <c r="T24" i="2"/>
  <c r="W24" i="2"/>
  <c r="V24" i="2"/>
  <c r="S24" i="2"/>
  <c r="U24" i="2"/>
  <c r="W510" i="2"/>
  <c r="S510" i="2"/>
  <c r="V510" i="2"/>
  <c r="U510" i="2"/>
  <c r="T510" i="2"/>
  <c r="S586" i="2"/>
  <c r="U586" i="2"/>
  <c r="W586" i="2"/>
  <c r="V586" i="2"/>
  <c r="T586" i="2"/>
  <c r="S102" i="2"/>
  <c r="U102" i="2"/>
  <c r="V102" i="2"/>
  <c r="T102" i="2"/>
  <c r="W102" i="2"/>
  <c r="W23" i="2"/>
  <c r="U23" i="2"/>
  <c r="S23" i="2"/>
  <c r="V23" i="2"/>
  <c r="T23" i="2"/>
  <c r="V237" i="2"/>
  <c r="S237" i="2"/>
  <c r="W237" i="2"/>
  <c r="T237" i="2"/>
  <c r="U237" i="2"/>
  <c r="T226" i="2"/>
  <c r="V226" i="2"/>
  <c r="U226" i="2"/>
  <c r="W226" i="2"/>
  <c r="S226" i="2"/>
  <c r="W115" i="2"/>
  <c r="S115" i="2"/>
  <c r="V115" i="2"/>
  <c r="U115" i="2"/>
  <c r="T115" i="2"/>
  <c r="V392" i="2"/>
  <c r="U392" i="2"/>
  <c r="W392" i="2"/>
  <c r="T392" i="2"/>
  <c r="S392" i="2"/>
  <c r="V584" i="2"/>
  <c r="W584" i="2"/>
  <c r="U584" i="2"/>
  <c r="T584" i="2"/>
  <c r="S584" i="2"/>
  <c r="S569" i="2"/>
  <c r="V569" i="2"/>
  <c r="W569" i="2"/>
  <c r="U569" i="2"/>
  <c r="T569" i="2"/>
  <c r="S845" i="2"/>
  <c r="T845" i="2"/>
  <c r="U845" i="2"/>
  <c r="W845" i="2"/>
  <c r="V845" i="2"/>
  <c r="V870" i="2"/>
  <c r="W870" i="2"/>
  <c r="U870" i="2"/>
  <c r="T870" i="2"/>
  <c r="S870" i="2"/>
  <c r="S486" i="2"/>
  <c r="T486" i="2"/>
  <c r="W486" i="2"/>
  <c r="U486" i="2"/>
  <c r="V486" i="2"/>
  <c r="W175" i="2"/>
  <c r="U175" i="2"/>
  <c r="S175" i="2"/>
  <c r="T175" i="2"/>
  <c r="V175" i="2"/>
  <c r="T61" i="2"/>
  <c r="U61" i="2"/>
  <c r="S61" i="2"/>
  <c r="V61" i="2"/>
  <c r="W61" i="2"/>
  <c r="T786" i="2"/>
  <c r="U786" i="2"/>
  <c r="W786" i="2"/>
  <c r="V786" i="2"/>
  <c r="S786" i="2"/>
  <c r="T967" i="2"/>
  <c r="V967" i="2"/>
  <c r="S967" i="2"/>
  <c r="U967" i="2"/>
  <c r="W967" i="2"/>
  <c r="S665" i="2"/>
  <c r="U665" i="2"/>
  <c r="T665" i="2"/>
  <c r="V665" i="2"/>
  <c r="W665" i="2"/>
  <c r="U523" i="2"/>
  <c r="V523" i="2"/>
  <c r="T523" i="2"/>
  <c r="W523" i="2"/>
  <c r="S523" i="2"/>
  <c r="S937" i="2"/>
  <c r="T937" i="2"/>
  <c r="V937" i="2"/>
  <c r="W937" i="2"/>
  <c r="U937" i="2"/>
  <c r="S915" i="2"/>
  <c r="W915" i="2"/>
  <c r="U915" i="2"/>
  <c r="T915" i="2"/>
  <c r="V915" i="2"/>
  <c r="U3" i="2"/>
  <c r="P5" i="4"/>
  <c r="F24" i="5"/>
  <c r="Y3" i="2"/>
  <c r="Z3" i="2"/>
  <c r="AA3" i="2" s="1"/>
  <c r="AB3" i="2" s="1"/>
  <c r="U761" i="2" l="1"/>
  <c r="W228" i="2"/>
  <c r="V180" i="2"/>
  <c r="S349" i="2"/>
  <c r="V349" i="2"/>
  <c r="T349" i="2"/>
  <c r="V167" i="2"/>
  <c r="U167" i="2"/>
  <c r="T167" i="2"/>
  <c r="S167" i="2"/>
  <c r="U633" i="2"/>
  <c r="W633" i="2"/>
  <c r="W506" i="2"/>
  <c r="T506" i="2"/>
  <c r="U75" i="2"/>
  <c r="V38" i="2"/>
  <c r="U103" i="2"/>
  <c r="V260" i="2"/>
  <c r="T260" i="2"/>
  <c r="U334" i="2"/>
  <c r="T851" i="2"/>
  <c r="W851" i="2"/>
  <c r="W50" i="2"/>
  <c r="U50" i="2"/>
  <c r="S50" i="2"/>
  <c r="V154" i="2"/>
  <c r="S641" i="2"/>
  <c r="U641" i="2"/>
  <c r="T553" i="2"/>
  <c r="W553" i="2"/>
  <c r="S553" i="2"/>
  <c r="T431" i="2"/>
  <c r="U431" i="2"/>
  <c r="S431" i="2"/>
  <c r="W431" i="2"/>
  <c r="T593" i="2"/>
  <c r="V593" i="2"/>
  <c r="S593" i="2"/>
  <c r="U593" i="2"/>
  <c r="T17" i="2"/>
  <c r="S17" i="2"/>
  <c r="W17" i="2"/>
  <c r="S214" i="2"/>
  <c r="V214" i="2"/>
  <c r="T214" i="2"/>
  <c r="W124" i="2"/>
  <c r="U124" i="2"/>
  <c r="S124" i="2"/>
  <c r="V124" i="2"/>
  <c r="S822" i="2"/>
  <c r="T822" i="2"/>
  <c r="S592" i="2"/>
  <c r="T289" i="2"/>
  <c r="W182" i="2"/>
  <c r="U182" i="2"/>
  <c r="U457" i="2"/>
  <c r="W457" i="2"/>
  <c r="U468" i="2"/>
  <c r="V802" i="2"/>
  <c r="U802" i="2"/>
  <c r="T802" i="2"/>
  <c r="W802" i="2"/>
  <c r="S570" i="2"/>
  <c r="V570" i="2"/>
  <c r="S554" i="2"/>
  <c r="T554" i="2"/>
  <c r="S19" i="2"/>
  <c r="U19" i="2"/>
  <c r="W19" i="2"/>
  <c r="T19" i="2"/>
  <c r="V85" i="2"/>
  <c r="W85" i="2"/>
  <c r="T85" i="2"/>
  <c r="T923" i="2"/>
  <c r="S923" i="2"/>
  <c r="S619" i="2"/>
  <c r="T619" i="2"/>
  <c r="V619" i="2"/>
  <c r="V878" i="2"/>
  <c r="U878" i="2"/>
  <c r="W395" i="2"/>
  <c r="T395" i="2"/>
  <c r="V54" i="2"/>
  <c r="T54" i="2"/>
  <c r="W777" i="2"/>
  <c r="V777" i="2"/>
  <c r="U384" i="2"/>
  <c r="V384" i="2"/>
  <c r="V146" i="2"/>
  <c r="U146" i="2"/>
  <c r="W146" i="2"/>
  <c r="T884" i="2"/>
  <c r="U884" i="2"/>
  <c r="V728" i="2"/>
  <c r="S728" i="2"/>
  <c r="W728" i="2"/>
  <c r="U259" i="2"/>
  <c r="W259" i="2"/>
  <c r="S715" i="2"/>
  <c r="V715" i="2"/>
  <c r="U715" i="2"/>
  <c r="S985" i="2"/>
  <c r="W985" i="2"/>
  <c r="W788" i="2"/>
  <c r="S788" i="2"/>
  <c r="U788" i="2"/>
  <c r="AB2" i="2"/>
  <c r="U121" i="2"/>
  <c r="S121" i="2"/>
  <c r="W307" i="2"/>
  <c r="T307" i="2"/>
  <c r="V307" i="2"/>
  <c r="U307" i="2"/>
  <c r="S307" i="2"/>
  <c r="T721" i="2"/>
  <c r="W721" i="2"/>
  <c r="V379" i="2"/>
  <c r="U379" i="2"/>
  <c r="T379" i="2"/>
  <c r="W63" i="2"/>
  <c r="U63" i="2"/>
  <c r="V987" i="2"/>
  <c r="U987" i="2"/>
  <c r="T987" i="2"/>
  <c r="W987" i="2"/>
  <c r="T578" i="2"/>
  <c r="W274" i="2"/>
  <c r="U133" i="2"/>
  <c r="U416" i="2"/>
  <c r="S30" i="2"/>
  <c r="W272" i="2"/>
  <c r="T928" i="2"/>
  <c r="W993" i="2"/>
  <c r="T664" i="2"/>
  <c r="U423" i="2"/>
  <c r="U272" i="2"/>
  <c r="V441" i="2"/>
  <c r="V766" i="2"/>
  <c r="S118" i="2"/>
  <c r="T195" i="2"/>
  <c r="S650" i="2"/>
  <c r="T210" i="2"/>
  <c r="V739" i="2"/>
  <c r="S965" i="2"/>
  <c r="S560" i="2"/>
  <c r="T161" i="2"/>
  <c r="W343" i="2"/>
  <c r="V905" i="2"/>
  <c r="V612" i="2"/>
  <c r="W613" i="2"/>
  <c r="W277" i="2"/>
  <c r="T433" i="2"/>
  <c r="S28" i="2"/>
  <c r="T114" i="2"/>
  <c r="S416" i="2"/>
  <c r="S545" i="2"/>
  <c r="S664" i="2"/>
  <c r="V322" i="2"/>
  <c r="U59" i="2"/>
  <c r="U711" i="2"/>
  <c r="T766" i="2"/>
  <c r="U613" i="2"/>
  <c r="P6" i="4"/>
  <c r="F25" i="5"/>
  <c r="F26" i="5" s="1"/>
</calcChain>
</file>

<file path=xl/sharedStrings.xml><?xml version="1.0" encoding="utf-8"?>
<sst xmlns="http://schemas.openxmlformats.org/spreadsheetml/2006/main" count="2229" uniqueCount="183">
  <si>
    <t>Månedsleie</t>
  </si>
  <si>
    <t>Krav</t>
  </si>
  <si>
    <t>Avtalt dato</t>
  </si>
  <si>
    <t>Leveringstid</t>
  </si>
  <si>
    <t>Ønsket dato</t>
  </si>
  <si>
    <t xml:space="preserve">Kompensasjonskrav ihht SLA avtale fylles ut på de påfølgende side(r) </t>
  </si>
  <si>
    <t xml:space="preserve">Kunde / Operatør: </t>
  </si>
  <si>
    <t xml:space="preserve">Gjeldende måned: </t>
  </si>
  <si>
    <t>Kolonner markert med denne blåfargen skal ikke fylles ut:</t>
  </si>
  <si>
    <t>Telenor Norge AS</t>
  </si>
  <si>
    <t xml:space="preserve">Produkt </t>
  </si>
  <si>
    <t xml:space="preserve">Innmelding alle dager </t>
  </si>
  <si>
    <t xml:space="preserve">Opprinnelig rettetidsløfte (RTL) </t>
  </si>
  <si>
    <t xml:space="preserve">100% rettet innen </t>
  </si>
  <si>
    <t xml:space="preserve">Fra kl. </t>
  </si>
  <si>
    <t xml:space="preserve">Til kl. </t>
  </si>
  <si>
    <t xml:space="preserve">A-feil </t>
  </si>
  <si>
    <t xml:space="preserve">+ 1 Virkedag </t>
  </si>
  <si>
    <t xml:space="preserve">5 Virkedager </t>
  </si>
  <si>
    <t xml:space="preserve">+ 1 virkedag </t>
  </si>
  <si>
    <t>A</t>
  </si>
  <si>
    <t>Sambandsnummer</t>
  </si>
  <si>
    <t>FHS nummer</t>
  </si>
  <si>
    <t>Feilmeldt 
dato
[dd.mm.åååå]</t>
  </si>
  <si>
    <t>Feilmeldt 
klokkeslett
[tt:mm]</t>
  </si>
  <si>
    <t>Rettet 
dato
[dd.mm.åååå]</t>
  </si>
  <si>
    <t>Rettet 
klokkeslett
[tt:mm]</t>
  </si>
  <si>
    <t>Merknader
(Kunde)</t>
  </si>
  <si>
    <t>DEMONSTRASJON AV MALEN</t>
  </si>
  <si>
    <t>Merknader
(Telenor)</t>
  </si>
  <si>
    <t>Feilmeldt</t>
  </si>
  <si>
    <t>Rettet</t>
  </si>
  <si>
    <t>Virkedager</t>
  </si>
  <si>
    <t>Referanselitteratur</t>
  </si>
  <si>
    <t>Tabell: DAG</t>
  </si>
  <si>
    <t>Database: IDUN01</t>
  </si>
  <si>
    <t>Server: IDUN</t>
  </si>
  <si>
    <t>dato_tall8</t>
  </si>
  <si>
    <t>dato_dato</t>
  </si>
  <si>
    <t>virkedager</t>
  </si>
  <si>
    <t>Produkt</t>
  </si>
  <si>
    <t>Tidsfrist</t>
  </si>
  <si>
    <t>Starter på rad</t>
  </si>
  <si>
    <t>Rettefrist - Før A</t>
  </si>
  <si>
    <t>Meldefrist A</t>
  </si>
  <si>
    <t>Meldefrist B</t>
  </si>
  <si>
    <t>Rettefrist - Etter B</t>
  </si>
  <si>
    <t>Rettefrist - Mellom A og B</t>
  </si>
  <si>
    <t>Rettet innen frist</t>
  </si>
  <si>
    <t>Neste virkedag</t>
  </si>
  <si>
    <t>Inneværende virkedag</t>
  </si>
  <si>
    <t>Virkedagen deretter</t>
  </si>
  <si>
    <t>Offset virkedag</t>
  </si>
  <si>
    <t>Rettefrist SLA</t>
  </si>
  <si>
    <t>Sentralt
/Distrikt</t>
  </si>
  <si>
    <t>Tid for Leveringsbekreftelse</t>
  </si>
  <si>
    <t>Parameter</t>
  </si>
  <si>
    <t>Bestilt dato</t>
  </si>
  <si>
    <t>Intervall</t>
  </si>
  <si>
    <t>Rapporteres til</t>
  </si>
  <si>
    <t>Format</t>
  </si>
  <si>
    <t>Måned</t>
  </si>
  <si>
    <t>Leveringstid [VKD] fra bestilling til levering</t>
  </si>
  <si>
    <t>Sambands nummer</t>
  </si>
  <si>
    <t>Levert dato</t>
  </si>
  <si>
    <t>Leverings presisjon</t>
  </si>
  <si>
    <t>Leverings presisjon: Levert etter avtalt dato</t>
  </si>
  <si>
    <t>Brutt krav til total leveringspresisjon på &gt;97%</t>
  </si>
  <si>
    <t>Antall VKD fra bestilling til ønsket dato</t>
  </si>
  <si>
    <t>Sum krav Leveranse: Tid og Presisjon</t>
  </si>
  <si>
    <t>Sum krav Tilgjengelighet</t>
  </si>
  <si>
    <t>Ikke brukt</t>
  </si>
  <si>
    <t>Ikke brukt 2</t>
  </si>
  <si>
    <t xml:space="preserve">Postnummer </t>
  </si>
  <si>
    <t>3. SLA parameter – feilretting</t>
  </si>
  <si>
    <t>Tabell 3.2 : Rettetidsløfte (RTL) for feilretting ifm Tilgang til Telenors aksesslinjer</t>
  </si>
  <si>
    <t>Ikke brukt 3</t>
  </si>
  <si>
    <t>Operatøraksess</t>
  </si>
  <si>
    <t>3.3.5 Garantert Feilretting</t>
  </si>
  <si>
    <t>Operatøren kan ikke kreve kompensasjon for Avvik fra service- og kvalitetsparametrene i pkt. 3.1 i bilag 3 på Aksesslinjer eller Delaksesslinjer hvor det også er levert ”Garantert Feilretting”, dersom Operatøren har krevd slik kompensasjon ifm. ”Garantert Feilretting”, jf. pkt. 7.3 i bilag 2.</t>
  </si>
  <si>
    <t>B-feil (Ikke aktuelt for OA)</t>
  </si>
  <si>
    <t>3.6 Kompensasjon</t>
  </si>
  <si>
    <t>3.6.1 Forhold som berettiger til kompensasjon</t>
  </si>
  <si>
    <t>Partene kan kreve kompensasjon for Avvik fra service- og kvalitetsparametrene iht. pkt. 3.7.2 og 3.7.3 i bilag 3, jf. dog begrensningene i pkt. 3.3 i bilag 3.</t>
  </si>
  <si>
    <t>Partene kan videre også kreve kompensasjon, dersom det viser seg at et meldt Avvik ikke viser seg å være et Avvik.</t>
  </si>
  <si>
    <t>3.6.2 Operatørens rett til kompensasjon</t>
  </si>
  <si>
    <t>Dersom Telenor ikke retter Feil på Aksesslinjer og/eller Delaksesslinjer iht. service- og kvalitetsparameteren ”Feilrettingspresisjon”, jf. pkt. 3.1 i bilag 3, kan Operatøren kreve følgende, jf. tabell 3.4 :</t>
  </si>
  <si>
    <t>Kompensasjon</t>
  </si>
  <si>
    <t>Varighet</t>
  </si>
  <si>
    <t>6 % av Abonnementsprisen for den aktuelle Produkttypen</t>
  </si>
  <si>
    <t>Per Dag som Avviket varer</t>
  </si>
  <si>
    <t>Maksimalt i 60 Dager</t>
  </si>
  <si>
    <t>Tabell 3.4 : Operatørens kompensasjon ifm. Avvik fra service- og kvalitetsparameteren ”Feilrettingspresisjon”</t>
  </si>
  <si>
    <t>2. SLA parametere – Bestilling og leveranse</t>
  </si>
  <si>
    <t>2.1 Gjeldende service- og kvalitetsparametere</t>
  </si>
  <si>
    <t>Tid for leveringsbekreftelse</t>
  </si>
  <si>
    <t>100 % innen 4 Virkedager</t>
  </si>
  <si>
    <t>100 % innen 20 Virkedager</t>
  </si>
  <si>
    <t>Leveringspresisjon, avtalt dato</t>
  </si>
  <si>
    <t>2.3 Forutsetninger</t>
  </si>
  <si>
    <t>Kapaks Info må gi ett entydig svar, såkalt ”tilgjengelig” svar, ifm. Bestillingen, jf. pkt. 7.1.3 i bilag 2.</t>
  </si>
  <si>
    <t>2.3.1 Kapaks Info</t>
  </si>
  <si>
    <t>2.7 Kompensasjon</t>
  </si>
  <si>
    <t>2.7.1 Forhold som berettiger til kompensasjon</t>
  </si>
  <si>
    <t>Partene kan kreve kompensasjon for Avvik fra service- og kvalitetsparametrene iht. pkt. 2.7.2 og pkt. 2.7.3 i bilag 3, jf. dog forutsetningene i pkt. 2.3 i bilag 3.</t>
  </si>
  <si>
    <t>2.7.2 Operatørens rett til kompensasjon</t>
  </si>
  <si>
    <t>Dersom Telenor ikke leverer Aksesslinjen eller Delaksesslinjen iht. service- og kvalitetsparameteren ”Leveringspresisjon”, jf. pkt. 2.1 i bilag 3, kan Operatøren kreve kompensasjon ref. Bilag 4-Priser</t>
  </si>
  <si>
    <t>Operatørens hovedkontaktperson</t>
  </si>
  <si>
    <t>Excel/Graf</t>
  </si>
  <si>
    <t>2.5 Rapportering</t>
  </si>
  <si>
    <t>2.4 Øvrige priser</t>
  </si>
  <si>
    <t>Pris</t>
  </si>
  <si>
    <t>Leveransen kan ikke gjennomføres pga forholdene som beskrevet i Bilag 3, pkt. 2.7.2 og 2.7.3 .</t>
  </si>
  <si>
    <t>2.7.3 Telenors rett til kompensasjon</t>
  </si>
  <si>
    <t>Dersom Operatøren eller Operatørens Abonnent har ansvaret for at Aksesslinjen eller Delaksesslinjen ikke kan leveres på sist avtalte dato for leveranse mellom Partene, kan Telenor kreve kompensasjon ref. Bilag 4-Priser</t>
  </si>
  <si>
    <t>A eller B feil (Ikke aktuelt for OA</t>
  </si>
  <si>
    <t>3.6.3 Telenors rett til kompensasjon</t>
  </si>
  <si>
    <t>3.6.3.1 Avvik fra service- og kvalitetsparametere</t>
  </si>
  <si>
    <t>Dersom Operatøren ikke retter feil på kabler og splittere ifm. Delt tilgang til aksesslinjen iht. service- og kvalitetsparameteren ”Feilrettingspresisjon, jf. pkt. 3.1 i bilag 3, kan Telenor kreve følgende, jf. tabell 3.5 :</t>
  </si>
  <si>
    <t>Tabell 3.5 : Telenors kompensasjon ifm. Avvike fra service- og kvalitetsparameteren ”Feilrettingspresisjon” for Tilgangsavtaler med Delt tilgang til aksesslinjen.</t>
  </si>
  <si>
    <t>Rettetid</t>
  </si>
  <si>
    <t>3.2 Definisjon av gjeldende service- og kvalitetsparametere</t>
  </si>
  <si>
    <t>3.2.1 Totalt rettetid</t>
  </si>
  <si>
    <t>3.2.1.1 Total rettetid for Telenor</t>
  </si>
  <si>
    <t>Tiden fra Telenor har mottatt korrekt feilmelding via en av de korrekte kanalene til Telenor har rettet Feilen. Tiden måles i Virkedager.</t>
  </si>
  <si>
    <t>3.2.1.2 Total rettetid for Operatøren</t>
  </si>
  <si>
    <t>Tiden fra Operatøren har mottatt feilmeldingen fra Telenor eller blitt klar over feil innenfor sitt ansvarsområde ifm. Delt tilgang til aksesslinjen til Operatøren har rettet feilen, jf. pkt. 3.4.1 i bilag 3. Tiden måles i Virkedager.</t>
  </si>
  <si>
    <t>3.3 Forutsetninger</t>
  </si>
  <si>
    <t>Rettetid [VKD] som skal kompenseres</t>
  </si>
  <si>
    <t>A eller B feil (Ikke aktuelt for OA)</t>
  </si>
  <si>
    <t>B (N/A)</t>
  </si>
  <si>
    <t>Ønsket dato innen 20 VKD etter bestilling</t>
  </si>
  <si>
    <t>Leveringstid over 20 VKD</t>
  </si>
  <si>
    <t>Fyll ut tot antall OA levert i perioden:</t>
  </si>
  <si>
    <t>Totalt krav Operatøraksess</t>
  </si>
  <si>
    <t>Kompensasjonsmal for OA videresalg</t>
  </si>
  <si>
    <t>Tilgjengelighet: Operatøraksess (Atskilt tilgang til Telenors aksesslinjer i Norge)</t>
  </si>
  <si>
    <t>Ikke viktig for OA</t>
  </si>
  <si>
    <t>Versjon 01.05.2013</t>
  </si>
  <si>
    <t>Leveringstid og Leveringspresisjon</t>
  </si>
  <si>
    <t>Antall som ikke refunderes på leveringspresisjon</t>
  </si>
  <si>
    <t>Utenfor SLA Leveringspresisjon</t>
  </si>
  <si>
    <t>Dublett</t>
  </si>
  <si>
    <t>Antall dubletter</t>
  </si>
  <si>
    <t>Avvik Rettet - RTL</t>
  </si>
  <si>
    <t>http://www.telenorwholesale.no/wp-content/uploads/2014/11/OA_Bilag-3_-SLA_gyldig-fra_2013-05-01.pdf</t>
  </si>
  <si>
    <t xml:space="preserve">Rettet innen 1500 neste Virkedag </t>
  </si>
  <si>
    <t xml:space="preserve">Rettet innen 2000 neste/samme Virkedag </t>
  </si>
  <si>
    <t xml:space="preserve">Rettet innen 2000 samme Virkedag </t>
  </si>
  <si>
    <t xml:space="preserve">Rettet innen 2000 neste Virkedag </t>
  </si>
  <si>
    <t xml:space="preserve">Rettet innen kl. 2000 samme VirkeVirkedag </t>
  </si>
  <si>
    <t xml:space="preserve">Rettet innen kl. 2000 neste VirkeVirkedag </t>
  </si>
  <si>
    <t xml:space="preserve">Rettet innen 1600 samme Virkedag </t>
  </si>
  <si>
    <t xml:space="preserve">Rettet innen 1200 neste/samme Virkedag </t>
  </si>
  <si>
    <t>Under følger et utdrag av SLA på www.jara.no - LEVERANSE</t>
  </si>
  <si>
    <t>Produkt: Operatøraksess (Adskilt tilgang til aksesslinjer i Telenors Aksessnett)</t>
  </si>
  <si>
    <t>http://www.telenorwholesale.no/wp-content/uploads/2014/10/OA_Bilag-4_Priser_gyldig-fra_2013-07-01.pdf</t>
  </si>
  <si>
    <t>Bilag 4 – Priser til Avtale om Atskilt tilgang til Telenors aksesslinjer i Norge, gjeldende fra 01.07.2013</t>
  </si>
  <si>
    <t>BILAG 3</t>
  </si>
  <si>
    <t>BILAG 4</t>
  </si>
  <si>
    <t>Sist oppdatert dato: 18.12.2014</t>
  </si>
  <si>
    <t>Under følger et utdrag av SLA - DRIFT</t>
  </si>
  <si>
    <t>18.12.2014: Utvidet tabell over virkedager, til 2017</t>
  </si>
  <si>
    <t>08.04.2016: Korrigert for korrekte leveranser på avtalt dato</t>
  </si>
  <si>
    <t>Mal utgave april 2016</t>
  </si>
  <si>
    <t>Produkter</t>
  </si>
  <si>
    <t xml:space="preserve"> Parameter</t>
  </si>
  <si>
    <t xml:space="preserve"> Kvalitetsmål </t>
  </si>
  <si>
    <t>Merknad</t>
  </si>
  <si>
    <t>Jf. pkt. 2.2.1 i bilag 3</t>
  </si>
  <si>
    <t>Jf. pkt. 2.2.2 i bilag 3</t>
  </si>
  <si>
    <t>97 % på avtalt dato</t>
  </si>
  <si>
    <t>Jf. pkt. 2.2.3 i bilag 3</t>
  </si>
  <si>
    <t>2.3.4 Leveringspresisjon</t>
  </si>
  <si>
    <t>Telenor er ikke ansvarlig for å levere den aktuelle Aksesslinjen eller Delaksesslinje på avtalt dato dersom :</t>
  </si>
  <si>
    <t>2.3.4.1 Operatøren har annullert eller endret Bestillingen etter at leveringsbekreftelsen ble sendt til Operatøren.</t>
  </si>
  <si>
    <t>2.3.4.2 Telenor og Operatøren avtaler en annen dato for leveranse enn det som fremgår av leveringsbekreftelsen.</t>
  </si>
  <si>
    <t>2.3.4.3 Abonnenten ikke er tilstede eller tilgjengelig på avtalt dato for leveranse.</t>
  </si>
  <si>
    <t>2.3.4.4 Abonnenten ikke har et kundeforhold til Operatøren.</t>
  </si>
  <si>
    <t>2.7.4 Avregning av kompensasjon</t>
  </si>
  <si>
    <t>Dersom Operatøren ønsker å påberope seg kompensasjon som følge av Avvik fra service- og kvalitetsparameteren ”Leveringspresisjon”, jf. pkt. 2.1 i bilag 3, må Operatøren gjøre dette per Tilgangsavtale og innen tre (3) måneder etter at Avviket fant sted.</t>
  </si>
  <si>
    <t xml:space="preserve">I motsatt fall mister Operatøren retten til å fremme krav om kompensasjon etter dette bilag 3 for disse Tilgangsavtalene. Operatøren kan videre ikke stile mer enn et samlet krav om kompensasjon per måned. </t>
  </si>
  <si>
    <t>23.06.2016: Rettet beregning ved lang leveringstid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</si>
</sst>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d/m/yy"/>
    <numFmt numFmtId="167" formatCode="_ &quot;kr&quot;\ * #,##0_ ;_ &quot;kr&quot;\ * \-#,##0_ ;_ &quot;kr&quot;\ * &quot;-&quot;??_ ;_ @_ "/>
    <numFmt numFmtId="168" formatCode="mmmm\ yy"/>
    <numFmt numFmtId="169" formatCode="dd/mm/yy"/>
    <numFmt numFmtId="170" formatCode="[$-414]mmmm\ yyyy;@"/>
    <numFmt numFmtId="171" formatCode="hh:mm;@"/>
    <numFmt numFmtId="172" formatCode="dd/mm/yyyy;@"/>
    <numFmt numFmtId="173" formatCode="&quot;kr&quot;\ #,##0"/>
    <numFmt numFmtId="174" formatCode="dd/mm/yy\ h:mm;@"/>
    <numFmt numFmtId="175" formatCode="0.0"/>
    <numFmt numFmtId="176" formatCode="dd/mm/yyyy\ hh:mm;@"/>
    <numFmt numFmtId="177" formatCode="&quot;kr&quot;\ #,##0.0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2"/>
      <color indexed="10"/>
      <name val="Verdan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4"/>
      <name val="Arial"/>
      <family val="2"/>
    </font>
    <font>
      <u/>
      <sz val="11"/>
      <color rgb="FFFF0000"/>
      <name val="Calibri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4"/>
      <name val="Verdana"/>
      <family val="2"/>
    </font>
    <font>
      <sz val="10"/>
      <color rgb="FF00B050"/>
      <name val="Verdana"/>
      <family val="2"/>
    </font>
    <font>
      <sz val="11"/>
      <name val="Calibri"/>
      <family val="2"/>
      <scheme val="minor"/>
    </font>
    <font>
      <sz val="10"/>
      <color theme="0" tint="-0.499984740745262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C00000"/>
      <name val="Verdana"/>
      <family val="2"/>
    </font>
    <font>
      <sz val="10"/>
      <color theme="0" tint="-0.499984740745262"/>
      <name val="Arial"/>
      <family val="2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medium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theme="3" tint="0.7999816888943144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3" tint="0.79998168889431442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3" tint="0.7999816888943144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3" tint="0.7999816888943144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 tint="0.79998168889431442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79998168889431442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3" tint="0.79998168889431442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6795556505021"/>
      </left>
      <right/>
      <top style="thin">
        <color theme="3" tint="0.7999816888943144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3" tint="0.79998168889431442"/>
      </top>
      <bottom style="medium">
        <color indexed="64"/>
      </bottom>
      <diagonal/>
    </border>
  </borders>
  <cellStyleXfs count="1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3">
    <xf numFmtId="0" fontId="0" fillId="0" borderId="0" xfId="0"/>
    <xf numFmtId="171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0" fillId="0" borderId="0" xfId="0" applyFont="1"/>
    <xf numFmtId="0" fontId="15" fillId="0" borderId="0" xfId="3"/>
    <xf numFmtId="172" fontId="15" fillId="0" borderId="0" xfId="3" applyNumberFormat="1"/>
    <xf numFmtId="0" fontId="17" fillId="0" borderId="0" xfId="1" applyAlignment="1" applyProtection="1"/>
    <xf numFmtId="0" fontId="18" fillId="0" borderId="0" xfId="3" applyFont="1"/>
    <xf numFmtId="0" fontId="0" fillId="0" borderId="0" xfId="0" applyNumberFormat="1"/>
    <xf numFmtId="0" fontId="19" fillId="0" borderId="0" xfId="3" applyFont="1"/>
    <xf numFmtId="0" fontId="21" fillId="0" borderId="0" xfId="1" applyFont="1" applyAlignment="1" applyProtection="1"/>
    <xf numFmtId="172" fontId="19" fillId="0" borderId="0" xfId="3" applyNumberFormat="1" applyFont="1"/>
    <xf numFmtId="0" fontId="16" fillId="0" borderId="0" xfId="3" applyFont="1"/>
    <xf numFmtId="172" fontId="16" fillId="0" borderId="0" xfId="3" applyNumberFormat="1" applyFont="1"/>
    <xf numFmtId="0" fontId="0" fillId="0" borderId="1" xfId="0" applyBorder="1"/>
    <xf numFmtId="0" fontId="13" fillId="0" borderId="1" xfId="0" applyFont="1" applyBorder="1"/>
    <xf numFmtId="0" fontId="22" fillId="0" borderId="0" xfId="0" applyFont="1"/>
    <xf numFmtId="0" fontId="0" fillId="0" borderId="1" xfId="0" applyBorder="1" applyAlignment="1">
      <alignment wrapText="1"/>
    </xf>
    <xf numFmtId="0" fontId="11" fillId="0" borderId="1" xfId="0" applyFont="1" applyBorder="1"/>
    <xf numFmtId="0" fontId="23" fillId="0" borderId="0" xfId="0" applyNumberFormat="1" applyFont="1"/>
    <xf numFmtId="0" fontId="0" fillId="0" borderId="1" xfId="0" applyBorder="1" applyAlignment="1">
      <alignment horizontal="right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4" xfId="0" applyFont="1" applyFill="1" applyBorder="1"/>
    <xf numFmtId="0" fontId="6" fillId="0" borderId="5" xfId="0" applyFont="1" applyFill="1" applyBorder="1" applyAlignment="1">
      <alignment horizontal="left"/>
    </xf>
    <xf numFmtId="0" fontId="3" fillId="0" borderId="6" xfId="0" applyFont="1" applyFill="1" applyBorder="1"/>
    <xf numFmtId="0" fontId="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6" xfId="0" applyFont="1" applyFill="1" applyBorder="1"/>
    <xf numFmtId="0" fontId="5" fillId="0" borderId="5" xfId="0" applyFont="1" applyFill="1" applyBorder="1"/>
    <xf numFmtId="0" fontId="6" fillId="0" borderId="2" xfId="0" applyFont="1" applyFill="1" applyBorder="1"/>
    <xf numFmtId="41" fontId="6" fillId="0" borderId="3" xfId="0" applyNumberFormat="1" applyFont="1" applyFill="1" applyBorder="1"/>
    <xf numFmtId="49" fontId="6" fillId="0" borderId="7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3" fillId="0" borderId="5" xfId="0" applyFont="1" applyFill="1" applyBorder="1"/>
    <xf numFmtId="167" fontId="9" fillId="0" borderId="8" xfId="10" applyNumberFormat="1" applyFont="1" applyFill="1" applyBorder="1"/>
    <xf numFmtId="1" fontId="9" fillId="0" borderId="9" xfId="0" applyNumberFormat="1" applyFont="1" applyFill="1" applyBorder="1" applyAlignment="1">
      <alignment horizontal="right"/>
    </xf>
    <xf numFmtId="167" fontId="9" fillId="0" borderId="10" xfId="1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left"/>
    </xf>
    <xf numFmtId="167" fontId="6" fillId="0" borderId="11" xfId="0" applyNumberFormat="1" applyFont="1" applyFill="1" applyBorder="1" applyAlignment="1">
      <alignment horizontal="left"/>
    </xf>
    <xf numFmtId="168" fontId="6" fillId="0" borderId="12" xfId="2" applyNumberFormat="1" applyFont="1" applyFill="1" applyBorder="1"/>
    <xf numFmtId="167" fontId="6" fillId="0" borderId="13" xfId="1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15" xfId="0" applyFont="1" applyFill="1" applyBorder="1" applyAlignment="1">
      <alignment horizontal="left"/>
    </xf>
    <xf numFmtId="172" fontId="24" fillId="2" borderId="34" xfId="0" applyNumberFormat="1" applyFont="1" applyFill="1" applyBorder="1" applyAlignment="1" applyProtection="1">
      <alignment horizontal="center" wrapText="1"/>
      <protection hidden="1"/>
    </xf>
    <xf numFmtId="175" fontId="24" fillId="2" borderId="16" xfId="0" applyNumberFormat="1" applyFont="1" applyFill="1" applyBorder="1" applyAlignment="1" applyProtection="1">
      <alignment horizontal="center"/>
      <protection hidden="1"/>
    </xf>
    <xf numFmtId="172" fontId="24" fillId="2" borderId="35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 wrapText="1"/>
      <protection hidden="1"/>
    </xf>
    <xf numFmtId="0" fontId="25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6" fillId="0" borderId="0" xfId="0" applyFont="1" applyFill="1" applyAlignment="1" applyProtection="1">
      <alignment wrapText="1"/>
      <protection hidden="1"/>
    </xf>
    <xf numFmtId="0" fontId="27" fillId="0" borderId="17" xfId="0" applyFont="1" applyFill="1" applyBorder="1" applyAlignment="1" applyProtection="1">
      <alignment wrapText="1"/>
      <protection hidden="1"/>
    </xf>
    <xf numFmtId="0" fontId="27" fillId="0" borderId="18" xfId="0" applyFont="1" applyFill="1" applyBorder="1" applyAlignment="1" applyProtection="1">
      <alignment wrapText="1"/>
      <protection hidden="1"/>
    </xf>
    <xf numFmtId="0" fontId="27" fillId="0" borderId="19" xfId="0" applyFont="1" applyFill="1" applyBorder="1" applyAlignment="1" applyProtection="1">
      <alignment horizontal="center" wrapText="1"/>
      <protection hidden="1"/>
    </xf>
    <xf numFmtId="0" fontId="27" fillId="0" borderId="20" xfId="0" applyFont="1" applyFill="1" applyBorder="1" applyAlignment="1" applyProtection="1">
      <alignment horizontal="center" wrapText="1"/>
      <protection hidden="1"/>
    </xf>
    <xf numFmtId="0" fontId="27" fillId="0" borderId="19" xfId="0" applyFont="1" applyFill="1" applyBorder="1" applyAlignment="1" applyProtection="1">
      <alignment wrapText="1"/>
      <protection hidden="1"/>
    </xf>
    <xf numFmtId="0" fontId="27" fillId="0" borderId="20" xfId="0" applyFont="1" applyFill="1" applyBorder="1" applyAlignment="1" applyProtection="1">
      <alignment wrapText="1"/>
      <protection hidden="1"/>
    </xf>
    <xf numFmtId="0" fontId="27" fillId="0" borderId="21" xfId="0" applyFont="1" applyFill="1" applyBorder="1" applyAlignment="1" applyProtection="1">
      <alignment wrapText="1"/>
      <protection hidden="1"/>
    </xf>
    <xf numFmtId="0" fontId="28" fillId="0" borderId="0" xfId="0" applyFont="1" applyFill="1" applyBorder="1" applyProtection="1">
      <protection hidden="1"/>
    </xf>
    <xf numFmtId="1" fontId="24" fillId="0" borderId="36" xfId="0" applyNumberFormat="1" applyFont="1" applyFill="1" applyBorder="1" applyProtection="1">
      <protection hidden="1"/>
    </xf>
    <xf numFmtId="49" fontId="24" fillId="0" borderId="35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wrapText="1"/>
      <protection hidden="1"/>
    </xf>
    <xf numFmtId="1" fontId="29" fillId="0" borderId="22" xfId="0" applyNumberFormat="1" applyFont="1" applyFill="1" applyBorder="1" applyAlignment="1" applyProtection="1">
      <alignment wrapText="1"/>
      <protection hidden="1"/>
    </xf>
    <xf numFmtId="9" fontId="30" fillId="0" borderId="9" xfId="8" applyFont="1" applyFill="1" applyBorder="1" applyAlignment="1" applyProtection="1">
      <alignment wrapText="1"/>
      <protection hidden="1"/>
    </xf>
    <xf numFmtId="0" fontId="31" fillId="0" borderId="1" xfId="0" applyFont="1" applyFill="1" applyBorder="1" applyAlignment="1" applyProtection="1">
      <alignment wrapText="1"/>
      <protection hidden="1"/>
    </xf>
    <xf numFmtId="177" fontId="24" fillId="2" borderId="37" xfId="0" applyNumberFormat="1" applyFont="1" applyFill="1" applyBorder="1" applyAlignment="1" applyProtection="1">
      <alignment horizontal="center" wrapText="1"/>
      <protection hidden="1"/>
    </xf>
    <xf numFmtId="49" fontId="24" fillId="2" borderId="35" xfId="0" applyNumberFormat="1" applyFont="1" applyFill="1" applyBorder="1" applyAlignment="1" applyProtection="1">
      <alignment horizontal="center" wrapText="1"/>
      <protection hidden="1"/>
    </xf>
    <xf numFmtId="172" fontId="15" fillId="2" borderId="34" xfId="0" applyNumberFormat="1" applyFont="1" applyFill="1" applyBorder="1" applyAlignment="1" applyProtection="1">
      <alignment horizontal="center" wrapText="1"/>
      <protection hidden="1"/>
    </xf>
    <xf numFmtId="175" fontId="15" fillId="2" borderId="16" xfId="0" applyNumberFormat="1" applyFont="1" applyFill="1" applyBorder="1" applyAlignment="1" applyProtection="1">
      <alignment horizontal="center"/>
      <protection hidden="1"/>
    </xf>
    <xf numFmtId="49" fontId="15" fillId="2" borderId="35" xfId="0" applyNumberFormat="1" applyFont="1" applyFill="1" applyBorder="1" applyAlignment="1" applyProtection="1">
      <alignment horizontal="center" wrapText="1"/>
      <protection hidden="1"/>
    </xf>
    <xf numFmtId="177" fontId="15" fillId="2" borderId="37" xfId="0" applyNumberFormat="1" applyFont="1" applyFill="1" applyBorder="1" applyAlignment="1" applyProtection="1">
      <alignment horizontal="center" wrapText="1"/>
      <protection hidden="1"/>
    </xf>
    <xf numFmtId="172" fontId="15" fillId="2" borderId="38" xfId="0" applyNumberFormat="1" applyFont="1" applyFill="1" applyBorder="1" applyAlignment="1" applyProtection="1">
      <alignment horizontal="center" wrapText="1"/>
      <protection hidden="1"/>
    </xf>
    <xf numFmtId="175" fontId="15" fillId="2" borderId="23" xfId="0" applyNumberFormat="1" applyFont="1" applyFill="1" applyBorder="1" applyAlignment="1" applyProtection="1">
      <alignment horizontal="center"/>
      <protection hidden="1"/>
    </xf>
    <xf numFmtId="49" fontId="15" fillId="2" borderId="39" xfId="0" applyNumberFormat="1" applyFont="1" applyFill="1" applyBorder="1" applyAlignment="1" applyProtection="1">
      <alignment horizontal="center" wrapText="1"/>
      <protection hidden="1"/>
    </xf>
    <xf numFmtId="177" fontId="15" fillId="2" borderId="40" xfId="0" applyNumberFormat="1" applyFont="1" applyFill="1" applyBorder="1" applyAlignment="1" applyProtection="1">
      <alignment horizontal="center" wrapText="1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6" fontId="10" fillId="0" borderId="0" xfId="0" applyNumberFormat="1" applyFont="1" applyFill="1" applyBorder="1" applyAlignment="1" applyProtection="1">
      <alignment horizontal="center"/>
      <protection hidden="1"/>
    </xf>
    <xf numFmtId="20" fontId="10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20" fontId="10" fillId="0" borderId="0" xfId="0" applyNumberFormat="1" applyFont="1" applyFill="1" applyBorder="1" applyAlignment="1" applyProtection="1">
      <protection hidden="1"/>
    </xf>
    <xf numFmtId="176" fontId="1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protection hidden="1"/>
    </xf>
    <xf numFmtId="0" fontId="32" fillId="0" borderId="0" xfId="0" applyFont="1" applyFill="1"/>
    <xf numFmtId="49" fontId="24" fillId="0" borderId="41" xfId="0" applyNumberFormat="1" applyFont="1" applyFill="1" applyBorder="1" applyAlignment="1" applyProtection="1">
      <alignment horizontal="center"/>
      <protection hidden="1"/>
    </xf>
    <xf numFmtId="1" fontId="33" fillId="0" borderId="42" xfId="0" applyNumberFormat="1" applyFont="1" applyFill="1" applyBorder="1" applyProtection="1">
      <protection locked="0"/>
    </xf>
    <xf numFmtId="1" fontId="33" fillId="0" borderId="43" xfId="0" applyNumberFormat="1" applyFont="1" applyFill="1" applyBorder="1" applyProtection="1">
      <protection locked="0"/>
    </xf>
    <xf numFmtId="172" fontId="33" fillId="0" borderId="44" xfId="0" applyNumberFormat="1" applyFont="1" applyFill="1" applyBorder="1" applyAlignment="1" applyProtection="1">
      <alignment horizontal="center" wrapText="1"/>
      <protection locked="0"/>
    </xf>
    <xf numFmtId="171" fontId="33" fillId="0" borderId="45" xfId="0" applyNumberFormat="1" applyFont="1" applyFill="1" applyBorder="1" applyAlignment="1" applyProtection="1">
      <alignment horizontal="center"/>
      <protection locked="0"/>
    </xf>
    <xf numFmtId="173" fontId="33" fillId="0" borderId="35" xfId="0" applyNumberFormat="1" applyFont="1" applyFill="1" applyBorder="1" applyProtection="1">
      <protection locked="0"/>
    </xf>
    <xf numFmtId="0" fontId="33" fillId="0" borderId="37" xfId="0" applyFont="1" applyFill="1" applyBorder="1" applyProtection="1">
      <protection locked="0"/>
    </xf>
    <xf numFmtId="1" fontId="33" fillId="0" borderId="46" xfId="0" applyNumberFormat="1" applyFont="1" applyFill="1" applyBorder="1" applyProtection="1">
      <protection locked="0"/>
    </xf>
    <xf numFmtId="1" fontId="33" fillId="0" borderId="47" xfId="0" applyNumberFormat="1" applyFont="1" applyFill="1" applyBorder="1" applyProtection="1">
      <protection locked="0"/>
    </xf>
    <xf numFmtId="172" fontId="33" fillId="0" borderId="48" xfId="0" applyNumberFormat="1" applyFont="1" applyFill="1" applyBorder="1" applyAlignment="1" applyProtection="1">
      <alignment horizontal="center" wrapText="1"/>
      <protection locked="0"/>
    </xf>
    <xf numFmtId="171" fontId="33" fillId="0" borderId="49" xfId="0" applyNumberFormat="1" applyFont="1" applyFill="1" applyBorder="1" applyAlignment="1" applyProtection="1">
      <alignment horizontal="center"/>
      <protection locked="0"/>
    </xf>
    <xf numFmtId="173" fontId="33" fillId="0" borderId="39" xfId="0" applyNumberFormat="1" applyFont="1" applyFill="1" applyBorder="1" applyProtection="1">
      <protection locked="0"/>
    </xf>
    <xf numFmtId="0" fontId="33" fillId="0" borderId="40" xfId="0" applyFont="1" applyFill="1" applyBorder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6" fontId="3" fillId="0" borderId="0" xfId="0" applyNumberFormat="1" applyFont="1" applyFill="1" applyBorder="1" applyAlignment="1" applyProtection="1">
      <alignment horizontal="center"/>
      <protection hidden="1"/>
    </xf>
    <xf numFmtId="49" fontId="15" fillId="2" borderId="50" xfId="0" applyNumberFormat="1" applyFont="1" applyFill="1" applyBorder="1" applyAlignment="1" applyProtection="1">
      <alignment horizontal="center"/>
      <protection hidden="1"/>
    </xf>
    <xf numFmtId="174" fontId="15" fillId="2" borderId="0" xfId="0" applyNumberFormat="1" applyFont="1" applyFill="1" applyBorder="1" applyAlignment="1" applyProtection="1">
      <protection hidden="1"/>
    </xf>
    <xf numFmtId="174" fontId="15" fillId="2" borderId="0" xfId="0" applyNumberFormat="1" applyFont="1" applyFill="1" applyBorder="1" applyAlignment="1" applyProtection="1">
      <alignment horizontal="center" wrapText="1"/>
      <protection hidden="1"/>
    </xf>
    <xf numFmtId="0" fontId="15" fillId="2" borderId="0" xfId="0" applyNumberFormat="1" applyFont="1" applyFill="1" applyBorder="1" applyAlignment="1" applyProtection="1">
      <alignment horizontal="center" wrapText="1"/>
      <protection hidden="1"/>
    </xf>
    <xf numFmtId="174" fontId="15" fillId="2" borderId="0" xfId="0" applyNumberFormat="1" applyFont="1" applyFill="1" applyBorder="1" applyAlignment="1" applyProtection="1">
      <alignment wrapText="1"/>
      <protection hidden="1"/>
    </xf>
    <xf numFmtId="0" fontId="34" fillId="2" borderId="0" xfId="0" applyFont="1" applyFill="1"/>
    <xf numFmtId="176" fontId="15" fillId="2" borderId="0" xfId="0" applyNumberFormat="1" applyFont="1" applyFill="1" applyBorder="1" applyAlignment="1" applyProtection="1">
      <alignment horizontal="center" wrapText="1"/>
      <protection hidden="1"/>
    </xf>
    <xf numFmtId="3" fontId="18" fillId="2" borderId="24" xfId="0" applyNumberFormat="1" applyFont="1" applyFill="1" applyBorder="1" applyAlignment="1" applyProtection="1">
      <alignment horizontal="center"/>
      <protection hidden="1"/>
    </xf>
    <xf numFmtId="173" fontId="18" fillId="2" borderId="25" xfId="0" applyNumberFormat="1" applyFont="1" applyFill="1" applyBorder="1" applyAlignment="1" applyProtection="1">
      <alignment horizontal="center"/>
      <protection hidden="1"/>
    </xf>
    <xf numFmtId="0" fontId="15" fillId="2" borderId="26" xfId="0" applyFont="1" applyFill="1" applyBorder="1" applyProtection="1">
      <protection hidden="1"/>
    </xf>
    <xf numFmtId="0" fontId="15" fillId="0" borderId="27" xfId="0" applyFont="1" applyFill="1" applyBorder="1" applyAlignment="1" applyProtection="1">
      <alignment wrapText="1"/>
      <protection hidden="1"/>
    </xf>
    <xf numFmtId="0" fontId="15" fillId="0" borderId="28" xfId="0" applyFont="1" applyFill="1" applyBorder="1" applyAlignment="1" applyProtection="1">
      <alignment wrapText="1"/>
      <protection hidden="1"/>
    </xf>
    <xf numFmtId="1" fontId="15" fillId="0" borderId="28" xfId="0" applyNumberFormat="1" applyFont="1" applyFill="1" applyBorder="1" applyAlignment="1" applyProtection="1">
      <alignment wrapText="1"/>
      <protection hidden="1"/>
    </xf>
    <xf numFmtId="0" fontId="15" fillId="0" borderId="19" xfId="0" applyFont="1" applyFill="1" applyBorder="1" applyAlignment="1" applyProtection="1">
      <alignment wrapText="1"/>
      <protection hidden="1"/>
    </xf>
    <xf numFmtId="0" fontId="15" fillId="0" borderId="20" xfId="0" applyFont="1" applyFill="1" applyBorder="1" applyAlignment="1" applyProtection="1">
      <alignment wrapText="1"/>
      <protection hidden="1"/>
    </xf>
    <xf numFmtId="0" fontId="15" fillId="0" borderId="18" xfId="0" applyFont="1" applyFill="1" applyBorder="1" applyAlignment="1" applyProtection="1">
      <protection hidden="1"/>
    </xf>
    <xf numFmtId="0" fontId="15" fillId="0" borderId="21" xfId="0" applyFont="1" applyFill="1" applyBorder="1" applyAlignment="1" applyProtection="1">
      <alignment wrapText="1"/>
      <protection hidden="1"/>
    </xf>
    <xf numFmtId="0" fontId="15" fillId="0" borderId="12" xfId="0" applyFont="1" applyFill="1" applyBorder="1" applyAlignment="1" applyProtection="1">
      <alignment wrapText="1"/>
      <protection hidden="1"/>
    </xf>
    <xf numFmtId="0" fontId="34" fillId="0" borderId="12" xfId="0" applyFont="1" applyFill="1" applyBorder="1"/>
    <xf numFmtId="176" fontId="34" fillId="0" borderId="12" xfId="0" applyNumberFormat="1" applyFont="1" applyFill="1" applyBorder="1"/>
    <xf numFmtId="0" fontId="18" fillId="0" borderId="28" xfId="0" applyFont="1" applyFill="1" applyBorder="1" applyAlignment="1" applyProtection="1">
      <alignment wrapText="1"/>
      <protection hidden="1"/>
    </xf>
    <xf numFmtId="0" fontId="15" fillId="0" borderId="29" xfId="0" applyFont="1" applyFill="1" applyBorder="1" applyAlignment="1" applyProtection="1">
      <alignment wrapText="1"/>
      <protection hidden="1"/>
    </xf>
    <xf numFmtId="0" fontId="30" fillId="0" borderId="0" xfId="0" applyFont="1" applyFill="1" applyBorder="1" applyAlignment="1" applyProtection="1">
      <protection hidden="1"/>
    </xf>
    <xf numFmtId="0" fontId="30" fillId="0" borderId="0" xfId="0" applyFont="1" applyFill="1" applyBorder="1" applyProtection="1">
      <protection hidden="1"/>
    </xf>
    <xf numFmtId="49" fontId="15" fillId="0" borderId="41" xfId="0" applyNumberFormat="1" applyFont="1" applyFill="1" applyBorder="1" applyAlignment="1" applyProtection="1">
      <alignment horizontal="center"/>
      <protection hidden="1"/>
    </xf>
    <xf numFmtId="1" fontId="15" fillId="0" borderId="42" xfId="0" applyNumberFormat="1" applyFont="1" applyFill="1" applyBorder="1" applyProtection="1">
      <protection locked="0"/>
    </xf>
    <xf numFmtId="1" fontId="15" fillId="0" borderId="43" xfId="0" applyNumberFormat="1" applyFont="1" applyFill="1" applyBorder="1" applyProtection="1">
      <protection locked="0"/>
    </xf>
    <xf numFmtId="172" fontId="15" fillId="0" borderId="44" xfId="0" applyNumberFormat="1" applyFont="1" applyFill="1" applyBorder="1" applyAlignment="1" applyProtection="1">
      <alignment horizontal="center" wrapText="1"/>
      <protection locked="0"/>
    </xf>
    <xf numFmtId="171" fontId="15" fillId="0" borderId="45" xfId="0" applyNumberFormat="1" applyFont="1" applyFill="1" applyBorder="1" applyAlignment="1" applyProtection="1">
      <alignment horizontal="center"/>
      <protection locked="0"/>
    </xf>
    <xf numFmtId="173" fontId="15" fillId="0" borderId="35" xfId="0" applyNumberFormat="1" applyFont="1" applyFill="1" applyBorder="1" applyProtection="1">
      <protection locked="0"/>
    </xf>
    <xf numFmtId="0" fontId="15" fillId="0" borderId="37" xfId="0" applyFont="1" applyFill="1" applyBorder="1" applyProtection="1">
      <protection locked="0"/>
    </xf>
    <xf numFmtId="1" fontId="15" fillId="2" borderId="50" xfId="0" applyNumberFormat="1" applyFont="1" applyFill="1" applyBorder="1" applyAlignment="1" applyProtection="1">
      <protection locked="0"/>
    </xf>
    <xf numFmtId="49" fontId="15" fillId="2" borderId="50" xfId="0" applyNumberFormat="1" applyFont="1" applyFill="1" applyBorder="1" applyAlignment="1" applyProtection="1">
      <alignment horizontal="center"/>
      <protection locked="0"/>
    </xf>
    <xf numFmtId="1" fontId="35" fillId="2" borderId="50" xfId="0" applyNumberFormat="1" applyFont="1" applyFill="1" applyBorder="1" applyAlignment="1" applyProtection="1">
      <protection locked="0"/>
    </xf>
    <xf numFmtId="49" fontId="33" fillId="2" borderId="50" xfId="0" applyNumberFormat="1" applyFont="1" applyFill="1" applyBorder="1" applyAlignment="1" applyProtection="1">
      <alignment horizontal="center"/>
      <protection locked="0"/>
    </xf>
    <xf numFmtId="1" fontId="35" fillId="2" borderId="47" xfId="0" applyNumberFormat="1" applyFont="1" applyFill="1" applyBorder="1" applyAlignment="1" applyProtection="1">
      <protection locked="0"/>
    </xf>
    <xf numFmtId="49" fontId="33" fillId="2" borderId="51" xfId="0" applyNumberFormat="1" applyFont="1" applyFill="1" applyBorder="1" applyAlignment="1" applyProtection="1">
      <alignment horizontal="center"/>
      <protection locked="0"/>
    </xf>
    <xf numFmtId="1" fontId="33" fillId="0" borderId="36" xfId="0" applyNumberFormat="1" applyFont="1" applyFill="1" applyBorder="1" applyProtection="1">
      <protection locked="0"/>
    </xf>
    <xf numFmtId="49" fontId="33" fillId="0" borderId="35" xfId="0" applyNumberFormat="1" applyFont="1" applyFill="1" applyBorder="1" applyAlignment="1" applyProtection="1">
      <alignment wrapText="1"/>
      <protection locked="0"/>
    </xf>
    <xf numFmtId="1" fontId="33" fillId="0" borderId="52" xfId="0" applyNumberFormat="1" applyFont="1" applyFill="1" applyBorder="1" applyProtection="1">
      <protection locked="0"/>
    </xf>
    <xf numFmtId="49" fontId="33" fillId="0" borderId="39" xfId="0" applyNumberFormat="1" applyFont="1" applyFill="1" applyBorder="1" applyAlignment="1" applyProtection="1">
      <alignment wrapText="1"/>
      <protection locked="0"/>
    </xf>
    <xf numFmtId="172" fontId="36" fillId="2" borderId="35" xfId="0" applyNumberFormat="1" applyFont="1" applyFill="1" applyBorder="1" applyAlignment="1" applyProtection="1">
      <alignment horizontal="center" wrapText="1"/>
      <protection hidden="1"/>
    </xf>
    <xf numFmtId="172" fontId="36" fillId="2" borderId="39" xfId="0" applyNumberFormat="1" applyFont="1" applyFill="1" applyBorder="1" applyAlignment="1" applyProtection="1">
      <alignment horizontal="center" wrapText="1"/>
      <protection hidden="1"/>
    </xf>
    <xf numFmtId="0" fontId="30" fillId="0" borderId="9" xfId="0" applyFont="1" applyFill="1" applyBorder="1" applyAlignment="1" applyProtection="1">
      <alignment wrapText="1"/>
      <protection hidden="1"/>
    </xf>
    <xf numFmtId="0" fontId="29" fillId="0" borderId="30" xfId="0" applyFont="1" applyFill="1" applyBorder="1" applyAlignment="1" applyProtection="1">
      <alignment wrapText="1"/>
      <protection locked="0"/>
    </xf>
    <xf numFmtId="0" fontId="3" fillId="2" borderId="0" xfId="0" applyFont="1" applyFill="1" applyBorder="1"/>
    <xf numFmtId="175" fontId="19" fillId="2" borderId="16" xfId="0" applyNumberFormat="1" applyFont="1" applyFill="1" applyBorder="1" applyAlignment="1" applyProtection="1">
      <alignment horizontal="center"/>
      <protection hidden="1"/>
    </xf>
    <xf numFmtId="175" fontId="19" fillId="2" borderId="23" xfId="0" applyNumberFormat="1" applyFont="1" applyFill="1" applyBorder="1" applyAlignment="1" applyProtection="1">
      <alignment horizontal="center"/>
      <protection hidden="1"/>
    </xf>
    <xf numFmtId="14" fontId="33" fillId="0" borderId="35" xfId="0" applyNumberFormat="1" applyFont="1" applyFill="1" applyBorder="1" applyAlignment="1" applyProtection="1">
      <alignment horizontal="center" wrapText="1"/>
      <protection locked="0"/>
    </xf>
    <xf numFmtId="14" fontId="24" fillId="0" borderId="35" xfId="0" applyNumberFormat="1" applyFont="1" applyFill="1" applyBorder="1" applyAlignment="1" applyProtection="1">
      <alignment horizontal="center" wrapText="1"/>
      <protection hidden="1"/>
    </xf>
    <xf numFmtId="14" fontId="27" fillId="0" borderId="18" xfId="0" applyNumberFormat="1" applyFont="1" applyFill="1" applyBorder="1" applyAlignment="1" applyProtection="1">
      <alignment wrapText="1"/>
      <protection hidden="1"/>
    </xf>
    <xf numFmtId="14" fontId="26" fillId="0" borderId="0" xfId="0" applyNumberFormat="1" applyFont="1" applyFill="1" applyAlignment="1" applyProtection="1">
      <alignment wrapText="1"/>
      <protection hidden="1"/>
    </xf>
    <xf numFmtId="14" fontId="3" fillId="0" borderId="0" xfId="0" applyNumberFormat="1" applyFont="1" applyFill="1" applyAlignment="1" applyProtection="1">
      <alignment wrapText="1"/>
      <protection hidden="1"/>
    </xf>
    <xf numFmtId="14" fontId="36" fillId="0" borderId="35" xfId="0" applyNumberFormat="1" applyFont="1" applyFill="1" applyBorder="1" applyAlignment="1" applyProtection="1">
      <alignment horizontal="center" wrapText="1"/>
      <protection locked="0"/>
    </xf>
    <xf numFmtId="14" fontId="33" fillId="0" borderId="39" xfId="0" applyNumberFormat="1" applyFont="1" applyFill="1" applyBorder="1" applyAlignment="1" applyProtection="1">
      <alignment horizontal="center" wrapText="1"/>
      <protection locked="0"/>
    </xf>
    <xf numFmtId="14" fontId="36" fillId="0" borderId="39" xfId="0" applyNumberFormat="1" applyFont="1" applyFill="1" applyBorder="1" applyAlignment="1" applyProtection="1">
      <alignment horizontal="center" wrapText="1"/>
      <protection locked="0"/>
    </xf>
    <xf numFmtId="0" fontId="15" fillId="2" borderId="31" xfId="0" applyFont="1" applyFill="1" applyBorder="1" applyProtection="1">
      <protection hidden="1"/>
    </xf>
    <xf numFmtId="174" fontId="15" fillId="2" borderId="0" xfId="0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right"/>
    </xf>
    <xf numFmtId="0" fontId="15" fillId="0" borderId="0" xfId="3"/>
    <xf numFmtId="14" fontId="15" fillId="0" borderId="0" xfId="3" applyNumberFormat="1"/>
    <xf numFmtId="1" fontId="24" fillId="0" borderId="42" xfId="0" applyNumberFormat="1" applyFont="1" applyFill="1" applyBorder="1" applyProtection="1">
      <protection locked="0"/>
    </xf>
    <xf numFmtId="1" fontId="24" fillId="0" borderId="43" xfId="0" applyNumberFormat="1" applyFont="1" applyFill="1" applyBorder="1" applyProtection="1">
      <protection locked="0"/>
    </xf>
    <xf numFmtId="1" fontId="24" fillId="0" borderId="50" xfId="0" applyNumberFormat="1" applyFont="1" applyFill="1" applyBorder="1" applyAlignment="1" applyProtection="1">
      <protection locked="0"/>
    </xf>
    <xf numFmtId="49" fontId="24" fillId="0" borderId="50" xfId="0" applyNumberFormat="1" applyFont="1" applyFill="1" applyBorder="1" applyAlignment="1" applyProtection="1">
      <alignment horizontal="center"/>
      <protection locked="0"/>
    </xf>
    <xf numFmtId="172" fontId="24" fillId="0" borderId="44" xfId="0" applyNumberFormat="1" applyFont="1" applyFill="1" applyBorder="1" applyAlignment="1" applyProtection="1">
      <alignment horizontal="center" wrapText="1"/>
      <protection locked="0"/>
    </xf>
    <xf numFmtId="171" fontId="24" fillId="0" borderId="45" xfId="0" applyNumberFormat="1" applyFont="1" applyFill="1" applyBorder="1" applyAlignment="1" applyProtection="1">
      <alignment horizontal="center"/>
      <protection locked="0"/>
    </xf>
    <xf numFmtId="173" fontId="24" fillId="0" borderId="35" xfId="0" applyNumberFormat="1" applyFont="1" applyFill="1" applyBorder="1" applyProtection="1">
      <protection locked="0"/>
    </xf>
    <xf numFmtId="0" fontId="24" fillId="0" borderId="37" xfId="0" applyFont="1" applyFill="1" applyBorder="1" applyProtection="1">
      <protection locked="0"/>
    </xf>
    <xf numFmtId="49" fontId="24" fillId="2" borderId="50" xfId="0" applyNumberFormat="1" applyFont="1" applyFill="1" applyBorder="1" applyAlignment="1" applyProtection="1">
      <alignment horizontal="center"/>
      <protection hidden="1"/>
    </xf>
    <xf numFmtId="174" fontId="24" fillId="2" borderId="0" xfId="0" applyNumberFormat="1" applyFont="1" applyFill="1" applyBorder="1" applyAlignment="1" applyProtection="1">
      <protection hidden="1"/>
    </xf>
    <xf numFmtId="174" fontId="24" fillId="2" borderId="0" xfId="0" applyNumberFormat="1" applyFont="1" applyFill="1" applyBorder="1" applyAlignment="1" applyProtection="1">
      <alignment horizontal="center" wrapText="1"/>
      <protection hidden="1"/>
    </xf>
    <xf numFmtId="0" fontId="24" fillId="2" borderId="0" xfId="0" applyNumberFormat="1" applyFont="1" applyFill="1" applyBorder="1" applyAlignment="1" applyProtection="1">
      <alignment horizontal="center" wrapText="1"/>
      <protection hidden="1"/>
    </xf>
    <xf numFmtId="174" fontId="24" fillId="2" borderId="0" xfId="0" applyNumberFormat="1" applyFont="1" applyFill="1" applyBorder="1" applyAlignment="1" applyProtection="1">
      <alignment wrapText="1"/>
      <protection hidden="1"/>
    </xf>
    <xf numFmtId="0" fontId="32" fillId="2" borderId="0" xfId="0" applyFont="1" applyFill="1"/>
    <xf numFmtId="176" fontId="24" fillId="2" borderId="0" xfId="0" applyNumberFormat="1" applyFont="1" applyFill="1" applyBorder="1" applyAlignment="1" applyProtection="1">
      <alignment horizontal="center" wrapText="1"/>
      <protection hidden="1"/>
    </xf>
    <xf numFmtId="3" fontId="37" fillId="2" borderId="24" xfId="0" applyNumberFormat="1" applyFont="1" applyFill="1" applyBorder="1" applyAlignment="1" applyProtection="1">
      <alignment horizontal="center"/>
      <protection hidden="1"/>
    </xf>
    <xf numFmtId="173" fontId="37" fillId="2" borderId="25" xfId="0" applyNumberFormat="1" applyFont="1" applyFill="1" applyBorder="1" applyAlignment="1" applyProtection="1">
      <alignment horizontal="center"/>
      <protection hidden="1"/>
    </xf>
    <xf numFmtId="0" fontId="24" fillId="2" borderId="31" xfId="0" applyFont="1" applyFill="1" applyBorder="1" applyProtection="1">
      <protection hidden="1"/>
    </xf>
    <xf numFmtId="0" fontId="3" fillId="0" borderId="0" xfId="0" applyFont="1" applyFill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14" fillId="0" borderId="0" xfId="0" applyFont="1"/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170" fontId="6" fillId="0" borderId="33" xfId="0" applyNumberFormat="1" applyFont="1" applyFill="1" applyBorder="1" applyAlignment="1" applyProtection="1">
      <alignment horizontal="center"/>
      <protection locked="0"/>
    </xf>
    <xf numFmtId="170" fontId="6" fillId="0" borderId="32" xfId="0" applyNumberFormat="1" applyFont="1" applyFill="1" applyBorder="1" applyAlignment="1" applyProtection="1">
      <alignment horizontal="center"/>
      <protection locked="0"/>
    </xf>
  </cellXfs>
  <cellStyles count="12">
    <cellStyle name="Hyperkobling" xfId="1" builtinId="8"/>
    <cellStyle name="Komma" xfId="2" builtinId="3"/>
    <cellStyle name="Normal" xfId="0" builtinId="0"/>
    <cellStyle name="Normal 2" xfId="3"/>
    <cellStyle name="Normal 2 2" xfId="4"/>
    <cellStyle name="Normal 2 2 2" xfId="5"/>
    <cellStyle name="Normal 2 3" xfId="6"/>
    <cellStyle name="Normal 3" xfId="7"/>
    <cellStyle name="Prosent" xfId="8" builtinId="5"/>
    <cellStyle name="Tusenskille 2" xfId="9"/>
    <cellStyle name="Valuta" xfId="10" builtinId="4"/>
    <cellStyle name="Valuta 2" xfId="11"/>
  </cellStyles>
  <dxfs count="2">
    <dxf>
      <numFmt numFmtId="27" formatCode="dd/mm/yyyy\ hh:mm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57150</xdr:rowOff>
    </xdr:from>
    <xdr:to>
      <xdr:col>12</xdr:col>
      <xdr:colOff>323850</xdr:colOff>
      <xdr:row>7</xdr:row>
      <xdr:rowOff>19050</xdr:rowOff>
    </xdr:to>
    <xdr:sp macro="" textlink="">
      <xdr:nvSpPr>
        <xdr:cNvPr id="3" name="TekstSylinder 2"/>
        <xdr:cNvSpPr txBox="1"/>
      </xdr:nvSpPr>
      <xdr:spPr>
        <a:xfrm>
          <a:off x="8324850" y="57150"/>
          <a:ext cx="2943225" cy="129540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/>
            <a:t>Benyttet SQL</a:t>
          </a:r>
          <a:r>
            <a:rPr lang="nb-NO" sz="1100" baseline="0"/>
            <a:t> fra IDUN01:</a:t>
          </a:r>
        </a:p>
        <a:p>
          <a:endParaRPr lang="nb-NO" sz="1100" baseline="0"/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dag.virkedager, dag.dato_tall8, dag.dato_dato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IDUN01.dbo.dag dag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(dag.dato_tall8&gt;=20140101 And dag.dato_tall8&lt;20170101)</a:t>
          </a:r>
          <a:endParaRPr lang="nb-NO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Tabell3" displayName="Tabell3" ref="A7:C1103" totalsRowShown="0" headerRowDxfId="1">
  <autoFilter ref="A7:C1103"/>
  <tableColumns count="3">
    <tableColumn id="1" name="virkedager" dataCellStyle="Normal"/>
    <tableColumn id="2" name="dato_tall8" dataCellStyle="Normal"/>
    <tableColumn id="3" name="dato_dato" dataDxfId="0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elenorwholesale.no/wp-content/uploads/2014/11/OA_Bilag-3_-SLA_gyldig-fra_2013-05-01.pdf" TargetMode="External"/><Relationship Id="rId1" Type="http://schemas.openxmlformats.org/officeDocument/2006/relationships/hyperlink" Target="http://www.telenorwholesale.no/wp-content/uploads/2014/10/OA_Bilag-4_Priser_gyldig-fra_2013-07-0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elenorwholesale.no/wp-content/uploads/2014/11/OA_Bilag-3_-SLA_gyldig-fra_2013-05-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elenorwholesale.no/wp-content/uploads/2014/11/OA_Bilag-3_-SLA_gyldig-fra_2013-05-01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G33"/>
  <sheetViews>
    <sheetView showGridLines="0" tabSelected="1" workbookViewId="0">
      <selection activeCell="F15" sqref="F15"/>
    </sheetView>
  </sheetViews>
  <sheetFormatPr baseColWidth="10" defaultColWidth="9.140625" defaultRowHeight="12.75" x14ac:dyDescent="0.2"/>
  <cols>
    <col min="1" max="2" width="9.140625" style="23" customWidth="1"/>
    <col min="3" max="3" width="21.140625" style="23" customWidth="1"/>
    <col min="4" max="4" width="41.140625" style="23" customWidth="1"/>
    <col min="5" max="5" width="11.85546875" style="23" bestFit="1" customWidth="1"/>
    <col min="6" max="6" width="25" style="23" customWidth="1"/>
    <col min="7" max="16384" width="9.140625" style="23"/>
  </cols>
  <sheetData>
    <row r="9" spans="3:7" ht="13.5" thickBot="1" x14ac:dyDescent="0.25"/>
    <row r="10" spans="3:7" ht="19.5" x14ac:dyDescent="0.25">
      <c r="C10" s="24" t="s">
        <v>9</v>
      </c>
      <c r="D10" s="25"/>
      <c r="E10" s="25"/>
      <c r="F10" s="25"/>
      <c r="G10" s="26"/>
    </row>
    <row r="11" spans="3:7" ht="15" x14ac:dyDescent="0.2">
      <c r="C11" s="27" t="s">
        <v>135</v>
      </c>
      <c r="G11" s="28"/>
    </row>
    <row r="12" spans="3:7" ht="15" x14ac:dyDescent="0.2">
      <c r="C12" s="29"/>
      <c r="G12" s="28"/>
    </row>
    <row r="13" spans="3:7" ht="15" x14ac:dyDescent="0.2">
      <c r="C13" s="29" t="s">
        <v>5</v>
      </c>
      <c r="G13" s="28"/>
    </row>
    <row r="14" spans="3:7" ht="14.25" x14ac:dyDescent="0.2">
      <c r="C14" s="30"/>
      <c r="G14" s="28"/>
    </row>
    <row r="15" spans="3:7" ht="14.25" x14ac:dyDescent="0.2">
      <c r="C15" s="30" t="s">
        <v>8</v>
      </c>
      <c r="F15" s="161"/>
      <c r="G15" s="28"/>
    </row>
    <row r="16" spans="3:7" ht="14.25" x14ac:dyDescent="0.2">
      <c r="C16" s="30"/>
      <c r="G16" s="28"/>
    </row>
    <row r="17" spans="3:7" ht="14.25" customHeight="1" x14ac:dyDescent="0.2">
      <c r="C17" s="30"/>
      <c r="D17" s="199"/>
      <c r="E17" s="199"/>
      <c r="G17" s="28"/>
    </row>
    <row r="18" spans="3:7" ht="14.25" customHeight="1" x14ac:dyDescent="0.2">
      <c r="C18" s="56" t="s">
        <v>6</v>
      </c>
      <c r="D18" s="200"/>
      <c r="E18" s="200"/>
      <c r="G18" s="28"/>
    </row>
    <row r="19" spans="3:7" ht="14.25" customHeight="1" x14ac:dyDescent="0.2">
      <c r="C19" s="31"/>
      <c r="D19" s="201"/>
      <c r="E19" s="201"/>
      <c r="G19" s="28"/>
    </row>
    <row r="20" spans="3:7" ht="14.25" customHeight="1" x14ac:dyDescent="0.2">
      <c r="C20" s="56" t="s">
        <v>7</v>
      </c>
      <c r="D20" s="202"/>
      <c r="E20" s="202"/>
      <c r="F20" s="32"/>
      <c r="G20" s="28"/>
    </row>
    <row r="21" spans="3:7" ht="15" x14ac:dyDescent="0.2">
      <c r="C21" s="27"/>
      <c r="D21" s="33"/>
      <c r="G21" s="28"/>
    </row>
    <row r="22" spans="3:7" ht="13.5" thickBot="1" x14ac:dyDescent="0.25">
      <c r="C22" s="34"/>
      <c r="D22" s="35"/>
      <c r="E22" s="35"/>
      <c r="F22" s="35"/>
      <c r="G22" s="36"/>
    </row>
    <row r="23" spans="3:7" ht="15" x14ac:dyDescent="0.2">
      <c r="C23" s="37"/>
      <c r="D23" s="38" t="s">
        <v>134</v>
      </c>
      <c r="E23" s="39"/>
      <c r="F23" s="40"/>
      <c r="G23" s="41"/>
    </row>
    <row r="24" spans="3:7" x14ac:dyDescent="0.2">
      <c r="C24" s="42"/>
      <c r="D24" s="43" t="s">
        <v>69</v>
      </c>
      <c r="E24" s="44"/>
      <c r="F24" s="45">
        <f xml:space="preserve">   ROUND(SUM('Leveringstid og presisjon'!P7:P988),0)</f>
        <v>0</v>
      </c>
      <c r="G24" s="28"/>
    </row>
    <row r="25" spans="3:7" x14ac:dyDescent="0.2">
      <c r="C25" s="42"/>
      <c r="D25" s="46" t="s">
        <v>70</v>
      </c>
      <c r="E25" s="44"/>
      <c r="F25" s="45">
        <f>ROUND(SUM(Tilgjengelighet!AB4:AB1003),0)</f>
        <v>0</v>
      </c>
      <c r="G25" s="28"/>
    </row>
    <row r="26" spans="3:7" ht="15.75" thickBot="1" x14ac:dyDescent="0.25">
      <c r="C26" s="42"/>
      <c r="D26" s="47" t="s">
        <v>1</v>
      </c>
      <c r="E26" s="48" t="str">
        <f>IF(D19="","",D19)</f>
        <v/>
      </c>
      <c r="F26" s="49">
        <f>SUM(F24:F25)</f>
        <v>0</v>
      </c>
      <c r="G26" s="28"/>
    </row>
    <row r="27" spans="3:7" x14ac:dyDescent="0.2">
      <c r="C27" s="42"/>
      <c r="G27" s="28"/>
    </row>
    <row r="28" spans="3:7" x14ac:dyDescent="0.2">
      <c r="C28" s="50"/>
      <c r="F28" s="51"/>
      <c r="G28" s="28"/>
    </row>
    <row r="29" spans="3:7" x14ac:dyDescent="0.2">
      <c r="C29" s="50"/>
      <c r="D29" s="35" t="s">
        <v>164</v>
      </c>
      <c r="F29" s="51"/>
      <c r="G29" s="28"/>
    </row>
    <row r="30" spans="3:7" x14ac:dyDescent="0.2">
      <c r="C30" s="50"/>
      <c r="D30" s="195" t="s">
        <v>162</v>
      </c>
      <c r="F30" s="51"/>
      <c r="G30" s="28"/>
    </row>
    <row r="31" spans="3:7" x14ac:dyDescent="0.2">
      <c r="C31" s="50"/>
      <c r="D31" s="23" t="s">
        <v>163</v>
      </c>
      <c r="F31" s="51"/>
      <c r="G31" s="28"/>
    </row>
    <row r="32" spans="3:7" x14ac:dyDescent="0.2">
      <c r="C32" s="50"/>
      <c r="D32" s="23" t="s">
        <v>182</v>
      </c>
      <c r="F32" s="51"/>
      <c r="G32" s="28"/>
    </row>
    <row r="33" spans="3:7" ht="13.5" thickBot="1" x14ac:dyDescent="0.25">
      <c r="C33" s="52"/>
      <c r="D33" s="53"/>
      <c r="E33" s="53"/>
      <c r="F33" s="54"/>
      <c r="G33" s="55"/>
    </row>
  </sheetData>
  <sheetProtection password="E155" sheet="1" objects="1" scenarios="1"/>
  <mergeCells count="2">
    <mergeCell ref="D17:E18"/>
    <mergeCell ref="D19:E2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8"/>
  <sheetViews>
    <sheetView workbookViewId="0">
      <pane xSplit="7" ySplit="6" topLeftCell="H7" activePane="bottomRight" state="frozen"/>
      <selection activeCell="L24" sqref="L24"/>
      <selection pane="topRight" activeCell="L24" sqref="L24"/>
      <selection pane="bottomLeft" activeCell="L24" sqref="L24"/>
      <selection pane="bottomRight" activeCell="J15" sqref="J15"/>
    </sheetView>
  </sheetViews>
  <sheetFormatPr baseColWidth="10" defaultColWidth="13.140625" defaultRowHeight="12.75" outlineLevelCol="1" x14ac:dyDescent="0.2"/>
  <cols>
    <col min="1" max="1" width="3" style="64" customWidth="1"/>
    <col min="2" max="2" width="10.5703125" style="64" customWidth="1"/>
    <col min="3" max="3" width="11.140625" style="168" bestFit="1" customWidth="1"/>
    <col min="4" max="4" width="11.7109375" style="168" bestFit="1" customWidth="1"/>
    <col min="5" max="5" width="11.7109375" style="167" customWidth="1"/>
    <col min="6" max="6" width="10.140625" style="168" bestFit="1" customWidth="1"/>
    <col min="7" max="7" width="41.28515625" style="63" customWidth="1"/>
    <col min="8" max="8" width="13" style="64" hidden="1" customWidth="1" outlineLevel="1"/>
    <col min="9" max="9" width="11.7109375" style="64" customWidth="1" collapsed="1"/>
    <col min="10" max="10" width="11.85546875" style="64" customWidth="1"/>
    <col min="11" max="11" width="11.7109375" style="64" hidden="1" customWidth="1" outlineLevel="1"/>
    <col min="12" max="12" width="11.7109375" style="65" customWidth="1" collapsed="1"/>
    <col min="13" max="13" width="11.7109375" style="65" hidden="1" customWidth="1" outlineLevel="1"/>
    <col min="14" max="14" width="11.7109375" style="65" customWidth="1" collapsed="1"/>
    <col min="15" max="15" width="26.28515625" style="64" customWidth="1"/>
    <col min="16" max="16" width="18" style="64" customWidth="1"/>
    <col min="17" max="16384" width="13.140625" style="64"/>
  </cols>
  <sheetData>
    <row r="1" spans="1:16" ht="51" x14ac:dyDescent="0.2">
      <c r="A1" s="60"/>
      <c r="B1" s="61" t="s">
        <v>139</v>
      </c>
      <c r="H1" s="62"/>
      <c r="I1" s="78" t="s">
        <v>143</v>
      </c>
      <c r="J1" s="78" t="s">
        <v>133</v>
      </c>
      <c r="N1" s="159" t="s">
        <v>65</v>
      </c>
      <c r="O1" s="77" t="s">
        <v>67</v>
      </c>
      <c r="P1" s="77" t="s">
        <v>140</v>
      </c>
    </row>
    <row r="2" spans="1:16" ht="13.5" thickBot="1" x14ac:dyDescent="0.25">
      <c r="I2" s="160">
        <f>COUNTIF(M7:M988,TRUE)</f>
        <v>0</v>
      </c>
      <c r="J2" s="160"/>
      <c r="N2" s="79">
        <f>IF(ISNUMBER($J$2),1-COUNTIF($L$6:$L$988,TRUE)/J2,0)</f>
        <v>0</v>
      </c>
      <c r="O2" s="80" t="b">
        <f>IF(ISNUMBER($J$2),N2&lt;0.97,FALSE)</f>
        <v>0</v>
      </c>
      <c r="P2" s="80">
        <f>IF(ISNUMBER($J$2),INT(J2*0.03),0)</f>
        <v>0</v>
      </c>
    </row>
    <row r="4" spans="1:16" ht="13.5" thickBot="1" x14ac:dyDescent="0.25"/>
    <row r="5" spans="1:16" s="60" customFormat="1" ht="60.75" thickBot="1" x14ac:dyDescent="0.3">
      <c r="B5" s="66" t="s">
        <v>63</v>
      </c>
      <c r="C5" s="166" t="s">
        <v>57</v>
      </c>
      <c r="D5" s="166" t="s">
        <v>4</v>
      </c>
      <c r="E5" s="166" t="s">
        <v>2</v>
      </c>
      <c r="F5" s="166" t="s">
        <v>64</v>
      </c>
      <c r="G5" s="67" t="s">
        <v>27</v>
      </c>
      <c r="H5" s="68" t="s">
        <v>68</v>
      </c>
      <c r="I5" s="69" t="s">
        <v>131</v>
      </c>
      <c r="J5" s="70" t="s">
        <v>62</v>
      </c>
      <c r="K5" s="71" t="s">
        <v>132</v>
      </c>
      <c r="L5" s="67" t="s">
        <v>66</v>
      </c>
      <c r="M5" s="67" t="s">
        <v>142</v>
      </c>
      <c r="N5" s="67" t="s">
        <v>141</v>
      </c>
      <c r="O5" s="67" t="s">
        <v>29</v>
      </c>
      <c r="P5" s="72" t="str">
        <f>"Kompensasjon Til sammen kr " &amp; ROUND(SUM(P7:P988),0)</f>
        <v>Kompensasjon Til sammen kr 0</v>
      </c>
    </row>
    <row r="6" spans="1:16" s="73" customFormat="1" ht="15" x14ac:dyDescent="0.25">
      <c r="B6" s="74">
        <v>31304000</v>
      </c>
      <c r="C6" s="165">
        <v>41838</v>
      </c>
      <c r="D6" s="165">
        <v>41867</v>
      </c>
      <c r="E6" s="165">
        <v>41944</v>
      </c>
      <c r="F6" s="165">
        <v>41928</v>
      </c>
      <c r="G6" s="75" t="s">
        <v>28</v>
      </c>
      <c r="H6" s="58">
        <f>IF(ISBLANK(B6),"",SUMIF(Virkedager!$C:$C,"&gt;" &amp;  C6,Virkedager!$A:$A) - SUMIF(Virkedager!$C:$C,"&gt;" &amp;  D6,Virkedager!$A:$A))</f>
        <v>20</v>
      </c>
      <c r="I6" s="57" t="b">
        <f t="shared" ref="I6:I69" si="0">IF(ISBLANK(B6),"",H6&lt;21)</f>
        <v>1</v>
      </c>
      <c r="J6" s="58">
        <f>IF(ISBLANK(B6),"",SUMIF(Virkedager!$C:$C,"&gt;" &amp;  C6,Virkedager!$A:$A) - SUMIF(Virkedager!$C:$C,"&gt;" &amp;  F6,Virkedager!$A:$A))</f>
        <v>64</v>
      </c>
      <c r="K6" s="57" t="b">
        <f t="shared" ref="K6:K69" si="1">IF(ISBLANK(B6),"",J6&gt;=21)</f>
        <v>1</v>
      </c>
      <c r="L6" s="59" t="b">
        <f t="shared" ref="L6:L69" si="2">IF(ISBLANK(B6),"",IF(AND(ISNUMBER($J$2),ISNUMBER(E6)),INT(F6)&gt;INT(E6),FALSE))</f>
        <v>0</v>
      </c>
      <c r="M6" s="59" t="b">
        <f>IF(ISBLANK(B6),"",IF(COUNTIF(B6:$B$7,B6)&gt;1,TRUE,FALSE))</f>
        <v>0</v>
      </c>
      <c r="N6" s="157" t="b">
        <f>IF(ISBLANK(B6),"",IF(COUNTIF($L6:L$7,TRUE)&gt;$P$2,L6,FALSE))</f>
        <v>0</v>
      </c>
      <c r="O6" s="82"/>
      <c r="P6" s="81">
        <f t="shared" ref="P6:P11" si="3">IF(ISBLANK(B6),"",IF(AND(N6,$O$2,NOT(M6)),500,0))</f>
        <v>0</v>
      </c>
    </row>
    <row r="7" spans="1:16" s="76" customFormat="1" ht="15" x14ac:dyDescent="0.25">
      <c r="B7" s="153"/>
      <c r="C7" s="164"/>
      <c r="D7" s="164"/>
      <c r="E7" s="169"/>
      <c r="F7" s="164"/>
      <c r="G7" s="154"/>
      <c r="H7" s="162" t="str">
        <f>IF(ISBLANK(B7),"",SUMIF(Virkedager!$C:$C,"&gt;" &amp;  C7,Virkedager!$A:$A) - SUMIF(Virkedager!$C:$C,"&gt;" &amp;  D7,Virkedager!$A:$A))</f>
        <v/>
      </c>
      <c r="I7" s="83" t="str">
        <f t="shared" si="0"/>
        <v/>
      </c>
      <c r="J7" s="84" t="str">
        <f>IF(ISBLANK(B7),"",SUMIF(Virkedager!$C:$C,"&gt;" &amp;  C7,Virkedager!$A:$A) - SUMIF(Virkedager!$C:$C,"&gt;" &amp;  F7,Virkedager!$A:$A))</f>
        <v/>
      </c>
      <c r="K7" s="83" t="str">
        <f t="shared" si="1"/>
        <v/>
      </c>
      <c r="L7" s="157" t="str">
        <f t="shared" si="2"/>
        <v/>
      </c>
      <c r="M7" s="157" t="str">
        <f>IF(ISBLANK(B7),"",IF(COUNTIF(B$7:$B7,B7)&gt;1,TRUE,FALSE))</f>
        <v/>
      </c>
      <c r="N7" s="157" t="str">
        <f>IF(ISBLANK(B7),"",IF(COUNTIF($L$7:L7,TRUE)&gt;$P$2,L7,FALSE))</f>
        <v/>
      </c>
      <c r="O7" s="85"/>
      <c r="P7" s="86" t="str">
        <f t="shared" si="3"/>
        <v/>
      </c>
    </row>
    <row r="8" spans="1:16" s="76" customFormat="1" ht="15" x14ac:dyDescent="0.25">
      <c r="B8" s="153"/>
      <c r="C8" s="164"/>
      <c r="D8" s="164"/>
      <c r="E8" s="169"/>
      <c r="F8" s="164"/>
      <c r="G8" s="154"/>
      <c r="H8" s="162" t="str">
        <f>IF(ISBLANK(B8),"",SUMIF(Virkedager!$C:$C,"&gt;" &amp;  C8,Virkedager!$A:$A) - SUMIF(Virkedager!$C:$C,"&gt;" &amp;  D8,Virkedager!$A:$A))</f>
        <v/>
      </c>
      <c r="I8" s="83" t="str">
        <f t="shared" si="0"/>
        <v/>
      </c>
      <c r="J8" s="84" t="str">
        <f>IF(ISBLANK(B8),"",SUMIF(Virkedager!$C:$C,"&gt;" &amp;  C8,Virkedager!$A:$A) - SUMIF(Virkedager!$C:$C,"&gt;" &amp;  F8,Virkedager!$A:$A))</f>
        <v/>
      </c>
      <c r="K8" s="83" t="str">
        <f t="shared" si="1"/>
        <v/>
      </c>
      <c r="L8" s="157" t="str">
        <f t="shared" si="2"/>
        <v/>
      </c>
      <c r="M8" s="157" t="str">
        <f>IF(ISBLANK(B8),"",IF(COUNTIF(B$7:$B8,B8)&gt;1,TRUE,FALSE))</f>
        <v/>
      </c>
      <c r="N8" s="157" t="str">
        <f>IF(ISBLANK(B8),"",IF(COUNTIF($L$7:L8,TRUE)&gt;$P$2,L8,FALSE))</f>
        <v/>
      </c>
      <c r="O8" s="85"/>
      <c r="P8" s="86" t="str">
        <f t="shared" si="3"/>
        <v/>
      </c>
    </row>
    <row r="9" spans="1:16" s="76" customFormat="1" ht="15" x14ac:dyDescent="0.25">
      <c r="B9" s="153"/>
      <c r="C9" s="164"/>
      <c r="D9" s="164"/>
      <c r="E9" s="169"/>
      <c r="F9" s="164"/>
      <c r="G9" s="154"/>
      <c r="H9" s="162" t="str">
        <f>IF(ISBLANK(B9),"",SUMIF(Virkedager!$C:$C,"&gt;" &amp;  C9,Virkedager!$A:$A) - SUMIF(Virkedager!$C:$C,"&gt;" &amp;  D9,Virkedager!$A:$A))</f>
        <v/>
      </c>
      <c r="I9" s="83" t="str">
        <f t="shared" si="0"/>
        <v/>
      </c>
      <c r="J9" s="84" t="str">
        <f>IF(ISBLANK(B9),"",SUMIF(Virkedager!$C:$C,"&gt;" &amp;  C9,Virkedager!$A:$A) - SUMIF(Virkedager!$C:$C,"&gt;" &amp;  F9,Virkedager!$A:$A))</f>
        <v/>
      </c>
      <c r="K9" s="83" t="str">
        <f t="shared" si="1"/>
        <v/>
      </c>
      <c r="L9" s="157" t="str">
        <f t="shared" si="2"/>
        <v/>
      </c>
      <c r="M9" s="157" t="str">
        <f>IF(ISBLANK(B9),"",IF(COUNTIF(B$7:$B9,B9)&gt;1,TRUE,FALSE))</f>
        <v/>
      </c>
      <c r="N9" s="157" t="str">
        <f>IF(ISBLANK(B9),"",IF(COUNTIF($L$7:L9,TRUE)&gt;$P$2,L9,FALSE))</f>
        <v/>
      </c>
      <c r="O9" s="85"/>
      <c r="P9" s="86" t="str">
        <f t="shared" si="3"/>
        <v/>
      </c>
    </row>
    <row r="10" spans="1:16" s="76" customFormat="1" ht="15" x14ac:dyDescent="0.25">
      <c r="B10" s="153"/>
      <c r="C10" s="164"/>
      <c r="D10" s="164"/>
      <c r="E10" s="169"/>
      <c r="F10" s="164"/>
      <c r="G10" s="154"/>
      <c r="H10" s="162" t="str">
        <f>IF(ISBLANK(B10),"",SUMIF(Virkedager!$C:$C,"&gt;" &amp;  C10,Virkedager!$A:$A) - SUMIF(Virkedager!$C:$C,"&gt;" &amp;  D10,Virkedager!$A:$A))</f>
        <v/>
      </c>
      <c r="I10" s="83" t="str">
        <f t="shared" si="0"/>
        <v/>
      </c>
      <c r="J10" s="84" t="str">
        <f>IF(ISBLANK(B10),"",SUMIF(Virkedager!$C:$C,"&gt;" &amp;  C10,Virkedager!$A:$A) - SUMIF(Virkedager!$C:$C,"&gt;" &amp;  F10,Virkedager!$A:$A))</f>
        <v/>
      </c>
      <c r="K10" s="83" t="str">
        <f t="shared" si="1"/>
        <v/>
      </c>
      <c r="L10" s="157" t="str">
        <f t="shared" si="2"/>
        <v/>
      </c>
      <c r="M10" s="157" t="str">
        <f>IF(ISBLANK(B10),"",IF(COUNTIF(B$7:$B10,B10)&gt;1,TRUE,FALSE))</f>
        <v/>
      </c>
      <c r="N10" s="157" t="str">
        <f>IF(ISBLANK(B10),"",IF(COUNTIF($L$7:L10,TRUE)&gt;$P$2,L10,FALSE))</f>
        <v/>
      </c>
      <c r="O10" s="85"/>
      <c r="P10" s="86" t="str">
        <f t="shared" si="3"/>
        <v/>
      </c>
    </row>
    <row r="11" spans="1:16" s="76" customFormat="1" ht="15" x14ac:dyDescent="0.25">
      <c r="B11" s="153"/>
      <c r="C11" s="164"/>
      <c r="D11" s="164"/>
      <c r="E11" s="169"/>
      <c r="F11" s="164"/>
      <c r="G11" s="154"/>
      <c r="H11" s="162" t="str">
        <f>IF(ISBLANK(B11),"",SUMIF(Virkedager!$C:$C,"&gt;" &amp;  C11,Virkedager!$A:$A) - SUMIF(Virkedager!$C:$C,"&gt;" &amp;  D11,Virkedager!$A:$A))</f>
        <v/>
      </c>
      <c r="I11" s="83" t="str">
        <f t="shared" si="0"/>
        <v/>
      </c>
      <c r="J11" s="84" t="str">
        <f>IF(ISBLANK(B11),"",SUMIF(Virkedager!$C:$C,"&gt;" &amp;  C11,Virkedager!$A:$A) - SUMIF(Virkedager!$C:$C,"&gt;" &amp;  F11,Virkedager!$A:$A))</f>
        <v/>
      </c>
      <c r="K11" s="83" t="str">
        <f t="shared" si="1"/>
        <v/>
      </c>
      <c r="L11" s="157" t="str">
        <f t="shared" si="2"/>
        <v/>
      </c>
      <c r="M11" s="157" t="str">
        <f>IF(ISBLANK(B11),"",IF(COUNTIF(B$7:$B11,B11)&gt;1,TRUE,FALSE))</f>
        <v/>
      </c>
      <c r="N11" s="157" t="str">
        <f>IF(ISBLANK(B11),"",IF(COUNTIF($L$7:L11,TRUE)&gt;$P$2,L11,FALSE))</f>
        <v/>
      </c>
      <c r="O11" s="85"/>
      <c r="P11" s="86" t="str">
        <f t="shared" si="3"/>
        <v/>
      </c>
    </row>
    <row r="12" spans="1:16" s="76" customFormat="1" ht="15" x14ac:dyDescent="0.25">
      <c r="B12" s="153"/>
      <c r="C12" s="164"/>
      <c r="D12" s="164"/>
      <c r="E12" s="169"/>
      <c r="F12" s="164"/>
      <c r="G12" s="154"/>
      <c r="H12" s="162" t="str">
        <f>IF(ISBLANK(B12),"",SUMIF(Virkedager!$C:$C,"&gt;" &amp;  C12,Virkedager!$A:$A) - SUMIF(Virkedager!$C:$C,"&gt;" &amp;  D12,Virkedager!$A:$A))</f>
        <v/>
      </c>
      <c r="I12" s="83" t="str">
        <f t="shared" si="0"/>
        <v/>
      </c>
      <c r="J12" s="84" t="str">
        <f>IF(ISBLANK(B12),"",SUMIF(Virkedager!$C:$C,"&gt;" &amp;  C12,Virkedager!$A:$A) - SUMIF(Virkedager!$C:$C,"&gt;" &amp;  F12,Virkedager!$A:$A))</f>
        <v/>
      </c>
      <c r="K12" s="83" t="str">
        <f t="shared" si="1"/>
        <v/>
      </c>
      <c r="L12" s="157" t="str">
        <f t="shared" si="2"/>
        <v/>
      </c>
      <c r="M12" s="157" t="str">
        <f>IF(ISBLANK(B12),"",IF(COUNTIF(B$7:$B12,B12)&gt;1,TRUE,FALSE))</f>
        <v/>
      </c>
      <c r="N12" s="157" t="str">
        <f>IF(ISBLANK(B12),"",IF(COUNTIF($L$7:L12,TRUE)&gt;$P$2,L12,FALSE))</f>
        <v/>
      </c>
      <c r="O12" s="85"/>
      <c r="P12" s="86" t="str">
        <f t="shared" ref="P12:P75" si="4">IF(ISBLANK(B12),"",IF(AND(N12,$O$2,NOT(M12)),500,0))</f>
        <v/>
      </c>
    </row>
    <row r="13" spans="1:16" s="76" customFormat="1" ht="15" x14ac:dyDescent="0.25">
      <c r="B13" s="153"/>
      <c r="C13" s="164"/>
      <c r="D13" s="164"/>
      <c r="E13" s="169"/>
      <c r="F13" s="164"/>
      <c r="G13" s="154"/>
      <c r="H13" s="162" t="str">
        <f>IF(ISBLANK(B13),"",SUMIF(Virkedager!$C:$C,"&gt;" &amp;  C13,Virkedager!$A:$A) - SUMIF(Virkedager!$C:$C,"&gt;" &amp;  D13,Virkedager!$A:$A))</f>
        <v/>
      </c>
      <c r="I13" s="83" t="str">
        <f t="shared" si="0"/>
        <v/>
      </c>
      <c r="J13" s="84" t="str">
        <f>IF(ISBLANK(B13),"",SUMIF(Virkedager!$C:$C,"&gt;" &amp;  C13,Virkedager!$A:$A) - SUMIF(Virkedager!$C:$C,"&gt;" &amp;  F13,Virkedager!$A:$A))</f>
        <v/>
      </c>
      <c r="K13" s="83" t="str">
        <f t="shared" si="1"/>
        <v/>
      </c>
      <c r="L13" s="157" t="str">
        <f t="shared" si="2"/>
        <v/>
      </c>
      <c r="M13" s="157" t="str">
        <f>IF(ISBLANK(B13),"",IF(COUNTIF(B$7:$B13,B13)&gt;1,TRUE,FALSE))</f>
        <v/>
      </c>
      <c r="N13" s="157" t="str">
        <f>IF(ISBLANK(B13),"",IF(COUNTIF($L$7:L13,TRUE)&gt;$P$2,L13,FALSE))</f>
        <v/>
      </c>
      <c r="O13" s="85"/>
      <c r="P13" s="86" t="str">
        <f t="shared" si="4"/>
        <v/>
      </c>
    </row>
    <row r="14" spans="1:16" s="76" customFormat="1" ht="15" x14ac:dyDescent="0.25">
      <c r="B14" s="153"/>
      <c r="C14" s="164"/>
      <c r="D14" s="164"/>
      <c r="E14" s="169"/>
      <c r="F14" s="164"/>
      <c r="G14" s="154"/>
      <c r="H14" s="162" t="str">
        <f>IF(ISBLANK(B14),"",SUMIF(Virkedager!$C:$C,"&gt;" &amp;  C14,Virkedager!$A:$A) - SUMIF(Virkedager!$C:$C,"&gt;" &amp;  D14,Virkedager!$A:$A))</f>
        <v/>
      </c>
      <c r="I14" s="83" t="str">
        <f t="shared" si="0"/>
        <v/>
      </c>
      <c r="J14" s="84" t="str">
        <f>IF(ISBLANK(B14),"",SUMIF(Virkedager!$C:$C,"&gt;" &amp;  C14,Virkedager!$A:$A) - SUMIF(Virkedager!$C:$C,"&gt;" &amp;  F14,Virkedager!$A:$A))</f>
        <v/>
      </c>
      <c r="K14" s="83" t="str">
        <f t="shared" si="1"/>
        <v/>
      </c>
      <c r="L14" s="157" t="str">
        <f t="shared" si="2"/>
        <v/>
      </c>
      <c r="M14" s="157" t="str">
        <f>IF(ISBLANK(B14),"",IF(COUNTIF(B$7:$B14,B14)&gt;1,TRUE,FALSE))</f>
        <v/>
      </c>
      <c r="N14" s="157" t="str">
        <f>IF(ISBLANK(B14),"",IF(COUNTIF($L$7:L14,TRUE)&gt;$P$2,L14,FALSE))</f>
        <v/>
      </c>
      <c r="O14" s="85"/>
      <c r="P14" s="86" t="str">
        <f t="shared" si="4"/>
        <v/>
      </c>
    </row>
    <row r="15" spans="1:16" s="76" customFormat="1" ht="15" x14ac:dyDescent="0.25">
      <c r="B15" s="153"/>
      <c r="C15" s="164"/>
      <c r="D15" s="164"/>
      <c r="E15" s="169"/>
      <c r="F15" s="164"/>
      <c r="G15" s="154"/>
      <c r="H15" s="162" t="str">
        <f>IF(ISBLANK(B15),"",SUMIF(Virkedager!$C:$C,"&gt;" &amp;  C15,Virkedager!$A:$A) - SUMIF(Virkedager!$C:$C,"&gt;" &amp;  D15,Virkedager!$A:$A))</f>
        <v/>
      </c>
      <c r="I15" s="83" t="str">
        <f t="shared" si="0"/>
        <v/>
      </c>
      <c r="J15" s="84" t="str">
        <f>IF(ISBLANK(B15),"",SUMIF(Virkedager!$C:$C,"&gt;" &amp;  C15,Virkedager!$A:$A) - SUMIF(Virkedager!$C:$C,"&gt;" &amp;  F15,Virkedager!$A:$A))</f>
        <v/>
      </c>
      <c r="K15" s="83" t="str">
        <f t="shared" si="1"/>
        <v/>
      </c>
      <c r="L15" s="157" t="str">
        <f t="shared" si="2"/>
        <v/>
      </c>
      <c r="M15" s="157" t="str">
        <f>IF(ISBLANK(B15),"",IF(COUNTIF(B$7:$B15,B15)&gt;1,TRUE,FALSE))</f>
        <v/>
      </c>
      <c r="N15" s="157" t="str">
        <f>IF(ISBLANK(B15),"",IF(COUNTIF($L$7:L15,TRUE)&gt;$P$2,L15,FALSE))</f>
        <v/>
      </c>
      <c r="O15" s="85"/>
      <c r="P15" s="86" t="str">
        <f t="shared" si="4"/>
        <v/>
      </c>
    </row>
    <row r="16" spans="1:16" s="76" customFormat="1" ht="15" x14ac:dyDescent="0.25">
      <c r="B16" s="153"/>
      <c r="C16" s="164"/>
      <c r="D16" s="164"/>
      <c r="E16" s="169"/>
      <c r="F16" s="164"/>
      <c r="G16" s="154"/>
      <c r="H16" s="162" t="str">
        <f>IF(ISBLANK(B16),"",SUMIF(Virkedager!$C:$C,"&gt;" &amp;  C16,Virkedager!$A:$A) - SUMIF(Virkedager!$C:$C,"&gt;" &amp;  D16,Virkedager!$A:$A))</f>
        <v/>
      </c>
      <c r="I16" s="83" t="str">
        <f t="shared" si="0"/>
        <v/>
      </c>
      <c r="J16" s="84" t="str">
        <f>IF(ISBLANK(B16),"",SUMIF(Virkedager!$C:$C,"&gt;" &amp;  C16,Virkedager!$A:$A) - SUMIF(Virkedager!$C:$C,"&gt;" &amp;  F16,Virkedager!$A:$A))</f>
        <v/>
      </c>
      <c r="K16" s="83" t="str">
        <f t="shared" si="1"/>
        <v/>
      </c>
      <c r="L16" s="157" t="str">
        <f t="shared" si="2"/>
        <v/>
      </c>
      <c r="M16" s="157" t="str">
        <f>IF(ISBLANK(B16),"",IF(COUNTIF(B$7:$B16,B16)&gt;1,TRUE,FALSE))</f>
        <v/>
      </c>
      <c r="N16" s="157" t="str">
        <f>IF(ISBLANK(B16),"",IF(COUNTIF($L$7:L16,TRUE)&gt;$P$2,L16,FALSE))</f>
        <v/>
      </c>
      <c r="O16" s="85"/>
      <c r="P16" s="86" t="str">
        <f t="shared" si="4"/>
        <v/>
      </c>
    </row>
    <row r="17" spans="2:16" s="76" customFormat="1" ht="15" x14ac:dyDescent="0.25">
      <c r="B17" s="153"/>
      <c r="C17" s="164"/>
      <c r="D17" s="164"/>
      <c r="E17" s="169"/>
      <c r="F17" s="164"/>
      <c r="G17" s="154"/>
      <c r="H17" s="162" t="str">
        <f>IF(ISBLANK(B17),"",SUMIF(Virkedager!$C:$C,"&gt;" &amp;  C17,Virkedager!$A:$A) - SUMIF(Virkedager!$C:$C,"&gt;" &amp;  D17,Virkedager!$A:$A))</f>
        <v/>
      </c>
      <c r="I17" s="83" t="str">
        <f t="shared" si="0"/>
        <v/>
      </c>
      <c r="J17" s="84" t="str">
        <f>IF(ISBLANK(B17),"",SUMIF(Virkedager!$C:$C,"&gt;" &amp;  C17,Virkedager!$A:$A) - SUMIF(Virkedager!$C:$C,"&gt;" &amp;  F17,Virkedager!$A:$A))</f>
        <v/>
      </c>
      <c r="K17" s="83" t="str">
        <f t="shared" si="1"/>
        <v/>
      </c>
      <c r="L17" s="157" t="str">
        <f t="shared" si="2"/>
        <v/>
      </c>
      <c r="M17" s="157" t="str">
        <f>IF(ISBLANK(B17),"",IF(COUNTIF(B$7:$B17,B17)&gt;1,TRUE,FALSE))</f>
        <v/>
      </c>
      <c r="N17" s="157" t="str">
        <f>IF(ISBLANK(B17),"",IF(COUNTIF($L$7:L17,TRUE)&gt;$P$2,L17,FALSE))</f>
        <v/>
      </c>
      <c r="O17" s="85"/>
      <c r="P17" s="86" t="str">
        <f t="shared" si="4"/>
        <v/>
      </c>
    </row>
    <row r="18" spans="2:16" s="76" customFormat="1" ht="15" x14ac:dyDescent="0.25">
      <c r="B18" s="153"/>
      <c r="C18" s="164"/>
      <c r="D18" s="164"/>
      <c r="E18" s="169"/>
      <c r="F18" s="164"/>
      <c r="G18" s="154"/>
      <c r="H18" s="162" t="str">
        <f>IF(ISBLANK(B18),"",SUMIF(Virkedager!$C:$C,"&gt;" &amp;  C18,Virkedager!$A:$A) - SUMIF(Virkedager!$C:$C,"&gt;" &amp;  D18,Virkedager!$A:$A))</f>
        <v/>
      </c>
      <c r="I18" s="83" t="str">
        <f t="shared" si="0"/>
        <v/>
      </c>
      <c r="J18" s="84" t="str">
        <f>IF(ISBLANK(B18),"",SUMIF(Virkedager!$C:$C,"&gt;" &amp;  C18,Virkedager!$A:$A) - SUMIF(Virkedager!$C:$C,"&gt;" &amp;  F18,Virkedager!$A:$A))</f>
        <v/>
      </c>
      <c r="K18" s="83" t="str">
        <f t="shared" si="1"/>
        <v/>
      </c>
      <c r="L18" s="157" t="str">
        <f t="shared" si="2"/>
        <v/>
      </c>
      <c r="M18" s="157" t="str">
        <f>IF(ISBLANK(B18),"",IF(COUNTIF(B$7:$B18,B18)&gt;1,TRUE,FALSE))</f>
        <v/>
      </c>
      <c r="N18" s="157" t="str">
        <f>IF(ISBLANK(B18),"",IF(COUNTIF($L$7:L18,TRUE)&gt;$P$2,L18,FALSE))</f>
        <v/>
      </c>
      <c r="O18" s="85"/>
      <c r="P18" s="86" t="str">
        <f t="shared" si="4"/>
        <v/>
      </c>
    </row>
    <row r="19" spans="2:16" s="76" customFormat="1" ht="15" x14ac:dyDescent="0.25">
      <c r="B19" s="153"/>
      <c r="C19" s="164"/>
      <c r="D19" s="164"/>
      <c r="E19" s="169"/>
      <c r="F19" s="164"/>
      <c r="G19" s="154"/>
      <c r="H19" s="162" t="str">
        <f>IF(ISBLANK(B19),"",SUMIF(Virkedager!$C:$C,"&gt;" &amp;  C19,Virkedager!$A:$A) - SUMIF(Virkedager!$C:$C,"&gt;" &amp;  D19,Virkedager!$A:$A))</f>
        <v/>
      </c>
      <c r="I19" s="83" t="str">
        <f t="shared" si="0"/>
        <v/>
      </c>
      <c r="J19" s="84" t="str">
        <f>IF(ISBLANK(B19),"",SUMIF(Virkedager!$C:$C,"&gt;" &amp;  C19,Virkedager!$A:$A) - SUMIF(Virkedager!$C:$C,"&gt;" &amp;  F19,Virkedager!$A:$A))</f>
        <v/>
      </c>
      <c r="K19" s="83" t="str">
        <f t="shared" si="1"/>
        <v/>
      </c>
      <c r="L19" s="157" t="str">
        <f t="shared" si="2"/>
        <v/>
      </c>
      <c r="M19" s="157" t="str">
        <f>IF(ISBLANK(B19),"",IF(COUNTIF(B$7:$B19,B19)&gt;1,TRUE,FALSE))</f>
        <v/>
      </c>
      <c r="N19" s="157" t="str">
        <f>IF(ISBLANK(B19),"",IF(COUNTIF($L$7:L19,TRUE)&gt;$P$2,L19,FALSE))</f>
        <v/>
      </c>
      <c r="O19" s="85"/>
      <c r="P19" s="86" t="str">
        <f t="shared" si="4"/>
        <v/>
      </c>
    </row>
    <row r="20" spans="2:16" s="76" customFormat="1" ht="15" x14ac:dyDescent="0.25">
      <c r="B20" s="153"/>
      <c r="C20" s="164"/>
      <c r="D20" s="164"/>
      <c r="E20" s="169"/>
      <c r="F20" s="164"/>
      <c r="G20" s="154"/>
      <c r="H20" s="162" t="str">
        <f>IF(ISBLANK(B20),"",SUMIF(Virkedager!$C:$C,"&gt;" &amp;  C20,Virkedager!$A:$A) - SUMIF(Virkedager!$C:$C,"&gt;" &amp;  D20,Virkedager!$A:$A))</f>
        <v/>
      </c>
      <c r="I20" s="83" t="str">
        <f t="shared" si="0"/>
        <v/>
      </c>
      <c r="J20" s="84" t="str">
        <f>IF(ISBLANK(B20),"",SUMIF(Virkedager!$C:$C,"&gt;" &amp;  C20,Virkedager!$A:$A) - SUMIF(Virkedager!$C:$C,"&gt;" &amp;  F20,Virkedager!$A:$A))</f>
        <v/>
      </c>
      <c r="K20" s="83" t="str">
        <f t="shared" si="1"/>
        <v/>
      </c>
      <c r="L20" s="157" t="str">
        <f t="shared" si="2"/>
        <v/>
      </c>
      <c r="M20" s="157" t="str">
        <f>IF(ISBLANK(B20),"",IF(COUNTIF(B$7:$B20,B20)&gt;1,TRUE,FALSE))</f>
        <v/>
      </c>
      <c r="N20" s="157" t="str">
        <f>IF(ISBLANK(B20),"",IF(COUNTIF($L$7:L20,TRUE)&gt;$P$2,L20,FALSE))</f>
        <v/>
      </c>
      <c r="O20" s="85"/>
      <c r="P20" s="86" t="str">
        <f t="shared" si="4"/>
        <v/>
      </c>
    </row>
    <row r="21" spans="2:16" s="76" customFormat="1" ht="15" x14ac:dyDescent="0.25">
      <c r="B21" s="153"/>
      <c r="C21" s="164"/>
      <c r="D21" s="164"/>
      <c r="E21" s="169"/>
      <c r="F21" s="164"/>
      <c r="G21" s="154"/>
      <c r="H21" s="162" t="str">
        <f>IF(ISBLANK(B21),"",SUMIF(Virkedager!$C:$C,"&gt;" &amp;  C21,Virkedager!$A:$A) - SUMIF(Virkedager!$C:$C,"&gt;" &amp;  D21,Virkedager!$A:$A))</f>
        <v/>
      </c>
      <c r="I21" s="83" t="str">
        <f t="shared" si="0"/>
        <v/>
      </c>
      <c r="J21" s="84" t="str">
        <f>IF(ISBLANK(B21),"",SUMIF(Virkedager!$C:$C,"&gt;" &amp;  C21,Virkedager!$A:$A) - SUMIF(Virkedager!$C:$C,"&gt;" &amp;  F21,Virkedager!$A:$A))</f>
        <v/>
      </c>
      <c r="K21" s="83" t="str">
        <f t="shared" si="1"/>
        <v/>
      </c>
      <c r="L21" s="157" t="str">
        <f t="shared" si="2"/>
        <v/>
      </c>
      <c r="M21" s="157" t="str">
        <f>IF(ISBLANK(B21),"",IF(COUNTIF(B$7:$B21,B21)&gt;1,TRUE,FALSE))</f>
        <v/>
      </c>
      <c r="N21" s="157" t="str">
        <f>IF(ISBLANK(B21),"",IF(COUNTIF($L$7:L21,TRUE)&gt;$P$2,L21,FALSE))</f>
        <v/>
      </c>
      <c r="O21" s="85"/>
      <c r="P21" s="86" t="str">
        <f t="shared" si="4"/>
        <v/>
      </c>
    </row>
    <row r="22" spans="2:16" s="76" customFormat="1" ht="15" x14ac:dyDescent="0.25">
      <c r="B22" s="153"/>
      <c r="C22" s="164"/>
      <c r="D22" s="164"/>
      <c r="E22" s="169"/>
      <c r="F22" s="164"/>
      <c r="G22" s="154"/>
      <c r="H22" s="162" t="str">
        <f>IF(ISBLANK(B22),"",SUMIF(Virkedager!$C:$C,"&gt;" &amp;  C22,Virkedager!$A:$A) - SUMIF(Virkedager!$C:$C,"&gt;" &amp;  D22,Virkedager!$A:$A))</f>
        <v/>
      </c>
      <c r="I22" s="83" t="str">
        <f t="shared" si="0"/>
        <v/>
      </c>
      <c r="J22" s="84" t="str">
        <f>IF(ISBLANK(B22),"",SUMIF(Virkedager!$C:$C,"&gt;" &amp;  C22,Virkedager!$A:$A) - SUMIF(Virkedager!$C:$C,"&gt;" &amp;  F22,Virkedager!$A:$A))</f>
        <v/>
      </c>
      <c r="K22" s="83" t="str">
        <f t="shared" si="1"/>
        <v/>
      </c>
      <c r="L22" s="157" t="str">
        <f t="shared" si="2"/>
        <v/>
      </c>
      <c r="M22" s="157" t="str">
        <f>IF(ISBLANK(B22),"",IF(COUNTIF(B$7:$B22,B22)&gt;1,TRUE,FALSE))</f>
        <v/>
      </c>
      <c r="N22" s="157" t="str">
        <f>IF(ISBLANK(B22),"",IF(COUNTIF($L$7:L22,TRUE)&gt;$P$2,L22,FALSE))</f>
        <v/>
      </c>
      <c r="O22" s="85"/>
      <c r="P22" s="86" t="str">
        <f t="shared" si="4"/>
        <v/>
      </c>
    </row>
    <row r="23" spans="2:16" s="76" customFormat="1" ht="15" x14ac:dyDescent="0.25">
      <c r="B23" s="153"/>
      <c r="C23" s="164"/>
      <c r="D23" s="164"/>
      <c r="E23" s="169"/>
      <c r="F23" s="164"/>
      <c r="G23" s="154"/>
      <c r="H23" s="162" t="str">
        <f>IF(ISBLANK(B23),"",SUMIF(Virkedager!$C:$C,"&gt;" &amp;  C23,Virkedager!$A:$A) - SUMIF(Virkedager!$C:$C,"&gt;" &amp;  D23,Virkedager!$A:$A))</f>
        <v/>
      </c>
      <c r="I23" s="83" t="str">
        <f t="shared" si="0"/>
        <v/>
      </c>
      <c r="J23" s="84" t="str">
        <f>IF(ISBLANK(B23),"",SUMIF(Virkedager!$C:$C,"&gt;" &amp;  C23,Virkedager!$A:$A) - SUMIF(Virkedager!$C:$C,"&gt;" &amp;  F23,Virkedager!$A:$A))</f>
        <v/>
      </c>
      <c r="K23" s="83" t="str">
        <f t="shared" si="1"/>
        <v/>
      </c>
      <c r="L23" s="157" t="str">
        <f t="shared" si="2"/>
        <v/>
      </c>
      <c r="M23" s="157" t="str">
        <f>IF(ISBLANK(B23),"",IF(COUNTIF(B$7:$B23,B23)&gt;1,TRUE,FALSE))</f>
        <v/>
      </c>
      <c r="N23" s="157" t="str">
        <f>IF(ISBLANK(B23),"",IF(COUNTIF($L$7:L23,TRUE)&gt;$P$2,L23,FALSE))</f>
        <v/>
      </c>
      <c r="O23" s="85"/>
      <c r="P23" s="86" t="str">
        <f t="shared" si="4"/>
        <v/>
      </c>
    </row>
    <row r="24" spans="2:16" s="76" customFormat="1" ht="15" x14ac:dyDescent="0.25">
      <c r="B24" s="153"/>
      <c r="C24" s="164"/>
      <c r="D24" s="164"/>
      <c r="E24" s="169"/>
      <c r="F24" s="164"/>
      <c r="G24" s="154"/>
      <c r="H24" s="162" t="str">
        <f>IF(ISBLANK(B24),"",SUMIF(Virkedager!$C:$C,"&gt;" &amp;  C24,Virkedager!$A:$A) - SUMIF(Virkedager!$C:$C,"&gt;" &amp;  D24,Virkedager!$A:$A))</f>
        <v/>
      </c>
      <c r="I24" s="83" t="str">
        <f t="shared" si="0"/>
        <v/>
      </c>
      <c r="J24" s="84" t="str">
        <f>IF(ISBLANK(B24),"",SUMIF(Virkedager!$C:$C,"&gt;" &amp;  C24,Virkedager!$A:$A) - SUMIF(Virkedager!$C:$C,"&gt;" &amp;  F24,Virkedager!$A:$A))</f>
        <v/>
      </c>
      <c r="K24" s="83" t="str">
        <f t="shared" si="1"/>
        <v/>
      </c>
      <c r="L24" s="157" t="str">
        <f t="shared" si="2"/>
        <v/>
      </c>
      <c r="M24" s="157" t="str">
        <f>IF(ISBLANK(B24),"",IF(COUNTIF(B$7:$B24,B24)&gt;1,TRUE,FALSE))</f>
        <v/>
      </c>
      <c r="N24" s="157" t="str">
        <f>IF(ISBLANK(B24),"",IF(COUNTIF($L$7:L24,TRUE)&gt;$P$2,L24,FALSE))</f>
        <v/>
      </c>
      <c r="O24" s="85"/>
      <c r="P24" s="86" t="str">
        <f t="shared" si="4"/>
        <v/>
      </c>
    </row>
    <row r="25" spans="2:16" s="76" customFormat="1" ht="15" x14ac:dyDescent="0.25">
      <c r="B25" s="153"/>
      <c r="C25" s="164"/>
      <c r="D25" s="164"/>
      <c r="E25" s="169"/>
      <c r="F25" s="164"/>
      <c r="G25" s="154"/>
      <c r="H25" s="162" t="str">
        <f>IF(ISBLANK(B25),"",SUMIF(Virkedager!$C:$C,"&gt;" &amp;  C25,Virkedager!$A:$A) - SUMIF(Virkedager!$C:$C,"&gt;" &amp;  D25,Virkedager!$A:$A))</f>
        <v/>
      </c>
      <c r="I25" s="83" t="str">
        <f t="shared" si="0"/>
        <v/>
      </c>
      <c r="J25" s="84" t="str">
        <f>IF(ISBLANK(B25),"",SUMIF(Virkedager!$C:$C,"&gt;" &amp;  C25,Virkedager!$A:$A) - SUMIF(Virkedager!$C:$C,"&gt;" &amp;  F25,Virkedager!$A:$A))</f>
        <v/>
      </c>
      <c r="K25" s="83" t="str">
        <f t="shared" si="1"/>
        <v/>
      </c>
      <c r="L25" s="157" t="str">
        <f t="shared" si="2"/>
        <v/>
      </c>
      <c r="M25" s="157" t="str">
        <f>IF(ISBLANK(B25),"",IF(COUNTIF(B$7:$B25,B25)&gt;1,TRUE,FALSE))</f>
        <v/>
      </c>
      <c r="N25" s="157" t="str">
        <f>IF(ISBLANK(B25),"",IF(COUNTIF($L$7:L25,TRUE)&gt;$P$2,L25,FALSE))</f>
        <v/>
      </c>
      <c r="O25" s="85"/>
      <c r="P25" s="86" t="str">
        <f t="shared" si="4"/>
        <v/>
      </c>
    </row>
    <row r="26" spans="2:16" s="76" customFormat="1" ht="15" x14ac:dyDescent="0.25">
      <c r="B26" s="153"/>
      <c r="C26" s="164"/>
      <c r="D26" s="164"/>
      <c r="E26" s="169"/>
      <c r="F26" s="164"/>
      <c r="G26" s="154"/>
      <c r="H26" s="162" t="str">
        <f>IF(ISBLANK(B26),"",SUMIF(Virkedager!$C:$C,"&gt;" &amp;  C26,Virkedager!$A:$A) - SUMIF(Virkedager!$C:$C,"&gt;" &amp;  D26,Virkedager!$A:$A))</f>
        <v/>
      </c>
      <c r="I26" s="83" t="str">
        <f t="shared" si="0"/>
        <v/>
      </c>
      <c r="J26" s="84" t="str">
        <f>IF(ISBLANK(B26),"",SUMIF(Virkedager!$C:$C,"&gt;" &amp;  C26,Virkedager!$A:$A) - SUMIF(Virkedager!$C:$C,"&gt;" &amp;  F26,Virkedager!$A:$A))</f>
        <v/>
      </c>
      <c r="K26" s="83" t="str">
        <f t="shared" si="1"/>
        <v/>
      </c>
      <c r="L26" s="157" t="str">
        <f t="shared" si="2"/>
        <v/>
      </c>
      <c r="M26" s="157" t="str">
        <f>IF(ISBLANK(B26),"",IF(COUNTIF(B$7:$B26,B26)&gt;1,TRUE,FALSE))</f>
        <v/>
      </c>
      <c r="N26" s="157" t="str">
        <f>IF(ISBLANK(B26),"",IF(COUNTIF($L$7:L26,TRUE)&gt;$P$2,L26,FALSE))</f>
        <v/>
      </c>
      <c r="O26" s="85"/>
      <c r="P26" s="86" t="str">
        <f t="shared" si="4"/>
        <v/>
      </c>
    </row>
    <row r="27" spans="2:16" s="76" customFormat="1" ht="15" x14ac:dyDescent="0.25">
      <c r="B27" s="153"/>
      <c r="C27" s="164"/>
      <c r="D27" s="164"/>
      <c r="E27" s="169"/>
      <c r="F27" s="164"/>
      <c r="G27" s="154"/>
      <c r="H27" s="162" t="str">
        <f>IF(ISBLANK(B27),"",SUMIF(Virkedager!$C:$C,"&gt;" &amp;  C27,Virkedager!$A:$A) - SUMIF(Virkedager!$C:$C,"&gt;" &amp;  D27,Virkedager!$A:$A))</f>
        <v/>
      </c>
      <c r="I27" s="83" t="str">
        <f t="shared" si="0"/>
        <v/>
      </c>
      <c r="J27" s="84" t="str">
        <f>IF(ISBLANK(B27),"",SUMIF(Virkedager!$C:$C,"&gt;" &amp;  C27,Virkedager!$A:$A) - SUMIF(Virkedager!$C:$C,"&gt;" &amp;  F27,Virkedager!$A:$A))</f>
        <v/>
      </c>
      <c r="K27" s="83" t="str">
        <f t="shared" si="1"/>
        <v/>
      </c>
      <c r="L27" s="157" t="str">
        <f t="shared" si="2"/>
        <v/>
      </c>
      <c r="M27" s="157" t="str">
        <f>IF(ISBLANK(B27),"",IF(COUNTIF(B$7:$B27,B27)&gt;1,TRUE,FALSE))</f>
        <v/>
      </c>
      <c r="N27" s="157" t="str">
        <f>IF(ISBLANK(B27),"",IF(COUNTIF($L$7:L27,TRUE)&gt;$P$2,L27,FALSE))</f>
        <v/>
      </c>
      <c r="O27" s="85"/>
      <c r="P27" s="86" t="str">
        <f t="shared" si="4"/>
        <v/>
      </c>
    </row>
    <row r="28" spans="2:16" s="76" customFormat="1" ht="15" x14ac:dyDescent="0.25">
      <c r="B28" s="153"/>
      <c r="C28" s="164"/>
      <c r="D28" s="164"/>
      <c r="E28" s="169"/>
      <c r="F28" s="164"/>
      <c r="G28" s="154"/>
      <c r="H28" s="162" t="str">
        <f>IF(ISBLANK(B28),"",SUMIF(Virkedager!$C:$C,"&gt;" &amp;  C28,Virkedager!$A:$A) - SUMIF(Virkedager!$C:$C,"&gt;" &amp;  D28,Virkedager!$A:$A))</f>
        <v/>
      </c>
      <c r="I28" s="83" t="str">
        <f t="shared" si="0"/>
        <v/>
      </c>
      <c r="J28" s="84" t="str">
        <f>IF(ISBLANK(B28),"",SUMIF(Virkedager!$C:$C,"&gt;" &amp;  C28,Virkedager!$A:$A) - SUMIF(Virkedager!$C:$C,"&gt;" &amp;  F28,Virkedager!$A:$A))</f>
        <v/>
      </c>
      <c r="K28" s="83" t="str">
        <f t="shared" si="1"/>
        <v/>
      </c>
      <c r="L28" s="157" t="str">
        <f t="shared" si="2"/>
        <v/>
      </c>
      <c r="M28" s="157" t="str">
        <f>IF(ISBLANK(B28),"",IF(COUNTIF(B$7:$B28,B28)&gt;1,TRUE,FALSE))</f>
        <v/>
      </c>
      <c r="N28" s="157" t="str">
        <f>IF(ISBLANK(B28),"",IF(COUNTIF($L$7:L28,TRUE)&gt;$P$2,L28,FALSE))</f>
        <v/>
      </c>
      <c r="O28" s="85"/>
      <c r="P28" s="86" t="str">
        <f t="shared" si="4"/>
        <v/>
      </c>
    </row>
    <row r="29" spans="2:16" s="76" customFormat="1" ht="15" x14ac:dyDescent="0.25">
      <c r="B29" s="153"/>
      <c r="C29" s="164"/>
      <c r="D29" s="164"/>
      <c r="E29" s="169"/>
      <c r="F29" s="164"/>
      <c r="G29" s="154"/>
      <c r="H29" s="162" t="str">
        <f>IF(ISBLANK(B29),"",SUMIF(Virkedager!$C:$C,"&gt;" &amp;  C29,Virkedager!$A:$A) - SUMIF(Virkedager!$C:$C,"&gt;" &amp;  D29,Virkedager!$A:$A))</f>
        <v/>
      </c>
      <c r="I29" s="83" t="str">
        <f t="shared" si="0"/>
        <v/>
      </c>
      <c r="J29" s="84" t="str">
        <f>IF(ISBLANK(B29),"",SUMIF(Virkedager!$C:$C,"&gt;" &amp;  C29,Virkedager!$A:$A) - SUMIF(Virkedager!$C:$C,"&gt;" &amp;  F29,Virkedager!$A:$A))</f>
        <v/>
      </c>
      <c r="K29" s="83" t="str">
        <f t="shared" si="1"/>
        <v/>
      </c>
      <c r="L29" s="157" t="str">
        <f t="shared" si="2"/>
        <v/>
      </c>
      <c r="M29" s="157" t="str">
        <f>IF(ISBLANK(B29),"",IF(COUNTIF(B$7:$B29,B29)&gt;1,TRUE,FALSE))</f>
        <v/>
      </c>
      <c r="N29" s="157" t="str">
        <f>IF(ISBLANK(B29),"",IF(COUNTIF($L$7:L29,TRUE)&gt;$P$2,L29,FALSE))</f>
        <v/>
      </c>
      <c r="O29" s="85"/>
      <c r="P29" s="86" t="str">
        <f t="shared" si="4"/>
        <v/>
      </c>
    </row>
    <row r="30" spans="2:16" s="76" customFormat="1" ht="15" x14ac:dyDescent="0.25">
      <c r="B30" s="153"/>
      <c r="C30" s="164"/>
      <c r="D30" s="164"/>
      <c r="E30" s="169"/>
      <c r="F30" s="164"/>
      <c r="G30" s="154"/>
      <c r="H30" s="162" t="str">
        <f>IF(ISBLANK(B30),"",SUMIF(Virkedager!$C:$C,"&gt;" &amp;  C30,Virkedager!$A:$A) - SUMIF(Virkedager!$C:$C,"&gt;" &amp;  D30,Virkedager!$A:$A))</f>
        <v/>
      </c>
      <c r="I30" s="83" t="str">
        <f t="shared" si="0"/>
        <v/>
      </c>
      <c r="J30" s="84" t="str">
        <f>IF(ISBLANK(B30),"",SUMIF(Virkedager!$C:$C,"&gt;" &amp;  C30,Virkedager!$A:$A) - SUMIF(Virkedager!$C:$C,"&gt;" &amp;  F30,Virkedager!$A:$A))</f>
        <v/>
      </c>
      <c r="K30" s="83" t="str">
        <f t="shared" si="1"/>
        <v/>
      </c>
      <c r="L30" s="157" t="str">
        <f t="shared" si="2"/>
        <v/>
      </c>
      <c r="M30" s="157" t="str">
        <f>IF(ISBLANK(B30),"",IF(COUNTIF(B$7:$B30,B30)&gt;1,TRUE,FALSE))</f>
        <v/>
      </c>
      <c r="N30" s="157" t="str">
        <f>IF(ISBLANK(B30),"",IF(COUNTIF($L$7:L30,TRUE)&gt;$P$2,L30,FALSE))</f>
        <v/>
      </c>
      <c r="O30" s="85"/>
      <c r="P30" s="86" t="str">
        <f t="shared" si="4"/>
        <v/>
      </c>
    </row>
    <row r="31" spans="2:16" s="76" customFormat="1" ht="15" x14ac:dyDescent="0.25">
      <c r="B31" s="153"/>
      <c r="C31" s="164"/>
      <c r="D31" s="164"/>
      <c r="E31" s="169"/>
      <c r="F31" s="164"/>
      <c r="G31" s="154"/>
      <c r="H31" s="162" t="str">
        <f>IF(ISBLANK(B31),"",SUMIF(Virkedager!$C:$C,"&gt;" &amp;  C31,Virkedager!$A:$A) - SUMIF(Virkedager!$C:$C,"&gt;" &amp;  D31,Virkedager!$A:$A))</f>
        <v/>
      </c>
      <c r="I31" s="83" t="str">
        <f t="shared" si="0"/>
        <v/>
      </c>
      <c r="J31" s="84" t="str">
        <f>IF(ISBLANK(B31),"",SUMIF(Virkedager!$C:$C,"&gt;" &amp;  C31,Virkedager!$A:$A) - SUMIF(Virkedager!$C:$C,"&gt;" &amp;  F31,Virkedager!$A:$A))</f>
        <v/>
      </c>
      <c r="K31" s="83" t="str">
        <f t="shared" si="1"/>
        <v/>
      </c>
      <c r="L31" s="157" t="str">
        <f t="shared" si="2"/>
        <v/>
      </c>
      <c r="M31" s="157" t="str">
        <f>IF(ISBLANK(B31),"",IF(COUNTIF(B$7:$B31,B31)&gt;1,TRUE,FALSE))</f>
        <v/>
      </c>
      <c r="N31" s="157" t="str">
        <f>IF(ISBLANK(B31),"",IF(COUNTIF($L$7:L31,TRUE)&gt;$P$2,L31,FALSE))</f>
        <v/>
      </c>
      <c r="O31" s="85"/>
      <c r="P31" s="86" t="str">
        <f t="shared" si="4"/>
        <v/>
      </c>
    </row>
    <row r="32" spans="2:16" s="76" customFormat="1" ht="15" x14ac:dyDescent="0.25">
      <c r="B32" s="153"/>
      <c r="C32" s="164"/>
      <c r="D32" s="164"/>
      <c r="E32" s="169"/>
      <c r="F32" s="164"/>
      <c r="G32" s="154"/>
      <c r="H32" s="162" t="str">
        <f>IF(ISBLANK(B32),"",SUMIF(Virkedager!$C:$C,"&gt;" &amp;  C32,Virkedager!$A:$A) - SUMIF(Virkedager!$C:$C,"&gt;" &amp;  D32,Virkedager!$A:$A))</f>
        <v/>
      </c>
      <c r="I32" s="83" t="str">
        <f t="shared" si="0"/>
        <v/>
      </c>
      <c r="J32" s="84" t="str">
        <f>IF(ISBLANK(B32),"",SUMIF(Virkedager!$C:$C,"&gt;" &amp;  C32,Virkedager!$A:$A) - SUMIF(Virkedager!$C:$C,"&gt;" &amp;  F32,Virkedager!$A:$A))</f>
        <v/>
      </c>
      <c r="K32" s="83" t="str">
        <f t="shared" si="1"/>
        <v/>
      </c>
      <c r="L32" s="157" t="str">
        <f t="shared" si="2"/>
        <v/>
      </c>
      <c r="M32" s="157" t="str">
        <f>IF(ISBLANK(B32),"",IF(COUNTIF(B$7:$B32,B32)&gt;1,TRUE,FALSE))</f>
        <v/>
      </c>
      <c r="N32" s="157" t="str">
        <f>IF(ISBLANK(B32),"",IF(COUNTIF($L$7:L32,TRUE)&gt;$P$2,L32,FALSE))</f>
        <v/>
      </c>
      <c r="O32" s="85"/>
      <c r="P32" s="86" t="str">
        <f t="shared" si="4"/>
        <v/>
      </c>
    </row>
    <row r="33" spans="2:16" s="76" customFormat="1" ht="15" x14ac:dyDescent="0.25">
      <c r="B33" s="153"/>
      <c r="C33" s="164"/>
      <c r="D33" s="164"/>
      <c r="E33" s="169"/>
      <c r="F33" s="164"/>
      <c r="G33" s="154"/>
      <c r="H33" s="162" t="str">
        <f>IF(ISBLANK(B33),"",SUMIF(Virkedager!$C:$C,"&gt;" &amp;  C33,Virkedager!$A:$A) - SUMIF(Virkedager!$C:$C,"&gt;" &amp;  D33,Virkedager!$A:$A))</f>
        <v/>
      </c>
      <c r="I33" s="83" t="str">
        <f t="shared" si="0"/>
        <v/>
      </c>
      <c r="J33" s="84" t="str">
        <f>IF(ISBLANK(B33),"",SUMIF(Virkedager!$C:$C,"&gt;" &amp;  C33,Virkedager!$A:$A) - SUMIF(Virkedager!$C:$C,"&gt;" &amp;  F33,Virkedager!$A:$A))</f>
        <v/>
      </c>
      <c r="K33" s="83" t="str">
        <f t="shared" si="1"/>
        <v/>
      </c>
      <c r="L33" s="157" t="str">
        <f t="shared" si="2"/>
        <v/>
      </c>
      <c r="M33" s="157" t="str">
        <f>IF(ISBLANK(B33),"",IF(COUNTIF(B$7:$B33,B33)&gt;1,TRUE,FALSE))</f>
        <v/>
      </c>
      <c r="N33" s="157" t="str">
        <f>IF(ISBLANK(B33),"",IF(COUNTIF($L$7:L33,TRUE)&gt;$P$2,L33,FALSE))</f>
        <v/>
      </c>
      <c r="O33" s="85"/>
      <c r="P33" s="86" t="str">
        <f t="shared" si="4"/>
        <v/>
      </c>
    </row>
    <row r="34" spans="2:16" s="76" customFormat="1" ht="15" x14ac:dyDescent="0.25">
      <c r="B34" s="153"/>
      <c r="C34" s="164"/>
      <c r="D34" s="164"/>
      <c r="E34" s="169"/>
      <c r="F34" s="164"/>
      <c r="G34" s="154"/>
      <c r="H34" s="162" t="str">
        <f>IF(ISBLANK(B34),"",SUMIF(Virkedager!$C:$C,"&gt;" &amp;  C34,Virkedager!$A:$A) - SUMIF(Virkedager!$C:$C,"&gt;" &amp;  D34,Virkedager!$A:$A))</f>
        <v/>
      </c>
      <c r="I34" s="83" t="str">
        <f t="shared" si="0"/>
        <v/>
      </c>
      <c r="J34" s="84" t="str">
        <f>IF(ISBLANK(B34),"",SUMIF(Virkedager!$C:$C,"&gt;" &amp;  C34,Virkedager!$A:$A) - SUMIF(Virkedager!$C:$C,"&gt;" &amp;  F34,Virkedager!$A:$A))</f>
        <v/>
      </c>
      <c r="K34" s="83" t="str">
        <f t="shared" si="1"/>
        <v/>
      </c>
      <c r="L34" s="157" t="str">
        <f t="shared" si="2"/>
        <v/>
      </c>
      <c r="M34" s="157" t="str">
        <f>IF(ISBLANK(B34),"",IF(COUNTIF(B$7:$B34,B34)&gt;1,TRUE,FALSE))</f>
        <v/>
      </c>
      <c r="N34" s="157" t="str">
        <f>IF(ISBLANK(B34),"",IF(COUNTIF($L$7:L34,TRUE)&gt;$P$2,L34,FALSE))</f>
        <v/>
      </c>
      <c r="O34" s="85"/>
      <c r="P34" s="86" t="str">
        <f t="shared" si="4"/>
        <v/>
      </c>
    </row>
    <row r="35" spans="2:16" s="76" customFormat="1" ht="15" x14ac:dyDescent="0.25">
      <c r="B35" s="153"/>
      <c r="C35" s="164"/>
      <c r="D35" s="164"/>
      <c r="E35" s="169"/>
      <c r="F35" s="164"/>
      <c r="G35" s="154"/>
      <c r="H35" s="162" t="str">
        <f>IF(ISBLANK(B35),"",SUMIF(Virkedager!$C:$C,"&gt;" &amp;  C35,Virkedager!$A:$A) - SUMIF(Virkedager!$C:$C,"&gt;" &amp;  D35,Virkedager!$A:$A))</f>
        <v/>
      </c>
      <c r="I35" s="83" t="str">
        <f t="shared" si="0"/>
        <v/>
      </c>
      <c r="J35" s="84" t="str">
        <f>IF(ISBLANK(B35),"",SUMIF(Virkedager!$C:$C,"&gt;" &amp;  C35,Virkedager!$A:$A) - SUMIF(Virkedager!$C:$C,"&gt;" &amp;  F35,Virkedager!$A:$A))</f>
        <v/>
      </c>
      <c r="K35" s="83" t="str">
        <f t="shared" si="1"/>
        <v/>
      </c>
      <c r="L35" s="157" t="str">
        <f t="shared" si="2"/>
        <v/>
      </c>
      <c r="M35" s="157" t="str">
        <f>IF(ISBLANK(B35),"",IF(COUNTIF(B$7:$B35,B35)&gt;1,TRUE,FALSE))</f>
        <v/>
      </c>
      <c r="N35" s="157" t="str">
        <f>IF(ISBLANK(B35),"",IF(COUNTIF($L$7:L35,TRUE)&gt;$P$2,L35,FALSE))</f>
        <v/>
      </c>
      <c r="O35" s="85"/>
      <c r="P35" s="86" t="str">
        <f t="shared" si="4"/>
        <v/>
      </c>
    </row>
    <row r="36" spans="2:16" s="76" customFormat="1" ht="15" x14ac:dyDescent="0.25">
      <c r="B36" s="153"/>
      <c r="C36" s="164"/>
      <c r="D36" s="164"/>
      <c r="E36" s="169"/>
      <c r="F36" s="164"/>
      <c r="G36" s="154"/>
      <c r="H36" s="162" t="str">
        <f>IF(ISBLANK(B36),"",SUMIF(Virkedager!$C:$C,"&gt;" &amp;  C36,Virkedager!$A:$A) - SUMIF(Virkedager!$C:$C,"&gt;" &amp;  D36,Virkedager!$A:$A))</f>
        <v/>
      </c>
      <c r="I36" s="83" t="str">
        <f t="shared" si="0"/>
        <v/>
      </c>
      <c r="J36" s="84" t="str">
        <f>IF(ISBLANK(B36),"",SUMIF(Virkedager!$C:$C,"&gt;" &amp;  C36,Virkedager!$A:$A) - SUMIF(Virkedager!$C:$C,"&gt;" &amp;  F36,Virkedager!$A:$A))</f>
        <v/>
      </c>
      <c r="K36" s="83" t="str">
        <f t="shared" si="1"/>
        <v/>
      </c>
      <c r="L36" s="157" t="str">
        <f t="shared" si="2"/>
        <v/>
      </c>
      <c r="M36" s="157" t="str">
        <f>IF(ISBLANK(B36),"",IF(COUNTIF(B$7:$B36,B36)&gt;1,TRUE,FALSE))</f>
        <v/>
      </c>
      <c r="N36" s="157" t="str">
        <f>IF(ISBLANK(B36),"",IF(COUNTIF($L$7:L36,TRUE)&gt;$P$2,L36,FALSE))</f>
        <v/>
      </c>
      <c r="O36" s="85"/>
      <c r="P36" s="86" t="str">
        <f t="shared" si="4"/>
        <v/>
      </c>
    </row>
    <row r="37" spans="2:16" s="76" customFormat="1" ht="15" x14ac:dyDescent="0.25">
      <c r="B37" s="153"/>
      <c r="C37" s="164"/>
      <c r="D37" s="164"/>
      <c r="E37" s="169"/>
      <c r="F37" s="164"/>
      <c r="G37" s="154"/>
      <c r="H37" s="162" t="str">
        <f>IF(ISBLANK(B37),"",SUMIF(Virkedager!$C:$C,"&gt;" &amp;  C37,Virkedager!$A:$A) - SUMIF(Virkedager!$C:$C,"&gt;" &amp;  D37,Virkedager!$A:$A))</f>
        <v/>
      </c>
      <c r="I37" s="83" t="str">
        <f t="shared" si="0"/>
        <v/>
      </c>
      <c r="J37" s="84" t="str">
        <f>IF(ISBLANK(B37),"",SUMIF(Virkedager!$C:$C,"&gt;" &amp;  C37,Virkedager!$A:$A) - SUMIF(Virkedager!$C:$C,"&gt;" &amp;  F37,Virkedager!$A:$A))</f>
        <v/>
      </c>
      <c r="K37" s="83" t="str">
        <f t="shared" si="1"/>
        <v/>
      </c>
      <c r="L37" s="157" t="str">
        <f t="shared" si="2"/>
        <v/>
      </c>
      <c r="M37" s="157" t="str">
        <f>IF(ISBLANK(B37),"",IF(COUNTIF(B$7:$B37,B37)&gt;1,TRUE,FALSE))</f>
        <v/>
      </c>
      <c r="N37" s="157" t="str">
        <f>IF(ISBLANK(B37),"",IF(COUNTIF($L$7:L37,TRUE)&gt;$P$2,L37,FALSE))</f>
        <v/>
      </c>
      <c r="O37" s="85"/>
      <c r="P37" s="86" t="str">
        <f t="shared" si="4"/>
        <v/>
      </c>
    </row>
    <row r="38" spans="2:16" s="76" customFormat="1" ht="15" x14ac:dyDescent="0.25">
      <c r="B38" s="153"/>
      <c r="C38" s="164"/>
      <c r="D38" s="164"/>
      <c r="E38" s="169"/>
      <c r="F38" s="164"/>
      <c r="G38" s="154"/>
      <c r="H38" s="162" t="str">
        <f>IF(ISBLANK(B38),"",SUMIF(Virkedager!$C:$C,"&gt;" &amp;  C38,Virkedager!$A:$A) - SUMIF(Virkedager!$C:$C,"&gt;" &amp;  D38,Virkedager!$A:$A))</f>
        <v/>
      </c>
      <c r="I38" s="83" t="str">
        <f t="shared" si="0"/>
        <v/>
      </c>
      <c r="J38" s="84" t="str">
        <f>IF(ISBLANK(B38),"",SUMIF(Virkedager!$C:$C,"&gt;" &amp;  C38,Virkedager!$A:$A) - SUMIF(Virkedager!$C:$C,"&gt;" &amp;  F38,Virkedager!$A:$A))</f>
        <v/>
      </c>
      <c r="K38" s="83" t="str">
        <f t="shared" si="1"/>
        <v/>
      </c>
      <c r="L38" s="157" t="str">
        <f t="shared" si="2"/>
        <v/>
      </c>
      <c r="M38" s="157" t="str">
        <f>IF(ISBLANK(B38),"",IF(COUNTIF(B$7:$B38,B38)&gt;1,TRUE,FALSE))</f>
        <v/>
      </c>
      <c r="N38" s="157" t="str">
        <f>IF(ISBLANK(B38),"",IF(COUNTIF($L$7:L38,TRUE)&gt;$P$2,L38,FALSE))</f>
        <v/>
      </c>
      <c r="O38" s="85"/>
      <c r="P38" s="86" t="str">
        <f t="shared" si="4"/>
        <v/>
      </c>
    </row>
    <row r="39" spans="2:16" s="76" customFormat="1" ht="15" x14ac:dyDescent="0.25">
      <c r="B39" s="153"/>
      <c r="C39" s="164"/>
      <c r="D39" s="164"/>
      <c r="E39" s="169"/>
      <c r="F39" s="164"/>
      <c r="G39" s="154"/>
      <c r="H39" s="162" t="str">
        <f>IF(ISBLANK(B39),"",SUMIF(Virkedager!$C:$C,"&gt;" &amp;  C39,Virkedager!$A:$A) - SUMIF(Virkedager!$C:$C,"&gt;" &amp;  D39,Virkedager!$A:$A))</f>
        <v/>
      </c>
      <c r="I39" s="83" t="str">
        <f t="shared" si="0"/>
        <v/>
      </c>
      <c r="J39" s="84" t="str">
        <f>IF(ISBLANK(B39),"",SUMIF(Virkedager!$C:$C,"&gt;" &amp;  C39,Virkedager!$A:$A) - SUMIF(Virkedager!$C:$C,"&gt;" &amp;  F39,Virkedager!$A:$A))</f>
        <v/>
      </c>
      <c r="K39" s="83" t="str">
        <f t="shared" si="1"/>
        <v/>
      </c>
      <c r="L39" s="157" t="str">
        <f t="shared" si="2"/>
        <v/>
      </c>
      <c r="M39" s="157" t="str">
        <f>IF(ISBLANK(B39),"",IF(COUNTIF(B$7:$B39,B39)&gt;1,TRUE,FALSE))</f>
        <v/>
      </c>
      <c r="N39" s="157" t="str">
        <f>IF(ISBLANK(B39),"",IF(COUNTIF($L$7:L39,TRUE)&gt;$P$2,L39,FALSE))</f>
        <v/>
      </c>
      <c r="O39" s="85"/>
      <c r="P39" s="86" t="str">
        <f t="shared" si="4"/>
        <v/>
      </c>
    </row>
    <row r="40" spans="2:16" s="76" customFormat="1" ht="15" x14ac:dyDescent="0.25">
      <c r="B40" s="153"/>
      <c r="C40" s="164"/>
      <c r="D40" s="164"/>
      <c r="E40" s="169"/>
      <c r="F40" s="164"/>
      <c r="G40" s="154"/>
      <c r="H40" s="162" t="str">
        <f>IF(ISBLANK(B40),"",SUMIF(Virkedager!$C:$C,"&gt;" &amp;  C40,Virkedager!$A:$A) - SUMIF(Virkedager!$C:$C,"&gt;" &amp;  D40,Virkedager!$A:$A))</f>
        <v/>
      </c>
      <c r="I40" s="83" t="str">
        <f t="shared" si="0"/>
        <v/>
      </c>
      <c r="J40" s="84" t="str">
        <f>IF(ISBLANK(B40),"",SUMIF(Virkedager!$C:$C,"&gt;" &amp;  C40,Virkedager!$A:$A) - SUMIF(Virkedager!$C:$C,"&gt;" &amp;  F40,Virkedager!$A:$A))</f>
        <v/>
      </c>
      <c r="K40" s="83" t="str">
        <f t="shared" si="1"/>
        <v/>
      </c>
      <c r="L40" s="157" t="str">
        <f t="shared" si="2"/>
        <v/>
      </c>
      <c r="M40" s="157" t="str">
        <f>IF(ISBLANK(B40),"",IF(COUNTIF(B$7:$B40,B40)&gt;1,TRUE,FALSE))</f>
        <v/>
      </c>
      <c r="N40" s="157" t="str">
        <f>IF(ISBLANK(B40),"",IF(COUNTIF($L$7:L40,TRUE)&gt;$P$2,L40,FALSE))</f>
        <v/>
      </c>
      <c r="O40" s="85"/>
      <c r="P40" s="86" t="str">
        <f t="shared" si="4"/>
        <v/>
      </c>
    </row>
    <row r="41" spans="2:16" s="76" customFormat="1" ht="15" x14ac:dyDescent="0.25">
      <c r="B41" s="153"/>
      <c r="C41" s="164"/>
      <c r="D41" s="164"/>
      <c r="E41" s="169"/>
      <c r="F41" s="164"/>
      <c r="G41" s="154"/>
      <c r="H41" s="162" t="str">
        <f>IF(ISBLANK(B41),"",SUMIF(Virkedager!$C:$C,"&gt;" &amp;  C41,Virkedager!$A:$A) - SUMIF(Virkedager!$C:$C,"&gt;" &amp;  D41,Virkedager!$A:$A))</f>
        <v/>
      </c>
      <c r="I41" s="83" t="str">
        <f t="shared" si="0"/>
        <v/>
      </c>
      <c r="J41" s="84" t="str">
        <f>IF(ISBLANK(B41),"",SUMIF(Virkedager!$C:$C,"&gt;" &amp;  C41,Virkedager!$A:$A) - SUMIF(Virkedager!$C:$C,"&gt;" &amp;  F41,Virkedager!$A:$A))</f>
        <v/>
      </c>
      <c r="K41" s="83" t="str">
        <f t="shared" si="1"/>
        <v/>
      </c>
      <c r="L41" s="157" t="str">
        <f t="shared" si="2"/>
        <v/>
      </c>
      <c r="M41" s="157" t="str">
        <f>IF(ISBLANK(B41),"",IF(COUNTIF(B$7:$B41,B41)&gt;1,TRUE,FALSE))</f>
        <v/>
      </c>
      <c r="N41" s="157" t="str">
        <f>IF(ISBLANK(B41),"",IF(COUNTIF($L$7:L41,TRUE)&gt;$P$2,L41,FALSE))</f>
        <v/>
      </c>
      <c r="O41" s="85"/>
      <c r="P41" s="86" t="str">
        <f t="shared" si="4"/>
        <v/>
      </c>
    </row>
    <row r="42" spans="2:16" s="76" customFormat="1" ht="15" x14ac:dyDescent="0.25">
      <c r="B42" s="153"/>
      <c r="C42" s="164"/>
      <c r="D42" s="164"/>
      <c r="E42" s="169"/>
      <c r="F42" s="164"/>
      <c r="G42" s="154"/>
      <c r="H42" s="162" t="str">
        <f>IF(ISBLANK(B42),"",SUMIF(Virkedager!$C:$C,"&gt;" &amp;  C42,Virkedager!$A:$A) - SUMIF(Virkedager!$C:$C,"&gt;" &amp;  D42,Virkedager!$A:$A))</f>
        <v/>
      </c>
      <c r="I42" s="83" t="str">
        <f t="shared" si="0"/>
        <v/>
      </c>
      <c r="J42" s="84" t="str">
        <f>IF(ISBLANK(B42),"",SUMIF(Virkedager!$C:$C,"&gt;" &amp;  C42,Virkedager!$A:$A) - SUMIF(Virkedager!$C:$C,"&gt;" &amp;  F42,Virkedager!$A:$A))</f>
        <v/>
      </c>
      <c r="K42" s="83" t="str">
        <f t="shared" si="1"/>
        <v/>
      </c>
      <c r="L42" s="157" t="str">
        <f t="shared" si="2"/>
        <v/>
      </c>
      <c r="M42" s="157" t="str">
        <f>IF(ISBLANK(B42),"",IF(COUNTIF(B$7:$B42,B42)&gt;1,TRUE,FALSE))</f>
        <v/>
      </c>
      <c r="N42" s="157" t="str">
        <f>IF(ISBLANK(B42),"",IF(COUNTIF($L$7:L42,TRUE)&gt;$P$2,L42,FALSE))</f>
        <v/>
      </c>
      <c r="O42" s="85"/>
      <c r="P42" s="86" t="str">
        <f t="shared" si="4"/>
        <v/>
      </c>
    </row>
    <row r="43" spans="2:16" s="76" customFormat="1" ht="15" x14ac:dyDescent="0.25">
      <c r="B43" s="153"/>
      <c r="C43" s="164"/>
      <c r="D43" s="164"/>
      <c r="E43" s="169"/>
      <c r="F43" s="164"/>
      <c r="G43" s="154"/>
      <c r="H43" s="162" t="str">
        <f>IF(ISBLANK(B43),"",SUMIF(Virkedager!$C:$C,"&gt;" &amp;  C43,Virkedager!$A:$A) - SUMIF(Virkedager!$C:$C,"&gt;" &amp;  D43,Virkedager!$A:$A))</f>
        <v/>
      </c>
      <c r="I43" s="83" t="str">
        <f t="shared" si="0"/>
        <v/>
      </c>
      <c r="J43" s="84" t="str">
        <f>IF(ISBLANK(B43),"",SUMIF(Virkedager!$C:$C,"&gt;" &amp;  C43,Virkedager!$A:$A) - SUMIF(Virkedager!$C:$C,"&gt;" &amp;  F43,Virkedager!$A:$A))</f>
        <v/>
      </c>
      <c r="K43" s="83" t="str">
        <f t="shared" si="1"/>
        <v/>
      </c>
      <c r="L43" s="157" t="str">
        <f t="shared" si="2"/>
        <v/>
      </c>
      <c r="M43" s="157" t="str">
        <f>IF(ISBLANK(B43),"",IF(COUNTIF(B$7:$B43,B43)&gt;1,TRUE,FALSE))</f>
        <v/>
      </c>
      <c r="N43" s="157" t="str">
        <f>IF(ISBLANK(B43),"",IF(COUNTIF($L$7:L43,TRUE)&gt;$P$2,L43,FALSE))</f>
        <v/>
      </c>
      <c r="O43" s="85"/>
      <c r="P43" s="86" t="str">
        <f t="shared" si="4"/>
        <v/>
      </c>
    </row>
    <row r="44" spans="2:16" s="76" customFormat="1" ht="15" x14ac:dyDescent="0.25">
      <c r="B44" s="153"/>
      <c r="C44" s="164"/>
      <c r="D44" s="164"/>
      <c r="E44" s="169"/>
      <c r="F44" s="164"/>
      <c r="G44" s="154"/>
      <c r="H44" s="162" t="str">
        <f>IF(ISBLANK(B44),"",SUMIF(Virkedager!$C:$C,"&gt;" &amp;  C44,Virkedager!$A:$A) - SUMIF(Virkedager!$C:$C,"&gt;" &amp;  D44,Virkedager!$A:$A))</f>
        <v/>
      </c>
      <c r="I44" s="83" t="str">
        <f t="shared" si="0"/>
        <v/>
      </c>
      <c r="J44" s="84" t="str">
        <f>IF(ISBLANK(B44),"",SUMIF(Virkedager!$C:$C,"&gt;" &amp;  C44,Virkedager!$A:$A) - SUMIF(Virkedager!$C:$C,"&gt;" &amp;  F44,Virkedager!$A:$A))</f>
        <v/>
      </c>
      <c r="K44" s="83" t="str">
        <f t="shared" si="1"/>
        <v/>
      </c>
      <c r="L44" s="157" t="str">
        <f t="shared" si="2"/>
        <v/>
      </c>
      <c r="M44" s="157" t="str">
        <f>IF(ISBLANK(B44),"",IF(COUNTIF(B$7:$B44,B44)&gt;1,TRUE,FALSE))</f>
        <v/>
      </c>
      <c r="N44" s="157" t="str">
        <f>IF(ISBLANK(B44),"",IF(COUNTIF($L$7:L44,TRUE)&gt;$P$2,L44,FALSE))</f>
        <v/>
      </c>
      <c r="O44" s="85"/>
      <c r="P44" s="86" t="str">
        <f t="shared" si="4"/>
        <v/>
      </c>
    </row>
    <row r="45" spans="2:16" s="76" customFormat="1" ht="15" x14ac:dyDescent="0.25">
      <c r="B45" s="153"/>
      <c r="C45" s="164"/>
      <c r="D45" s="164"/>
      <c r="E45" s="169"/>
      <c r="F45" s="164"/>
      <c r="G45" s="154"/>
      <c r="H45" s="162" t="str">
        <f>IF(ISBLANK(B45),"",SUMIF(Virkedager!$C:$C,"&gt;" &amp;  C45,Virkedager!$A:$A) - SUMIF(Virkedager!$C:$C,"&gt;" &amp;  D45,Virkedager!$A:$A))</f>
        <v/>
      </c>
      <c r="I45" s="83" t="str">
        <f t="shared" si="0"/>
        <v/>
      </c>
      <c r="J45" s="84" t="str">
        <f>IF(ISBLANK(B45),"",SUMIF(Virkedager!$C:$C,"&gt;" &amp;  C45,Virkedager!$A:$A) - SUMIF(Virkedager!$C:$C,"&gt;" &amp;  F45,Virkedager!$A:$A))</f>
        <v/>
      </c>
      <c r="K45" s="83" t="str">
        <f t="shared" si="1"/>
        <v/>
      </c>
      <c r="L45" s="157" t="str">
        <f t="shared" si="2"/>
        <v/>
      </c>
      <c r="M45" s="157" t="str">
        <f>IF(ISBLANK(B45),"",IF(COUNTIF(B$7:$B45,B45)&gt;1,TRUE,FALSE))</f>
        <v/>
      </c>
      <c r="N45" s="157" t="str">
        <f>IF(ISBLANK(B45),"",IF(COUNTIF($L$7:L45,TRUE)&gt;$P$2,L45,FALSE))</f>
        <v/>
      </c>
      <c r="O45" s="85"/>
      <c r="P45" s="86" t="str">
        <f t="shared" si="4"/>
        <v/>
      </c>
    </row>
    <row r="46" spans="2:16" s="76" customFormat="1" ht="15" x14ac:dyDescent="0.25">
      <c r="B46" s="153"/>
      <c r="C46" s="164"/>
      <c r="D46" s="164"/>
      <c r="E46" s="169"/>
      <c r="F46" s="164"/>
      <c r="G46" s="154"/>
      <c r="H46" s="162" t="str">
        <f>IF(ISBLANK(B46),"",SUMIF(Virkedager!$C:$C,"&gt;" &amp;  C46,Virkedager!$A:$A) - SUMIF(Virkedager!$C:$C,"&gt;" &amp;  D46,Virkedager!$A:$A))</f>
        <v/>
      </c>
      <c r="I46" s="83" t="str">
        <f t="shared" si="0"/>
        <v/>
      </c>
      <c r="J46" s="84" t="str">
        <f>IF(ISBLANK(B46),"",SUMIF(Virkedager!$C:$C,"&gt;" &amp;  C46,Virkedager!$A:$A) - SUMIF(Virkedager!$C:$C,"&gt;" &amp;  F46,Virkedager!$A:$A))</f>
        <v/>
      </c>
      <c r="K46" s="83" t="str">
        <f t="shared" si="1"/>
        <v/>
      </c>
      <c r="L46" s="157" t="str">
        <f t="shared" si="2"/>
        <v/>
      </c>
      <c r="M46" s="157" t="str">
        <f>IF(ISBLANK(B46),"",IF(COUNTIF(B$7:$B46,B46)&gt;1,TRUE,FALSE))</f>
        <v/>
      </c>
      <c r="N46" s="157" t="str">
        <f>IF(ISBLANK(B46),"",IF(COUNTIF($L$7:L46,TRUE)&gt;$P$2,L46,FALSE))</f>
        <v/>
      </c>
      <c r="O46" s="85"/>
      <c r="P46" s="86" t="str">
        <f t="shared" si="4"/>
        <v/>
      </c>
    </row>
    <row r="47" spans="2:16" s="76" customFormat="1" ht="15" x14ac:dyDescent="0.25">
      <c r="B47" s="153"/>
      <c r="C47" s="164"/>
      <c r="D47" s="164"/>
      <c r="E47" s="169"/>
      <c r="F47" s="164"/>
      <c r="G47" s="154"/>
      <c r="H47" s="162" t="str">
        <f>IF(ISBLANK(B47),"",SUMIF(Virkedager!$C:$C,"&gt;" &amp;  C47,Virkedager!$A:$A) - SUMIF(Virkedager!$C:$C,"&gt;" &amp;  D47,Virkedager!$A:$A))</f>
        <v/>
      </c>
      <c r="I47" s="83" t="str">
        <f t="shared" si="0"/>
        <v/>
      </c>
      <c r="J47" s="84" t="str">
        <f>IF(ISBLANK(B47),"",SUMIF(Virkedager!$C:$C,"&gt;" &amp;  C47,Virkedager!$A:$A) - SUMIF(Virkedager!$C:$C,"&gt;" &amp;  F47,Virkedager!$A:$A))</f>
        <v/>
      </c>
      <c r="K47" s="83" t="str">
        <f t="shared" si="1"/>
        <v/>
      </c>
      <c r="L47" s="157" t="str">
        <f t="shared" si="2"/>
        <v/>
      </c>
      <c r="M47" s="157" t="str">
        <f>IF(ISBLANK(B47),"",IF(COUNTIF(B$7:$B47,B47)&gt;1,TRUE,FALSE))</f>
        <v/>
      </c>
      <c r="N47" s="157" t="str">
        <f>IF(ISBLANK(B47),"",IF(COUNTIF($L$7:L47,TRUE)&gt;$P$2,L47,FALSE))</f>
        <v/>
      </c>
      <c r="O47" s="85"/>
      <c r="P47" s="86" t="str">
        <f t="shared" si="4"/>
        <v/>
      </c>
    </row>
    <row r="48" spans="2:16" s="76" customFormat="1" ht="15" x14ac:dyDescent="0.25">
      <c r="B48" s="153"/>
      <c r="C48" s="164"/>
      <c r="D48" s="164"/>
      <c r="E48" s="169"/>
      <c r="F48" s="164"/>
      <c r="G48" s="154"/>
      <c r="H48" s="162" t="str">
        <f>IF(ISBLANK(B48),"",SUMIF(Virkedager!$C:$C,"&gt;" &amp;  C48,Virkedager!$A:$A) - SUMIF(Virkedager!$C:$C,"&gt;" &amp;  D48,Virkedager!$A:$A))</f>
        <v/>
      </c>
      <c r="I48" s="83" t="str">
        <f t="shared" si="0"/>
        <v/>
      </c>
      <c r="J48" s="84" t="str">
        <f>IF(ISBLANK(B48),"",SUMIF(Virkedager!$C:$C,"&gt;" &amp;  C48,Virkedager!$A:$A) - SUMIF(Virkedager!$C:$C,"&gt;" &amp;  F48,Virkedager!$A:$A))</f>
        <v/>
      </c>
      <c r="K48" s="83" t="str">
        <f t="shared" si="1"/>
        <v/>
      </c>
      <c r="L48" s="157" t="str">
        <f t="shared" si="2"/>
        <v/>
      </c>
      <c r="M48" s="157" t="str">
        <f>IF(ISBLANK(B48),"",IF(COUNTIF(B$7:$B48,B48)&gt;1,TRUE,FALSE))</f>
        <v/>
      </c>
      <c r="N48" s="157" t="str">
        <f>IF(ISBLANK(B48),"",IF(COUNTIF($L$7:L48,TRUE)&gt;$P$2,L48,FALSE))</f>
        <v/>
      </c>
      <c r="O48" s="85"/>
      <c r="P48" s="86" t="str">
        <f t="shared" si="4"/>
        <v/>
      </c>
    </row>
    <row r="49" spans="2:16" s="76" customFormat="1" ht="15" x14ac:dyDescent="0.25">
      <c r="B49" s="153"/>
      <c r="C49" s="164"/>
      <c r="D49" s="164"/>
      <c r="E49" s="169"/>
      <c r="F49" s="164"/>
      <c r="G49" s="154"/>
      <c r="H49" s="162" t="str">
        <f>IF(ISBLANK(B49),"",SUMIF(Virkedager!$C:$C,"&gt;" &amp;  C49,Virkedager!$A:$A) - SUMIF(Virkedager!$C:$C,"&gt;" &amp;  D49,Virkedager!$A:$A))</f>
        <v/>
      </c>
      <c r="I49" s="83" t="str">
        <f t="shared" si="0"/>
        <v/>
      </c>
      <c r="J49" s="84" t="str">
        <f>IF(ISBLANK(B49),"",SUMIF(Virkedager!$C:$C,"&gt;" &amp;  C49,Virkedager!$A:$A) - SUMIF(Virkedager!$C:$C,"&gt;" &amp;  F49,Virkedager!$A:$A))</f>
        <v/>
      </c>
      <c r="K49" s="83" t="str">
        <f t="shared" si="1"/>
        <v/>
      </c>
      <c r="L49" s="157" t="str">
        <f t="shared" si="2"/>
        <v/>
      </c>
      <c r="M49" s="157" t="str">
        <f>IF(ISBLANK(B49),"",IF(COUNTIF(B$7:$B49,B49)&gt;1,TRUE,FALSE))</f>
        <v/>
      </c>
      <c r="N49" s="157" t="str">
        <f>IF(ISBLANK(B49),"",IF(COUNTIF($L$7:L49,TRUE)&gt;$P$2,L49,FALSE))</f>
        <v/>
      </c>
      <c r="O49" s="85"/>
      <c r="P49" s="86" t="str">
        <f t="shared" si="4"/>
        <v/>
      </c>
    </row>
    <row r="50" spans="2:16" s="76" customFormat="1" ht="15" x14ac:dyDescent="0.25">
      <c r="B50" s="153"/>
      <c r="C50" s="164"/>
      <c r="D50" s="164"/>
      <c r="E50" s="169"/>
      <c r="F50" s="164"/>
      <c r="G50" s="154"/>
      <c r="H50" s="162" t="str">
        <f>IF(ISBLANK(B50),"",SUMIF(Virkedager!$C:$C,"&gt;" &amp;  C50,Virkedager!$A:$A) - SUMIF(Virkedager!$C:$C,"&gt;" &amp;  D50,Virkedager!$A:$A))</f>
        <v/>
      </c>
      <c r="I50" s="83" t="str">
        <f t="shared" si="0"/>
        <v/>
      </c>
      <c r="J50" s="84" t="str">
        <f>IF(ISBLANK(B50),"",SUMIF(Virkedager!$C:$C,"&gt;" &amp;  C50,Virkedager!$A:$A) - SUMIF(Virkedager!$C:$C,"&gt;" &amp;  F50,Virkedager!$A:$A))</f>
        <v/>
      </c>
      <c r="K50" s="83" t="str">
        <f t="shared" si="1"/>
        <v/>
      </c>
      <c r="L50" s="157" t="str">
        <f t="shared" si="2"/>
        <v/>
      </c>
      <c r="M50" s="157" t="str">
        <f>IF(ISBLANK(B50),"",IF(COUNTIF(B$7:$B50,B50)&gt;1,TRUE,FALSE))</f>
        <v/>
      </c>
      <c r="N50" s="157" t="str">
        <f>IF(ISBLANK(B50),"",IF(COUNTIF($L$7:L50,TRUE)&gt;$P$2,L50,FALSE))</f>
        <v/>
      </c>
      <c r="O50" s="85"/>
      <c r="P50" s="86" t="str">
        <f t="shared" si="4"/>
        <v/>
      </c>
    </row>
    <row r="51" spans="2:16" s="76" customFormat="1" ht="15" x14ac:dyDescent="0.25">
      <c r="B51" s="153"/>
      <c r="C51" s="164"/>
      <c r="D51" s="164"/>
      <c r="E51" s="169"/>
      <c r="F51" s="164"/>
      <c r="G51" s="154"/>
      <c r="H51" s="162" t="str">
        <f>IF(ISBLANK(B51),"",SUMIF(Virkedager!$C:$C,"&gt;" &amp;  C51,Virkedager!$A:$A) - SUMIF(Virkedager!$C:$C,"&gt;" &amp;  D51,Virkedager!$A:$A))</f>
        <v/>
      </c>
      <c r="I51" s="83" t="str">
        <f t="shared" si="0"/>
        <v/>
      </c>
      <c r="J51" s="84" t="str">
        <f>IF(ISBLANK(B51),"",SUMIF(Virkedager!$C:$C,"&gt;" &amp;  C51,Virkedager!$A:$A) - SUMIF(Virkedager!$C:$C,"&gt;" &amp;  F51,Virkedager!$A:$A))</f>
        <v/>
      </c>
      <c r="K51" s="83" t="str">
        <f t="shared" si="1"/>
        <v/>
      </c>
      <c r="L51" s="157" t="str">
        <f t="shared" si="2"/>
        <v/>
      </c>
      <c r="M51" s="157" t="str">
        <f>IF(ISBLANK(B51),"",IF(COUNTIF(B$7:$B51,B51)&gt;1,TRUE,FALSE))</f>
        <v/>
      </c>
      <c r="N51" s="157" t="str">
        <f>IF(ISBLANK(B51),"",IF(COUNTIF($L$7:L51,TRUE)&gt;$P$2,L51,FALSE))</f>
        <v/>
      </c>
      <c r="O51" s="85"/>
      <c r="P51" s="86" t="str">
        <f t="shared" si="4"/>
        <v/>
      </c>
    </row>
    <row r="52" spans="2:16" s="76" customFormat="1" ht="15" x14ac:dyDescent="0.25">
      <c r="B52" s="153"/>
      <c r="C52" s="164"/>
      <c r="D52" s="164"/>
      <c r="E52" s="169"/>
      <c r="F52" s="164"/>
      <c r="G52" s="154"/>
      <c r="H52" s="162" t="str">
        <f>IF(ISBLANK(B52),"",SUMIF(Virkedager!$C:$C,"&gt;" &amp;  C52,Virkedager!$A:$A) - SUMIF(Virkedager!$C:$C,"&gt;" &amp;  D52,Virkedager!$A:$A))</f>
        <v/>
      </c>
      <c r="I52" s="83" t="str">
        <f t="shared" si="0"/>
        <v/>
      </c>
      <c r="J52" s="84" t="str">
        <f>IF(ISBLANK(B52),"",SUMIF(Virkedager!$C:$C,"&gt;" &amp;  C52,Virkedager!$A:$A) - SUMIF(Virkedager!$C:$C,"&gt;" &amp;  F52,Virkedager!$A:$A))</f>
        <v/>
      </c>
      <c r="K52" s="83" t="str">
        <f t="shared" si="1"/>
        <v/>
      </c>
      <c r="L52" s="157" t="str">
        <f t="shared" si="2"/>
        <v/>
      </c>
      <c r="M52" s="157" t="str">
        <f>IF(ISBLANK(B52),"",IF(COUNTIF(B$7:$B52,B52)&gt;1,TRUE,FALSE))</f>
        <v/>
      </c>
      <c r="N52" s="157" t="str">
        <f>IF(ISBLANK(B52),"",IF(COUNTIF($L$7:L52,TRUE)&gt;$P$2,L52,FALSE))</f>
        <v/>
      </c>
      <c r="O52" s="85"/>
      <c r="P52" s="86" t="str">
        <f t="shared" si="4"/>
        <v/>
      </c>
    </row>
    <row r="53" spans="2:16" s="76" customFormat="1" ht="15" x14ac:dyDescent="0.25">
      <c r="B53" s="153"/>
      <c r="C53" s="164"/>
      <c r="D53" s="164"/>
      <c r="E53" s="169"/>
      <c r="F53" s="164"/>
      <c r="G53" s="154"/>
      <c r="H53" s="162" t="str">
        <f>IF(ISBLANK(B53),"",SUMIF(Virkedager!$C:$C,"&gt;" &amp;  C53,Virkedager!$A:$A) - SUMIF(Virkedager!$C:$C,"&gt;" &amp;  D53,Virkedager!$A:$A))</f>
        <v/>
      </c>
      <c r="I53" s="83" t="str">
        <f t="shared" si="0"/>
        <v/>
      </c>
      <c r="J53" s="84" t="str">
        <f>IF(ISBLANK(B53),"",SUMIF(Virkedager!$C:$C,"&gt;" &amp;  C53,Virkedager!$A:$A) - SUMIF(Virkedager!$C:$C,"&gt;" &amp;  F53,Virkedager!$A:$A))</f>
        <v/>
      </c>
      <c r="K53" s="83" t="str">
        <f t="shared" si="1"/>
        <v/>
      </c>
      <c r="L53" s="157" t="str">
        <f t="shared" si="2"/>
        <v/>
      </c>
      <c r="M53" s="157" t="str">
        <f>IF(ISBLANK(B53),"",IF(COUNTIF(B$7:$B53,B53)&gt;1,TRUE,FALSE))</f>
        <v/>
      </c>
      <c r="N53" s="157" t="str">
        <f>IF(ISBLANK(B53),"",IF(COUNTIF($L$7:L53,TRUE)&gt;$P$2,L53,FALSE))</f>
        <v/>
      </c>
      <c r="O53" s="85"/>
      <c r="P53" s="86" t="str">
        <f t="shared" si="4"/>
        <v/>
      </c>
    </row>
    <row r="54" spans="2:16" s="76" customFormat="1" ht="15" x14ac:dyDescent="0.25">
      <c r="B54" s="153"/>
      <c r="C54" s="164"/>
      <c r="D54" s="164"/>
      <c r="E54" s="169"/>
      <c r="F54" s="164"/>
      <c r="G54" s="154"/>
      <c r="H54" s="162" t="str">
        <f>IF(ISBLANK(B54),"",SUMIF(Virkedager!$C:$C,"&gt;" &amp;  C54,Virkedager!$A:$A) - SUMIF(Virkedager!$C:$C,"&gt;" &amp;  D54,Virkedager!$A:$A))</f>
        <v/>
      </c>
      <c r="I54" s="83" t="str">
        <f t="shared" si="0"/>
        <v/>
      </c>
      <c r="J54" s="84" t="str">
        <f>IF(ISBLANK(B54),"",SUMIF(Virkedager!$C:$C,"&gt;" &amp;  C54,Virkedager!$A:$A) - SUMIF(Virkedager!$C:$C,"&gt;" &amp;  F54,Virkedager!$A:$A))</f>
        <v/>
      </c>
      <c r="K54" s="83" t="str">
        <f t="shared" si="1"/>
        <v/>
      </c>
      <c r="L54" s="157" t="str">
        <f t="shared" si="2"/>
        <v/>
      </c>
      <c r="M54" s="157" t="str">
        <f>IF(ISBLANK(B54),"",IF(COUNTIF(B$7:$B54,B54)&gt;1,TRUE,FALSE))</f>
        <v/>
      </c>
      <c r="N54" s="157" t="str">
        <f>IF(ISBLANK(B54),"",IF(COUNTIF($L$7:L54,TRUE)&gt;$P$2,L54,FALSE))</f>
        <v/>
      </c>
      <c r="O54" s="85"/>
      <c r="P54" s="86" t="str">
        <f t="shared" si="4"/>
        <v/>
      </c>
    </row>
    <row r="55" spans="2:16" s="76" customFormat="1" ht="15" x14ac:dyDescent="0.25">
      <c r="B55" s="153"/>
      <c r="C55" s="164"/>
      <c r="D55" s="164"/>
      <c r="E55" s="169"/>
      <c r="F55" s="164"/>
      <c r="G55" s="154"/>
      <c r="H55" s="162" t="str">
        <f>IF(ISBLANK(B55),"",SUMIF(Virkedager!$C:$C,"&gt;" &amp;  C55,Virkedager!$A:$A) - SUMIF(Virkedager!$C:$C,"&gt;" &amp;  D55,Virkedager!$A:$A))</f>
        <v/>
      </c>
      <c r="I55" s="83" t="str">
        <f t="shared" si="0"/>
        <v/>
      </c>
      <c r="J55" s="84" t="str">
        <f>IF(ISBLANK(B55),"",SUMIF(Virkedager!$C:$C,"&gt;" &amp;  C55,Virkedager!$A:$A) - SUMIF(Virkedager!$C:$C,"&gt;" &amp;  F55,Virkedager!$A:$A))</f>
        <v/>
      </c>
      <c r="K55" s="83" t="str">
        <f t="shared" si="1"/>
        <v/>
      </c>
      <c r="L55" s="157" t="str">
        <f t="shared" si="2"/>
        <v/>
      </c>
      <c r="M55" s="157" t="str">
        <f>IF(ISBLANK(B55),"",IF(COUNTIF(B$7:$B55,B55)&gt;1,TRUE,FALSE))</f>
        <v/>
      </c>
      <c r="N55" s="157" t="str">
        <f>IF(ISBLANK(B55),"",IF(COUNTIF($L$7:L55,TRUE)&gt;$P$2,L55,FALSE))</f>
        <v/>
      </c>
      <c r="O55" s="85"/>
      <c r="P55" s="86" t="str">
        <f t="shared" si="4"/>
        <v/>
      </c>
    </row>
    <row r="56" spans="2:16" s="76" customFormat="1" ht="15" x14ac:dyDescent="0.25">
      <c r="B56" s="153"/>
      <c r="C56" s="164"/>
      <c r="D56" s="164"/>
      <c r="E56" s="169"/>
      <c r="F56" s="164"/>
      <c r="G56" s="154"/>
      <c r="H56" s="162" t="str">
        <f>IF(ISBLANK(B56),"",SUMIF(Virkedager!$C:$C,"&gt;" &amp;  C56,Virkedager!$A:$A) - SUMIF(Virkedager!$C:$C,"&gt;" &amp;  D56,Virkedager!$A:$A))</f>
        <v/>
      </c>
      <c r="I56" s="83" t="str">
        <f t="shared" si="0"/>
        <v/>
      </c>
      <c r="J56" s="84" t="str">
        <f>IF(ISBLANK(B56),"",SUMIF(Virkedager!$C:$C,"&gt;" &amp;  C56,Virkedager!$A:$A) - SUMIF(Virkedager!$C:$C,"&gt;" &amp;  F56,Virkedager!$A:$A))</f>
        <v/>
      </c>
      <c r="K56" s="83" t="str">
        <f t="shared" si="1"/>
        <v/>
      </c>
      <c r="L56" s="157" t="str">
        <f t="shared" si="2"/>
        <v/>
      </c>
      <c r="M56" s="157" t="str">
        <f>IF(ISBLANK(B56),"",IF(COUNTIF(B$7:$B56,B56)&gt;1,TRUE,FALSE))</f>
        <v/>
      </c>
      <c r="N56" s="157" t="str">
        <f>IF(ISBLANK(B56),"",IF(COUNTIF($L$7:L56,TRUE)&gt;$P$2,L56,FALSE))</f>
        <v/>
      </c>
      <c r="O56" s="85"/>
      <c r="P56" s="86" t="str">
        <f t="shared" si="4"/>
        <v/>
      </c>
    </row>
    <row r="57" spans="2:16" s="76" customFormat="1" ht="15" x14ac:dyDescent="0.25">
      <c r="B57" s="153"/>
      <c r="C57" s="164"/>
      <c r="D57" s="164"/>
      <c r="E57" s="169"/>
      <c r="F57" s="164"/>
      <c r="G57" s="154"/>
      <c r="H57" s="162" t="str">
        <f>IF(ISBLANK(B57),"",SUMIF(Virkedager!$C:$C,"&gt;" &amp;  C57,Virkedager!$A:$A) - SUMIF(Virkedager!$C:$C,"&gt;" &amp;  D57,Virkedager!$A:$A))</f>
        <v/>
      </c>
      <c r="I57" s="83" t="str">
        <f t="shared" si="0"/>
        <v/>
      </c>
      <c r="J57" s="84" t="str">
        <f>IF(ISBLANK(B57),"",SUMIF(Virkedager!$C:$C,"&gt;" &amp;  C57,Virkedager!$A:$A) - SUMIF(Virkedager!$C:$C,"&gt;" &amp;  F57,Virkedager!$A:$A))</f>
        <v/>
      </c>
      <c r="K57" s="83" t="str">
        <f t="shared" si="1"/>
        <v/>
      </c>
      <c r="L57" s="157" t="str">
        <f t="shared" si="2"/>
        <v/>
      </c>
      <c r="M57" s="157" t="str">
        <f>IF(ISBLANK(B57),"",IF(COUNTIF(B$7:$B57,B57)&gt;1,TRUE,FALSE))</f>
        <v/>
      </c>
      <c r="N57" s="157" t="str">
        <f>IF(ISBLANK(B57),"",IF(COUNTIF($L$7:L57,TRUE)&gt;$P$2,L57,FALSE))</f>
        <v/>
      </c>
      <c r="O57" s="85"/>
      <c r="P57" s="86" t="str">
        <f t="shared" si="4"/>
        <v/>
      </c>
    </row>
    <row r="58" spans="2:16" s="76" customFormat="1" ht="15" x14ac:dyDescent="0.25">
      <c r="B58" s="153"/>
      <c r="C58" s="164"/>
      <c r="D58" s="164"/>
      <c r="E58" s="169"/>
      <c r="F58" s="164"/>
      <c r="G58" s="154"/>
      <c r="H58" s="162" t="str">
        <f>IF(ISBLANK(B58),"",SUMIF(Virkedager!$C:$C,"&gt;" &amp;  C58,Virkedager!$A:$A) - SUMIF(Virkedager!$C:$C,"&gt;" &amp;  D58,Virkedager!$A:$A))</f>
        <v/>
      </c>
      <c r="I58" s="83" t="str">
        <f t="shared" si="0"/>
        <v/>
      </c>
      <c r="J58" s="84" t="str">
        <f>IF(ISBLANK(B58),"",SUMIF(Virkedager!$C:$C,"&gt;" &amp;  C58,Virkedager!$A:$A) - SUMIF(Virkedager!$C:$C,"&gt;" &amp;  F58,Virkedager!$A:$A))</f>
        <v/>
      </c>
      <c r="K58" s="83" t="str">
        <f t="shared" si="1"/>
        <v/>
      </c>
      <c r="L58" s="157" t="str">
        <f t="shared" si="2"/>
        <v/>
      </c>
      <c r="M58" s="157" t="str">
        <f>IF(ISBLANK(B58),"",IF(COUNTIF(B$7:$B58,B58)&gt;1,TRUE,FALSE))</f>
        <v/>
      </c>
      <c r="N58" s="157" t="str">
        <f>IF(ISBLANK(B58),"",IF(COUNTIF($L$7:L58,TRUE)&gt;$P$2,L58,FALSE))</f>
        <v/>
      </c>
      <c r="O58" s="85"/>
      <c r="P58" s="86" t="str">
        <f t="shared" si="4"/>
        <v/>
      </c>
    </row>
    <row r="59" spans="2:16" s="76" customFormat="1" ht="15" x14ac:dyDescent="0.25">
      <c r="B59" s="153"/>
      <c r="C59" s="164"/>
      <c r="D59" s="164"/>
      <c r="E59" s="169"/>
      <c r="F59" s="164"/>
      <c r="G59" s="154"/>
      <c r="H59" s="162" t="str">
        <f>IF(ISBLANK(B59),"",SUMIF(Virkedager!$C:$C,"&gt;" &amp;  C59,Virkedager!$A:$A) - SUMIF(Virkedager!$C:$C,"&gt;" &amp;  D59,Virkedager!$A:$A))</f>
        <v/>
      </c>
      <c r="I59" s="83" t="str">
        <f t="shared" si="0"/>
        <v/>
      </c>
      <c r="J59" s="84" t="str">
        <f>IF(ISBLANK(B59),"",SUMIF(Virkedager!$C:$C,"&gt;" &amp;  C59,Virkedager!$A:$A) - SUMIF(Virkedager!$C:$C,"&gt;" &amp;  F59,Virkedager!$A:$A))</f>
        <v/>
      </c>
      <c r="K59" s="83" t="str">
        <f t="shared" si="1"/>
        <v/>
      </c>
      <c r="L59" s="157" t="str">
        <f t="shared" si="2"/>
        <v/>
      </c>
      <c r="M59" s="157" t="str">
        <f>IF(ISBLANK(B59),"",IF(COUNTIF(B$7:$B59,B59)&gt;1,TRUE,FALSE))</f>
        <v/>
      </c>
      <c r="N59" s="157" t="str">
        <f>IF(ISBLANK(B59),"",IF(COUNTIF($L$7:L59,TRUE)&gt;$P$2,L59,FALSE))</f>
        <v/>
      </c>
      <c r="O59" s="85"/>
      <c r="P59" s="86" t="str">
        <f t="shared" si="4"/>
        <v/>
      </c>
    </row>
    <row r="60" spans="2:16" s="76" customFormat="1" ht="15" x14ac:dyDescent="0.25">
      <c r="B60" s="153"/>
      <c r="C60" s="164"/>
      <c r="D60" s="164"/>
      <c r="E60" s="169"/>
      <c r="F60" s="164"/>
      <c r="G60" s="154"/>
      <c r="H60" s="162" t="str">
        <f>IF(ISBLANK(B60),"",SUMIF(Virkedager!$C:$C,"&gt;" &amp;  C60,Virkedager!$A:$A) - SUMIF(Virkedager!$C:$C,"&gt;" &amp;  D60,Virkedager!$A:$A))</f>
        <v/>
      </c>
      <c r="I60" s="83" t="str">
        <f t="shared" si="0"/>
        <v/>
      </c>
      <c r="J60" s="84" t="str">
        <f>IF(ISBLANK(B60),"",SUMIF(Virkedager!$C:$C,"&gt;" &amp;  C60,Virkedager!$A:$A) - SUMIF(Virkedager!$C:$C,"&gt;" &amp;  F60,Virkedager!$A:$A))</f>
        <v/>
      </c>
      <c r="K60" s="83" t="str">
        <f t="shared" si="1"/>
        <v/>
      </c>
      <c r="L60" s="157" t="str">
        <f t="shared" si="2"/>
        <v/>
      </c>
      <c r="M60" s="157" t="str">
        <f>IF(ISBLANK(B60),"",IF(COUNTIF(B$7:$B60,B60)&gt;1,TRUE,FALSE))</f>
        <v/>
      </c>
      <c r="N60" s="157" t="str">
        <f>IF(ISBLANK(B60),"",IF(COUNTIF($L$7:L60,TRUE)&gt;$P$2,L60,FALSE))</f>
        <v/>
      </c>
      <c r="O60" s="85"/>
      <c r="P60" s="86" t="str">
        <f t="shared" si="4"/>
        <v/>
      </c>
    </row>
    <row r="61" spans="2:16" s="76" customFormat="1" ht="15" x14ac:dyDescent="0.25">
      <c r="B61" s="153"/>
      <c r="C61" s="164"/>
      <c r="D61" s="164"/>
      <c r="E61" s="169"/>
      <c r="F61" s="164"/>
      <c r="G61" s="154"/>
      <c r="H61" s="162" t="str">
        <f>IF(ISBLANK(B61),"",SUMIF(Virkedager!$C:$C,"&gt;" &amp;  C61,Virkedager!$A:$A) - SUMIF(Virkedager!$C:$C,"&gt;" &amp;  D61,Virkedager!$A:$A))</f>
        <v/>
      </c>
      <c r="I61" s="83" t="str">
        <f t="shared" si="0"/>
        <v/>
      </c>
      <c r="J61" s="84" t="str">
        <f>IF(ISBLANK(B61),"",SUMIF(Virkedager!$C:$C,"&gt;" &amp;  C61,Virkedager!$A:$A) - SUMIF(Virkedager!$C:$C,"&gt;" &amp;  F61,Virkedager!$A:$A))</f>
        <v/>
      </c>
      <c r="K61" s="83" t="str">
        <f t="shared" si="1"/>
        <v/>
      </c>
      <c r="L61" s="157" t="str">
        <f t="shared" si="2"/>
        <v/>
      </c>
      <c r="M61" s="157" t="str">
        <f>IF(ISBLANK(B61),"",IF(COUNTIF(B$7:$B61,B61)&gt;1,TRUE,FALSE))</f>
        <v/>
      </c>
      <c r="N61" s="157" t="str">
        <f>IF(ISBLANK(B61),"",IF(COUNTIF($L$7:L61,TRUE)&gt;$P$2,L61,FALSE))</f>
        <v/>
      </c>
      <c r="O61" s="85"/>
      <c r="P61" s="86" t="str">
        <f t="shared" si="4"/>
        <v/>
      </c>
    </row>
    <row r="62" spans="2:16" s="76" customFormat="1" ht="15" x14ac:dyDescent="0.25">
      <c r="B62" s="153"/>
      <c r="C62" s="164"/>
      <c r="D62" s="164"/>
      <c r="E62" s="169"/>
      <c r="F62" s="164"/>
      <c r="G62" s="154"/>
      <c r="H62" s="162" t="str">
        <f>IF(ISBLANK(B62),"",SUMIF(Virkedager!$C:$C,"&gt;" &amp;  C62,Virkedager!$A:$A) - SUMIF(Virkedager!$C:$C,"&gt;" &amp;  D62,Virkedager!$A:$A))</f>
        <v/>
      </c>
      <c r="I62" s="83" t="str">
        <f t="shared" si="0"/>
        <v/>
      </c>
      <c r="J62" s="84" t="str">
        <f>IF(ISBLANK(B62),"",SUMIF(Virkedager!$C:$C,"&gt;" &amp;  C62,Virkedager!$A:$A) - SUMIF(Virkedager!$C:$C,"&gt;" &amp;  F62,Virkedager!$A:$A))</f>
        <v/>
      </c>
      <c r="K62" s="83" t="str">
        <f t="shared" si="1"/>
        <v/>
      </c>
      <c r="L62" s="157" t="str">
        <f t="shared" si="2"/>
        <v/>
      </c>
      <c r="M62" s="157" t="str">
        <f>IF(ISBLANK(B62),"",IF(COUNTIF(B$7:$B62,B62)&gt;1,TRUE,FALSE))</f>
        <v/>
      </c>
      <c r="N62" s="157" t="str">
        <f>IF(ISBLANK(B62),"",IF(COUNTIF($L$7:L62,TRUE)&gt;$P$2,L62,FALSE))</f>
        <v/>
      </c>
      <c r="O62" s="85"/>
      <c r="P62" s="86" t="str">
        <f t="shared" si="4"/>
        <v/>
      </c>
    </row>
    <row r="63" spans="2:16" s="76" customFormat="1" ht="15" x14ac:dyDescent="0.25">
      <c r="B63" s="153"/>
      <c r="C63" s="164"/>
      <c r="D63" s="164"/>
      <c r="E63" s="169"/>
      <c r="F63" s="164"/>
      <c r="G63" s="154"/>
      <c r="H63" s="162" t="str">
        <f>IF(ISBLANK(B63),"",SUMIF(Virkedager!$C:$C,"&gt;" &amp;  C63,Virkedager!$A:$A) - SUMIF(Virkedager!$C:$C,"&gt;" &amp;  D63,Virkedager!$A:$A))</f>
        <v/>
      </c>
      <c r="I63" s="83" t="str">
        <f t="shared" si="0"/>
        <v/>
      </c>
      <c r="J63" s="84" t="str">
        <f>IF(ISBLANK(B63),"",SUMIF(Virkedager!$C:$C,"&gt;" &amp;  C63,Virkedager!$A:$A) - SUMIF(Virkedager!$C:$C,"&gt;" &amp;  F63,Virkedager!$A:$A))</f>
        <v/>
      </c>
      <c r="K63" s="83" t="str">
        <f t="shared" si="1"/>
        <v/>
      </c>
      <c r="L63" s="157" t="str">
        <f t="shared" si="2"/>
        <v/>
      </c>
      <c r="M63" s="157" t="str">
        <f>IF(ISBLANK(B63),"",IF(COUNTIF(B$7:$B63,B63)&gt;1,TRUE,FALSE))</f>
        <v/>
      </c>
      <c r="N63" s="157" t="str">
        <f>IF(ISBLANK(B63),"",IF(COUNTIF($L$7:L63,TRUE)&gt;$P$2,L63,FALSE))</f>
        <v/>
      </c>
      <c r="O63" s="85"/>
      <c r="P63" s="86" t="str">
        <f t="shared" si="4"/>
        <v/>
      </c>
    </row>
    <row r="64" spans="2:16" s="76" customFormat="1" ht="15" x14ac:dyDescent="0.25">
      <c r="B64" s="153"/>
      <c r="C64" s="164"/>
      <c r="D64" s="164"/>
      <c r="E64" s="169"/>
      <c r="F64" s="164"/>
      <c r="G64" s="154"/>
      <c r="H64" s="162" t="str">
        <f>IF(ISBLANK(B64),"",SUMIF(Virkedager!$C:$C,"&gt;" &amp;  C64,Virkedager!$A:$A) - SUMIF(Virkedager!$C:$C,"&gt;" &amp;  D64,Virkedager!$A:$A))</f>
        <v/>
      </c>
      <c r="I64" s="83" t="str">
        <f t="shared" si="0"/>
        <v/>
      </c>
      <c r="J64" s="84" t="str">
        <f>IF(ISBLANK(B64),"",SUMIF(Virkedager!$C:$C,"&gt;" &amp;  C64,Virkedager!$A:$A) - SUMIF(Virkedager!$C:$C,"&gt;" &amp;  F64,Virkedager!$A:$A))</f>
        <v/>
      </c>
      <c r="K64" s="83" t="str">
        <f t="shared" si="1"/>
        <v/>
      </c>
      <c r="L64" s="157" t="str">
        <f t="shared" si="2"/>
        <v/>
      </c>
      <c r="M64" s="157" t="str">
        <f>IF(ISBLANK(B64),"",IF(COUNTIF(B$7:$B64,B64)&gt;1,TRUE,FALSE))</f>
        <v/>
      </c>
      <c r="N64" s="157" t="str">
        <f>IF(ISBLANK(B64),"",IF(COUNTIF($L$7:L64,TRUE)&gt;$P$2,L64,FALSE))</f>
        <v/>
      </c>
      <c r="O64" s="85"/>
      <c r="P64" s="86" t="str">
        <f t="shared" si="4"/>
        <v/>
      </c>
    </row>
    <row r="65" spans="2:16" s="76" customFormat="1" ht="15" x14ac:dyDescent="0.25">
      <c r="B65" s="153"/>
      <c r="C65" s="164"/>
      <c r="D65" s="164"/>
      <c r="E65" s="169"/>
      <c r="F65" s="164"/>
      <c r="G65" s="154"/>
      <c r="H65" s="162" t="str">
        <f>IF(ISBLANK(B65),"",SUMIF(Virkedager!$C:$C,"&gt;" &amp;  C65,Virkedager!$A:$A) - SUMIF(Virkedager!$C:$C,"&gt;" &amp;  D65,Virkedager!$A:$A))</f>
        <v/>
      </c>
      <c r="I65" s="83" t="str">
        <f t="shared" si="0"/>
        <v/>
      </c>
      <c r="J65" s="84" t="str">
        <f>IF(ISBLANK(B65),"",SUMIF(Virkedager!$C:$C,"&gt;" &amp;  C65,Virkedager!$A:$A) - SUMIF(Virkedager!$C:$C,"&gt;" &amp;  F65,Virkedager!$A:$A))</f>
        <v/>
      </c>
      <c r="K65" s="83" t="str">
        <f t="shared" si="1"/>
        <v/>
      </c>
      <c r="L65" s="157" t="str">
        <f t="shared" si="2"/>
        <v/>
      </c>
      <c r="M65" s="157" t="str">
        <f>IF(ISBLANK(B65),"",IF(COUNTIF(B$7:$B65,B65)&gt;1,TRUE,FALSE))</f>
        <v/>
      </c>
      <c r="N65" s="157" t="str">
        <f>IF(ISBLANK(B65),"",IF(COUNTIF($L$7:L65,TRUE)&gt;$P$2,L65,FALSE))</f>
        <v/>
      </c>
      <c r="O65" s="85"/>
      <c r="P65" s="86" t="str">
        <f t="shared" si="4"/>
        <v/>
      </c>
    </row>
    <row r="66" spans="2:16" s="76" customFormat="1" ht="15" x14ac:dyDescent="0.25">
      <c r="B66" s="153"/>
      <c r="C66" s="164"/>
      <c r="D66" s="164"/>
      <c r="E66" s="169"/>
      <c r="F66" s="164"/>
      <c r="G66" s="154"/>
      <c r="H66" s="162" t="str">
        <f>IF(ISBLANK(B66),"",SUMIF(Virkedager!$C:$C,"&gt;" &amp;  C66,Virkedager!$A:$A) - SUMIF(Virkedager!$C:$C,"&gt;" &amp;  D66,Virkedager!$A:$A))</f>
        <v/>
      </c>
      <c r="I66" s="83" t="str">
        <f t="shared" si="0"/>
        <v/>
      </c>
      <c r="J66" s="84" t="str">
        <f>IF(ISBLANK(B66),"",SUMIF(Virkedager!$C:$C,"&gt;" &amp;  C66,Virkedager!$A:$A) - SUMIF(Virkedager!$C:$C,"&gt;" &amp;  F66,Virkedager!$A:$A))</f>
        <v/>
      </c>
      <c r="K66" s="83" t="str">
        <f t="shared" si="1"/>
        <v/>
      </c>
      <c r="L66" s="157" t="str">
        <f t="shared" si="2"/>
        <v/>
      </c>
      <c r="M66" s="157" t="str">
        <f>IF(ISBLANK(B66),"",IF(COUNTIF(B$7:$B66,B66)&gt;1,TRUE,FALSE))</f>
        <v/>
      </c>
      <c r="N66" s="157" t="str">
        <f>IF(ISBLANK(B66),"",IF(COUNTIF($L$7:L66,TRUE)&gt;$P$2,L66,FALSE))</f>
        <v/>
      </c>
      <c r="O66" s="85"/>
      <c r="P66" s="86" t="str">
        <f t="shared" si="4"/>
        <v/>
      </c>
    </row>
    <row r="67" spans="2:16" s="76" customFormat="1" ht="15" x14ac:dyDescent="0.25">
      <c r="B67" s="153"/>
      <c r="C67" s="164"/>
      <c r="D67" s="164"/>
      <c r="E67" s="169"/>
      <c r="F67" s="164"/>
      <c r="G67" s="154"/>
      <c r="H67" s="162" t="str">
        <f>IF(ISBLANK(B67),"",SUMIF(Virkedager!$C:$C,"&gt;" &amp;  C67,Virkedager!$A:$A) - SUMIF(Virkedager!$C:$C,"&gt;" &amp;  D67,Virkedager!$A:$A))</f>
        <v/>
      </c>
      <c r="I67" s="83" t="str">
        <f t="shared" si="0"/>
        <v/>
      </c>
      <c r="J67" s="84" t="str">
        <f>IF(ISBLANK(B67),"",SUMIF(Virkedager!$C:$C,"&gt;" &amp;  C67,Virkedager!$A:$A) - SUMIF(Virkedager!$C:$C,"&gt;" &amp;  F67,Virkedager!$A:$A))</f>
        <v/>
      </c>
      <c r="K67" s="83" t="str">
        <f t="shared" si="1"/>
        <v/>
      </c>
      <c r="L67" s="157" t="str">
        <f t="shared" si="2"/>
        <v/>
      </c>
      <c r="M67" s="157" t="str">
        <f>IF(ISBLANK(B67),"",IF(COUNTIF(B$7:$B67,B67)&gt;1,TRUE,FALSE))</f>
        <v/>
      </c>
      <c r="N67" s="157" t="str">
        <f>IF(ISBLANK(B67),"",IF(COUNTIF($L$7:L67,TRUE)&gt;$P$2,L67,FALSE))</f>
        <v/>
      </c>
      <c r="O67" s="85"/>
      <c r="P67" s="86" t="str">
        <f t="shared" si="4"/>
        <v/>
      </c>
    </row>
    <row r="68" spans="2:16" s="76" customFormat="1" ht="15" x14ac:dyDescent="0.25">
      <c r="B68" s="153"/>
      <c r="C68" s="164"/>
      <c r="D68" s="164"/>
      <c r="E68" s="169"/>
      <c r="F68" s="164"/>
      <c r="G68" s="154"/>
      <c r="H68" s="162" t="str">
        <f>IF(ISBLANK(B68),"",SUMIF(Virkedager!$C:$C,"&gt;" &amp;  C68,Virkedager!$A:$A) - SUMIF(Virkedager!$C:$C,"&gt;" &amp;  D68,Virkedager!$A:$A))</f>
        <v/>
      </c>
      <c r="I68" s="83" t="str">
        <f t="shared" si="0"/>
        <v/>
      </c>
      <c r="J68" s="84" t="str">
        <f>IF(ISBLANK(B68),"",SUMIF(Virkedager!$C:$C,"&gt;" &amp;  C68,Virkedager!$A:$A) - SUMIF(Virkedager!$C:$C,"&gt;" &amp;  F68,Virkedager!$A:$A))</f>
        <v/>
      </c>
      <c r="K68" s="83" t="str">
        <f t="shared" si="1"/>
        <v/>
      </c>
      <c r="L68" s="157" t="str">
        <f t="shared" si="2"/>
        <v/>
      </c>
      <c r="M68" s="157" t="str">
        <f>IF(ISBLANK(B68),"",IF(COUNTIF(B$7:$B68,B68)&gt;1,TRUE,FALSE))</f>
        <v/>
      </c>
      <c r="N68" s="157" t="str">
        <f>IF(ISBLANK(B68),"",IF(COUNTIF($L$7:L68,TRUE)&gt;$P$2,L68,FALSE))</f>
        <v/>
      </c>
      <c r="O68" s="85"/>
      <c r="P68" s="86" t="str">
        <f t="shared" si="4"/>
        <v/>
      </c>
    </row>
    <row r="69" spans="2:16" s="76" customFormat="1" ht="15" x14ac:dyDescent="0.25">
      <c r="B69" s="153"/>
      <c r="C69" s="164"/>
      <c r="D69" s="164"/>
      <c r="E69" s="169"/>
      <c r="F69" s="164"/>
      <c r="G69" s="154"/>
      <c r="H69" s="162" t="str">
        <f>IF(ISBLANK(B69),"",SUMIF(Virkedager!$C:$C,"&gt;" &amp;  C69,Virkedager!$A:$A) - SUMIF(Virkedager!$C:$C,"&gt;" &amp;  D69,Virkedager!$A:$A))</f>
        <v/>
      </c>
      <c r="I69" s="83" t="str">
        <f t="shared" si="0"/>
        <v/>
      </c>
      <c r="J69" s="84" t="str">
        <f>IF(ISBLANK(B69),"",SUMIF(Virkedager!$C:$C,"&gt;" &amp;  C69,Virkedager!$A:$A) - SUMIF(Virkedager!$C:$C,"&gt;" &amp;  F69,Virkedager!$A:$A))</f>
        <v/>
      </c>
      <c r="K69" s="83" t="str">
        <f t="shared" si="1"/>
        <v/>
      </c>
      <c r="L69" s="157" t="str">
        <f t="shared" si="2"/>
        <v/>
      </c>
      <c r="M69" s="157" t="str">
        <f>IF(ISBLANK(B69),"",IF(COUNTIF(B$7:$B69,B69)&gt;1,TRUE,FALSE))</f>
        <v/>
      </c>
      <c r="N69" s="157" t="str">
        <f>IF(ISBLANK(B69),"",IF(COUNTIF($L$7:L69,TRUE)&gt;$P$2,L69,FALSE))</f>
        <v/>
      </c>
      <c r="O69" s="85"/>
      <c r="P69" s="86" t="str">
        <f t="shared" si="4"/>
        <v/>
      </c>
    </row>
    <row r="70" spans="2:16" s="76" customFormat="1" ht="15" x14ac:dyDescent="0.25">
      <c r="B70" s="153"/>
      <c r="C70" s="164"/>
      <c r="D70" s="164"/>
      <c r="E70" s="169"/>
      <c r="F70" s="164"/>
      <c r="G70" s="154"/>
      <c r="H70" s="162" t="str">
        <f>IF(ISBLANK(B70),"",SUMIF(Virkedager!$C:$C,"&gt;" &amp;  C70,Virkedager!$A:$A) - SUMIF(Virkedager!$C:$C,"&gt;" &amp;  D70,Virkedager!$A:$A))</f>
        <v/>
      </c>
      <c r="I70" s="83" t="str">
        <f t="shared" ref="I70:I133" si="5">IF(ISBLANK(B70),"",H70&lt;21)</f>
        <v/>
      </c>
      <c r="J70" s="84" t="str">
        <f>IF(ISBLANK(B70),"",SUMIF(Virkedager!$C:$C,"&gt;" &amp;  C70,Virkedager!$A:$A) - SUMIF(Virkedager!$C:$C,"&gt;" &amp;  F70,Virkedager!$A:$A))</f>
        <v/>
      </c>
      <c r="K70" s="83" t="str">
        <f t="shared" ref="K70:K133" si="6">IF(ISBLANK(B70),"",J70&gt;=21)</f>
        <v/>
      </c>
      <c r="L70" s="157" t="str">
        <f t="shared" ref="L70:L133" si="7">IF(ISBLANK(B70),"",IF(AND(ISNUMBER($J$2),ISNUMBER(E70)),INT(F70)&gt;INT(E70),FALSE))</f>
        <v/>
      </c>
      <c r="M70" s="157" t="str">
        <f>IF(ISBLANK(B70),"",IF(COUNTIF(B$7:$B70,B70)&gt;1,TRUE,FALSE))</f>
        <v/>
      </c>
      <c r="N70" s="157" t="str">
        <f>IF(ISBLANK(B70),"",IF(COUNTIF($L$7:L70,TRUE)&gt;$P$2,L70,FALSE))</f>
        <v/>
      </c>
      <c r="O70" s="85"/>
      <c r="P70" s="86" t="str">
        <f t="shared" si="4"/>
        <v/>
      </c>
    </row>
    <row r="71" spans="2:16" s="76" customFormat="1" ht="15" x14ac:dyDescent="0.25">
      <c r="B71" s="153"/>
      <c r="C71" s="164"/>
      <c r="D71" s="164"/>
      <c r="E71" s="169"/>
      <c r="F71" s="164"/>
      <c r="G71" s="154"/>
      <c r="H71" s="162" t="str">
        <f>IF(ISBLANK(B71),"",SUMIF(Virkedager!$C:$C,"&gt;" &amp;  C71,Virkedager!$A:$A) - SUMIF(Virkedager!$C:$C,"&gt;" &amp;  D71,Virkedager!$A:$A))</f>
        <v/>
      </c>
      <c r="I71" s="83" t="str">
        <f t="shared" si="5"/>
        <v/>
      </c>
      <c r="J71" s="84" t="str">
        <f>IF(ISBLANK(B71),"",SUMIF(Virkedager!$C:$C,"&gt;" &amp;  C71,Virkedager!$A:$A) - SUMIF(Virkedager!$C:$C,"&gt;" &amp;  F71,Virkedager!$A:$A))</f>
        <v/>
      </c>
      <c r="K71" s="83" t="str">
        <f t="shared" si="6"/>
        <v/>
      </c>
      <c r="L71" s="157" t="str">
        <f t="shared" si="7"/>
        <v/>
      </c>
      <c r="M71" s="157" t="str">
        <f>IF(ISBLANK(B71),"",IF(COUNTIF(B$7:$B71,B71)&gt;1,TRUE,FALSE))</f>
        <v/>
      </c>
      <c r="N71" s="157" t="str">
        <f>IF(ISBLANK(B71),"",IF(COUNTIF($L$7:L71,TRUE)&gt;$P$2,L71,FALSE))</f>
        <v/>
      </c>
      <c r="O71" s="85"/>
      <c r="P71" s="86" t="str">
        <f t="shared" si="4"/>
        <v/>
      </c>
    </row>
    <row r="72" spans="2:16" s="76" customFormat="1" ht="15" x14ac:dyDescent="0.25">
      <c r="B72" s="153"/>
      <c r="C72" s="164"/>
      <c r="D72" s="164"/>
      <c r="E72" s="169"/>
      <c r="F72" s="164"/>
      <c r="G72" s="154"/>
      <c r="H72" s="162" t="str">
        <f>IF(ISBLANK(B72),"",SUMIF(Virkedager!$C:$C,"&gt;" &amp;  C72,Virkedager!$A:$A) - SUMIF(Virkedager!$C:$C,"&gt;" &amp;  D72,Virkedager!$A:$A))</f>
        <v/>
      </c>
      <c r="I72" s="83" t="str">
        <f t="shared" si="5"/>
        <v/>
      </c>
      <c r="J72" s="84" t="str">
        <f>IF(ISBLANK(B72),"",SUMIF(Virkedager!$C:$C,"&gt;" &amp;  C72,Virkedager!$A:$A) - SUMIF(Virkedager!$C:$C,"&gt;" &amp;  F72,Virkedager!$A:$A))</f>
        <v/>
      </c>
      <c r="K72" s="83" t="str">
        <f t="shared" si="6"/>
        <v/>
      </c>
      <c r="L72" s="157" t="str">
        <f t="shared" si="7"/>
        <v/>
      </c>
      <c r="M72" s="157" t="str">
        <f>IF(ISBLANK(B72),"",IF(COUNTIF(B$7:$B72,B72)&gt;1,TRUE,FALSE))</f>
        <v/>
      </c>
      <c r="N72" s="157" t="str">
        <f>IF(ISBLANK(B72),"",IF(COUNTIF($L$7:L72,TRUE)&gt;$P$2,L72,FALSE))</f>
        <v/>
      </c>
      <c r="O72" s="85"/>
      <c r="P72" s="86" t="str">
        <f t="shared" si="4"/>
        <v/>
      </c>
    </row>
    <row r="73" spans="2:16" s="76" customFormat="1" ht="15" x14ac:dyDescent="0.25">
      <c r="B73" s="153"/>
      <c r="C73" s="164"/>
      <c r="D73" s="164"/>
      <c r="E73" s="169"/>
      <c r="F73" s="164"/>
      <c r="G73" s="154"/>
      <c r="H73" s="162" t="str">
        <f>IF(ISBLANK(B73),"",SUMIF(Virkedager!$C:$C,"&gt;" &amp;  C73,Virkedager!$A:$A) - SUMIF(Virkedager!$C:$C,"&gt;" &amp;  D73,Virkedager!$A:$A))</f>
        <v/>
      </c>
      <c r="I73" s="83" t="str">
        <f t="shared" si="5"/>
        <v/>
      </c>
      <c r="J73" s="84" t="str">
        <f>IF(ISBLANK(B73),"",SUMIF(Virkedager!$C:$C,"&gt;" &amp;  C73,Virkedager!$A:$A) - SUMIF(Virkedager!$C:$C,"&gt;" &amp;  F73,Virkedager!$A:$A))</f>
        <v/>
      </c>
      <c r="K73" s="83" t="str">
        <f t="shared" si="6"/>
        <v/>
      </c>
      <c r="L73" s="157" t="str">
        <f t="shared" si="7"/>
        <v/>
      </c>
      <c r="M73" s="157" t="str">
        <f>IF(ISBLANK(B73),"",IF(COUNTIF(B$7:$B73,B73)&gt;1,TRUE,FALSE))</f>
        <v/>
      </c>
      <c r="N73" s="157" t="str">
        <f>IF(ISBLANK(B73),"",IF(COUNTIF($L$7:L73,TRUE)&gt;$P$2,L73,FALSE))</f>
        <v/>
      </c>
      <c r="O73" s="85"/>
      <c r="P73" s="86" t="str">
        <f t="shared" si="4"/>
        <v/>
      </c>
    </row>
    <row r="74" spans="2:16" s="76" customFormat="1" ht="15" x14ac:dyDescent="0.25">
      <c r="B74" s="153"/>
      <c r="C74" s="164"/>
      <c r="D74" s="164"/>
      <c r="E74" s="169"/>
      <c r="F74" s="164"/>
      <c r="G74" s="154"/>
      <c r="H74" s="162" t="str">
        <f>IF(ISBLANK(B74),"",SUMIF(Virkedager!$C:$C,"&gt;" &amp;  C74,Virkedager!$A:$A) - SUMIF(Virkedager!$C:$C,"&gt;" &amp;  D74,Virkedager!$A:$A))</f>
        <v/>
      </c>
      <c r="I74" s="83" t="str">
        <f t="shared" si="5"/>
        <v/>
      </c>
      <c r="J74" s="84" t="str">
        <f>IF(ISBLANK(B74),"",SUMIF(Virkedager!$C:$C,"&gt;" &amp;  C74,Virkedager!$A:$A) - SUMIF(Virkedager!$C:$C,"&gt;" &amp;  F74,Virkedager!$A:$A))</f>
        <v/>
      </c>
      <c r="K74" s="83" t="str">
        <f t="shared" si="6"/>
        <v/>
      </c>
      <c r="L74" s="157" t="str">
        <f t="shared" si="7"/>
        <v/>
      </c>
      <c r="M74" s="157" t="str">
        <f>IF(ISBLANK(B74),"",IF(COUNTIF(B$7:$B74,B74)&gt;1,TRUE,FALSE))</f>
        <v/>
      </c>
      <c r="N74" s="157" t="str">
        <f>IF(ISBLANK(B74),"",IF(COUNTIF($L$7:L74,TRUE)&gt;$P$2,L74,FALSE))</f>
        <v/>
      </c>
      <c r="O74" s="85"/>
      <c r="P74" s="86" t="str">
        <f t="shared" si="4"/>
        <v/>
      </c>
    </row>
    <row r="75" spans="2:16" s="76" customFormat="1" ht="15" x14ac:dyDescent="0.25">
      <c r="B75" s="153"/>
      <c r="C75" s="164"/>
      <c r="D75" s="164"/>
      <c r="E75" s="169"/>
      <c r="F75" s="164"/>
      <c r="G75" s="154"/>
      <c r="H75" s="162" t="str">
        <f>IF(ISBLANK(B75),"",SUMIF(Virkedager!$C:$C,"&gt;" &amp;  C75,Virkedager!$A:$A) - SUMIF(Virkedager!$C:$C,"&gt;" &amp;  D75,Virkedager!$A:$A))</f>
        <v/>
      </c>
      <c r="I75" s="83" t="str">
        <f t="shared" si="5"/>
        <v/>
      </c>
      <c r="J75" s="84" t="str">
        <f>IF(ISBLANK(B75),"",SUMIF(Virkedager!$C:$C,"&gt;" &amp;  C75,Virkedager!$A:$A) - SUMIF(Virkedager!$C:$C,"&gt;" &amp;  F75,Virkedager!$A:$A))</f>
        <v/>
      </c>
      <c r="K75" s="83" t="str">
        <f t="shared" si="6"/>
        <v/>
      </c>
      <c r="L75" s="157" t="str">
        <f t="shared" si="7"/>
        <v/>
      </c>
      <c r="M75" s="157" t="str">
        <f>IF(ISBLANK(B75),"",IF(COUNTIF(B$7:$B75,B75)&gt;1,TRUE,FALSE))</f>
        <v/>
      </c>
      <c r="N75" s="157" t="str">
        <f>IF(ISBLANK(B75),"",IF(COUNTIF($L$7:L75,TRUE)&gt;$P$2,L75,FALSE))</f>
        <v/>
      </c>
      <c r="O75" s="85"/>
      <c r="P75" s="86" t="str">
        <f t="shared" si="4"/>
        <v/>
      </c>
    </row>
    <row r="76" spans="2:16" s="76" customFormat="1" ht="15" x14ac:dyDescent="0.25">
      <c r="B76" s="153"/>
      <c r="C76" s="164"/>
      <c r="D76" s="164"/>
      <c r="E76" s="169"/>
      <c r="F76" s="164"/>
      <c r="G76" s="154"/>
      <c r="H76" s="162" t="str">
        <f>IF(ISBLANK(B76),"",SUMIF(Virkedager!$C:$C,"&gt;" &amp;  C76,Virkedager!$A:$A) - SUMIF(Virkedager!$C:$C,"&gt;" &amp;  D76,Virkedager!$A:$A))</f>
        <v/>
      </c>
      <c r="I76" s="83" t="str">
        <f t="shared" si="5"/>
        <v/>
      </c>
      <c r="J76" s="84" t="str">
        <f>IF(ISBLANK(B76),"",SUMIF(Virkedager!$C:$C,"&gt;" &amp;  C76,Virkedager!$A:$A) - SUMIF(Virkedager!$C:$C,"&gt;" &amp;  F76,Virkedager!$A:$A))</f>
        <v/>
      </c>
      <c r="K76" s="83" t="str">
        <f t="shared" si="6"/>
        <v/>
      </c>
      <c r="L76" s="157" t="str">
        <f t="shared" si="7"/>
        <v/>
      </c>
      <c r="M76" s="157" t="str">
        <f>IF(ISBLANK(B76),"",IF(COUNTIF(B$7:$B76,B76)&gt;1,TRUE,FALSE))</f>
        <v/>
      </c>
      <c r="N76" s="157" t="str">
        <f>IF(ISBLANK(B76),"",IF(COUNTIF($L$7:L76,TRUE)&gt;$P$2,L76,FALSE))</f>
        <v/>
      </c>
      <c r="O76" s="85"/>
      <c r="P76" s="86" t="str">
        <f t="shared" ref="P76:P139" si="8">IF(ISBLANK(B76),"",IF(AND(N76,$O$2,NOT(M76)),500,0))</f>
        <v/>
      </c>
    </row>
    <row r="77" spans="2:16" s="76" customFormat="1" ht="15" x14ac:dyDescent="0.25">
      <c r="B77" s="153"/>
      <c r="C77" s="164"/>
      <c r="D77" s="164"/>
      <c r="E77" s="169"/>
      <c r="F77" s="164"/>
      <c r="G77" s="154"/>
      <c r="H77" s="162" t="str">
        <f>IF(ISBLANK(B77),"",SUMIF(Virkedager!$C:$C,"&gt;" &amp;  C77,Virkedager!$A:$A) - SUMIF(Virkedager!$C:$C,"&gt;" &amp;  D77,Virkedager!$A:$A))</f>
        <v/>
      </c>
      <c r="I77" s="83" t="str">
        <f t="shared" si="5"/>
        <v/>
      </c>
      <c r="J77" s="84" t="str">
        <f>IF(ISBLANK(B77),"",SUMIF(Virkedager!$C:$C,"&gt;" &amp;  C77,Virkedager!$A:$A) - SUMIF(Virkedager!$C:$C,"&gt;" &amp;  F77,Virkedager!$A:$A))</f>
        <v/>
      </c>
      <c r="K77" s="83" t="str">
        <f t="shared" si="6"/>
        <v/>
      </c>
      <c r="L77" s="157" t="str">
        <f t="shared" si="7"/>
        <v/>
      </c>
      <c r="M77" s="157" t="str">
        <f>IF(ISBLANK(B77),"",IF(COUNTIF(B$7:$B77,B77)&gt;1,TRUE,FALSE))</f>
        <v/>
      </c>
      <c r="N77" s="157" t="str">
        <f>IF(ISBLANK(B77),"",IF(COUNTIF($L$7:L77,TRUE)&gt;$P$2,L77,FALSE))</f>
        <v/>
      </c>
      <c r="O77" s="85"/>
      <c r="P77" s="86" t="str">
        <f t="shared" si="8"/>
        <v/>
      </c>
    </row>
    <row r="78" spans="2:16" s="76" customFormat="1" ht="15" x14ac:dyDescent="0.25">
      <c r="B78" s="153"/>
      <c r="C78" s="164"/>
      <c r="D78" s="164"/>
      <c r="E78" s="169"/>
      <c r="F78" s="164"/>
      <c r="G78" s="154"/>
      <c r="H78" s="162" t="str">
        <f>IF(ISBLANK(B78),"",SUMIF(Virkedager!$C:$C,"&gt;" &amp;  C78,Virkedager!$A:$A) - SUMIF(Virkedager!$C:$C,"&gt;" &amp;  D78,Virkedager!$A:$A))</f>
        <v/>
      </c>
      <c r="I78" s="83" t="str">
        <f t="shared" si="5"/>
        <v/>
      </c>
      <c r="J78" s="84" t="str">
        <f>IF(ISBLANK(B78),"",SUMIF(Virkedager!$C:$C,"&gt;" &amp;  C78,Virkedager!$A:$A) - SUMIF(Virkedager!$C:$C,"&gt;" &amp;  F78,Virkedager!$A:$A))</f>
        <v/>
      </c>
      <c r="K78" s="83" t="str">
        <f t="shared" si="6"/>
        <v/>
      </c>
      <c r="L78" s="157" t="str">
        <f t="shared" si="7"/>
        <v/>
      </c>
      <c r="M78" s="157" t="str">
        <f>IF(ISBLANK(B78),"",IF(COUNTIF(B$7:$B78,B78)&gt;1,TRUE,FALSE))</f>
        <v/>
      </c>
      <c r="N78" s="157" t="str">
        <f>IF(ISBLANK(B78),"",IF(COUNTIF($L$7:L78,TRUE)&gt;$P$2,L78,FALSE))</f>
        <v/>
      </c>
      <c r="O78" s="85"/>
      <c r="P78" s="86" t="str">
        <f t="shared" si="8"/>
        <v/>
      </c>
    </row>
    <row r="79" spans="2:16" s="76" customFormat="1" ht="15" x14ac:dyDescent="0.25">
      <c r="B79" s="153"/>
      <c r="C79" s="164"/>
      <c r="D79" s="164"/>
      <c r="E79" s="169"/>
      <c r="F79" s="164"/>
      <c r="G79" s="154"/>
      <c r="H79" s="162" t="str">
        <f>IF(ISBLANK(B79),"",SUMIF(Virkedager!$C:$C,"&gt;" &amp;  C79,Virkedager!$A:$A) - SUMIF(Virkedager!$C:$C,"&gt;" &amp;  D79,Virkedager!$A:$A))</f>
        <v/>
      </c>
      <c r="I79" s="83" t="str">
        <f t="shared" si="5"/>
        <v/>
      </c>
      <c r="J79" s="84" t="str">
        <f>IF(ISBLANK(B79),"",SUMIF(Virkedager!$C:$C,"&gt;" &amp;  C79,Virkedager!$A:$A) - SUMIF(Virkedager!$C:$C,"&gt;" &amp;  F79,Virkedager!$A:$A))</f>
        <v/>
      </c>
      <c r="K79" s="83" t="str">
        <f t="shared" si="6"/>
        <v/>
      </c>
      <c r="L79" s="157" t="str">
        <f t="shared" si="7"/>
        <v/>
      </c>
      <c r="M79" s="157" t="str">
        <f>IF(ISBLANK(B79),"",IF(COUNTIF(B$7:$B79,B79)&gt;1,TRUE,FALSE))</f>
        <v/>
      </c>
      <c r="N79" s="157" t="str">
        <f>IF(ISBLANK(B79),"",IF(COUNTIF($L$7:L79,TRUE)&gt;$P$2,L79,FALSE))</f>
        <v/>
      </c>
      <c r="O79" s="85"/>
      <c r="P79" s="86" t="str">
        <f t="shared" si="8"/>
        <v/>
      </c>
    </row>
    <row r="80" spans="2:16" s="76" customFormat="1" ht="15" x14ac:dyDescent="0.25">
      <c r="B80" s="153"/>
      <c r="C80" s="164"/>
      <c r="D80" s="164"/>
      <c r="E80" s="169"/>
      <c r="F80" s="164"/>
      <c r="G80" s="154"/>
      <c r="H80" s="162" t="str">
        <f>IF(ISBLANK(B80),"",SUMIF(Virkedager!$C:$C,"&gt;" &amp;  C80,Virkedager!$A:$A) - SUMIF(Virkedager!$C:$C,"&gt;" &amp;  D80,Virkedager!$A:$A))</f>
        <v/>
      </c>
      <c r="I80" s="83" t="str">
        <f t="shared" si="5"/>
        <v/>
      </c>
      <c r="J80" s="84" t="str">
        <f>IF(ISBLANK(B80),"",SUMIF(Virkedager!$C:$C,"&gt;" &amp;  C80,Virkedager!$A:$A) - SUMIF(Virkedager!$C:$C,"&gt;" &amp;  F80,Virkedager!$A:$A))</f>
        <v/>
      </c>
      <c r="K80" s="83" t="str">
        <f t="shared" si="6"/>
        <v/>
      </c>
      <c r="L80" s="157" t="str">
        <f t="shared" si="7"/>
        <v/>
      </c>
      <c r="M80" s="157" t="str">
        <f>IF(ISBLANK(B80),"",IF(COUNTIF(B$7:$B80,B80)&gt;1,TRUE,FALSE))</f>
        <v/>
      </c>
      <c r="N80" s="157" t="str">
        <f>IF(ISBLANK(B80),"",IF(COUNTIF($L$7:L80,TRUE)&gt;$P$2,L80,FALSE))</f>
        <v/>
      </c>
      <c r="O80" s="85"/>
      <c r="P80" s="86" t="str">
        <f t="shared" si="8"/>
        <v/>
      </c>
    </row>
    <row r="81" spans="2:16" s="76" customFormat="1" ht="15" x14ac:dyDescent="0.25">
      <c r="B81" s="153"/>
      <c r="C81" s="164"/>
      <c r="D81" s="164"/>
      <c r="E81" s="169"/>
      <c r="F81" s="164"/>
      <c r="G81" s="154"/>
      <c r="H81" s="162" t="str">
        <f>IF(ISBLANK(B81),"",SUMIF(Virkedager!$C:$C,"&gt;" &amp;  C81,Virkedager!$A:$A) - SUMIF(Virkedager!$C:$C,"&gt;" &amp;  D81,Virkedager!$A:$A))</f>
        <v/>
      </c>
      <c r="I81" s="83" t="str">
        <f t="shared" si="5"/>
        <v/>
      </c>
      <c r="J81" s="84" t="str">
        <f>IF(ISBLANK(B81),"",SUMIF(Virkedager!$C:$C,"&gt;" &amp;  C81,Virkedager!$A:$A) - SUMIF(Virkedager!$C:$C,"&gt;" &amp;  F81,Virkedager!$A:$A))</f>
        <v/>
      </c>
      <c r="K81" s="83" t="str">
        <f t="shared" si="6"/>
        <v/>
      </c>
      <c r="L81" s="157" t="str">
        <f t="shared" si="7"/>
        <v/>
      </c>
      <c r="M81" s="157" t="str">
        <f>IF(ISBLANK(B81),"",IF(COUNTIF(B$7:$B81,B81)&gt;1,TRUE,FALSE))</f>
        <v/>
      </c>
      <c r="N81" s="157" t="str">
        <f>IF(ISBLANK(B81),"",IF(COUNTIF($L$7:L81,TRUE)&gt;$P$2,L81,FALSE))</f>
        <v/>
      </c>
      <c r="O81" s="85"/>
      <c r="P81" s="86" t="str">
        <f t="shared" si="8"/>
        <v/>
      </c>
    </row>
    <row r="82" spans="2:16" s="76" customFormat="1" ht="15" x14ac:dyDescent="0.25">
      <c r="B82" s="153"/>
      <c r="C82" s="164"/>
      <c r="D82" s="164"/>
      <c r="E82" s="169"/>
      <c r="F82" s="164"/>
      <c r="G82" s="154"/>
      <c r="H82" s="162" t="str">
        <f>IF(ISBLANK(B82),"",SUMIF(Virkedager!$C:$C,"&gt;" &amp;  C82,Virkedager!$A:$A) - SUMIF(Virkedager!$C:$C,"&gt;" &amp;  D82,Virkedager!$A:$A))</f>
        <v/>
      </c>
      <c r="I82" s="83" t="str">
        <f t="shared" si="5"/>
        <v/>
      </c>
      <c r="J82" s="84" t="str">
        <f>IF(ISBLANK(B82),"",SUMIF(Virkedager!$C:$C,"&gt;" &amp;  C82,Virkedager!$A:$A) - SUMIF(Virkedager!$C:$C,"&gt;" &amp;  F82,Virkedager!$A:$A))</f>
        <v/>
      </c>
      <c r="K82" s="83" t="str">
        <f t="shared" si="6"/>
        <v/>
      </c>
      <c r="L82" s="157" t="str">
        <f t="shared" si="7"/>
        <v/>
      </c>
      <c r="M82" s="157" t="str">
        <f>IF(ISBLANK(B82),"",IF(COUNTIF(B$7:$B82,B82)&gt;1,TRUE,FALSE))</f>
        <v/>
      </c>
      <c r="N82" s="157" t="str">
        <f>IF(ISBLANK(B82),"",IF(COUNTIF($L$7:L82,TRUE)&gt;$P$2,L82,FALSE))</f>
        <v/>
      </c>
      <c r="O82" s="85"/>
      <c r="P82" s="86" t="str">
        <f t="shared" si="8"/>
        <v/>
      </c>
    </row>
    <row r="83" spans="2:16" s="76" customFormat="1" ht="15" x14ac:dyDescent="0.25">
      <c r="B83" s="153"/>
      <c r="C83" s="164"/>
      <c r="D83" s="164"/>
      <c r="E83" s="169"/>
      <c r="F83" s="164"/>
      <c r="G83" s="154"/>
      <c r="H83" s="162" t="str">
        <f>IF(ISBLANK(B83),"",SUMIF(Virkedager!$C:$C,"&gt;" &amp;  C83,Virkedager!$A:$A) - SUMIF(Virkedager!$C:$C,"&gt;" &amp;  D83,Virkedager!$A:$A))</f>
        <v/>
      </c>
      <c r="I83" s="83" t="str">
        <f t="shared" si="5"/>
        <v/>
      </c>
      <c r="J83" s="84" t="str">
        <f>IF(ISBLANK(B83),"",SUMIF(Virkedager!$C:$C,"&gt;" &amp;  C83,Virkedager!$A:$A) - SUMIF(Virkedager!$C:$C,"&gt;" &amp;  F83,Virkedager!$A:$A))</f>
        <v/>
      </c>
      <c r="K83" s="83" t="str">
        <f t="shared" si="6"/>
        <v/>
      </c>
      <c r="L83" s="157" t="str">
        <f t="shared" si="7"/>
        <v/>
      </c>
      <c r="M83" s="157" t="str">
        <f>IF(ISBLANK(B83),"",IF(COUNTIF(B$7:$B83,B83)&gt;1,TRUE,FALSE))</f>
        <v/>
      </c>
      <c r="N83" s="157" t="str">
        <f>IF(ISBLANK(B83),"",IF(COUNTIF($L$7:L83,TRUE)&gt;$P$2,L83,FALSE))</f>
        <v/>
      </c>
      <c r="O83" s="85"/>
      <c r="P83" s="86" t="str">
        <f t="shared" si="8"/>
        <v/>
      </c>
    </row>
    <row r="84" spans="2:16" s="76" customFormat="1" ht="15" x14ac:dyDescent="0.25">
      <c r="B84" s="153"/>
      <c r="C84" s="164"/>
      <c r="D84" s="164"/>
      <c r="E84" s="169"/>
      <c r="F84" s="164"/>
      <c r="G84" s="154"/>
      <c r="H84" s="162" t="str">
        <f>IF(ISBLANK(B84),"",SUMIF(Virkedager!$C:$C,"&gt;" &amp;  C84,Virkedager!$A:$A) - SUMIF(Virkedager!$C:$C,"&gt;" &amp;  D84,Virkedager!$A:$A))</f>
        <v/>
      </c>
      <c r="I84" s="83" t="str">
        <f t="shared" si="5"/>
        <v/>
      </c>
      <c r="J84" s="84" t="str">
        <f>IF(ISBLANK(B84),"",SUMIF(Virkedager!$C:$C,"&gt;" &amp;  C84,Virkedager!$A:$A) - SUMIF(Virkedager!$C:$C,"&gt;" &amp;  F84,Virkedager!$A:$A))</f>
        <v/>
      </c>
      <c r="K84" s="83" t="str">
        <f t="shared" si="6"/>
        <v/>
      </c>
      <c r="L84" s="157" t="str">
        <f t="shared" si="7"/>
        <v/>
      </c>
      <c r="M84" s="157" t="str">
        <f>IF(ISBLANK(B84),"",IF(COUNTIF(B$7:$B84,B84)&gt;1,TRUE,FALSE))</f>
        <v/>
      </c>
      <c r="N84" s="157" t="str">
        <f>IF(ISBLANK(B84),"",IF(COUNTIF($L$7:L84,TRUE)&gt;$P$2,L84,FALSE))</f>
        <v/>
      </c>
      <c r="O84" s="85"/>
      <c r="P84" s="86" t="str">
        <f t="shared" si="8"/>
        <v/>
      </c>
    </row>
    <row r="85" spans="2:16" s="76" customFormat="1" ht="15" x14ac:dyDescent="0.25">
      <c r="B85" s="153"/>
      <c r="C85" s="164"/>
      <c r="D85" s="164"/>
      <c r="E85" s="169"/>
      <c r="F85" s="164"/>
      <c r="G85" s="154"/>
      <c r="H85" s="162" t="str">
        <f>IF(ISBLANK(B85),"",SUMIF(Virkedager!$C:$C,"&gt;" &amp;  C85,Virkedager!$A:$A) - SUMIF(Virkedager!$C:$C,"&gt;" &amp;  D85,Virkedager!$A:$A))</f>
        <v/>
      </c>
      <c r="I85" s="83" t="str">
        <f t="shared" si="5"/>
        <v/>
      </c>
      <c r="J85" s="84" t="str">
        <f>IF(ISBLANK(B85),"",SUMIF(Virkedager!$C:$C,"&gt;" &amp;  C85,Virkedager!$A:$A) - SUMIF(Virkedager!$C:$C,"&gt;" &amp;  F85,Virkedager!$A:$A))</f>
        <v/>
      </c>
      <c r="K85" s="83" t="str">
        <f t="shared" si="6"/>
        <v/>
      </c>
      <c r="L85" s="157" t="str">
        <f t="shared" si="7"/>
        <v/>
      </c>
      <c r="M85" s="157" t="str">
        <f>IF(ISBLANK(B85),"",IF(COUNTIF(B$7:$B85,B85)&gt;1,TRUE,FALSE))</f>
        <v/>
      </c>
      <c r="N85" s="157" t="str">
        <f>IF(ISBLANK(B85),"",IF(COUNTIF($L$7:L85,TRUE)&gt;$P$2,L85,FALSE))</f>
        <v/>
      </c>
      <c r="O85" s="85"/>
      <c r="P85" s="86" t="str">
        <f t="shared" si="8"/>
        <v/>
      </c>
    </row>
    <row r="86" spans="2:16" s="76" customFormat="1" ht="15" x14ac:dyDescent="0.25">
      <c r="B86" s="153"/>
      <c r="C86" s="164"/>
      <c r="D86" s="164"/>
      <c r="E86" s="169"/>
      <c r="F86" s="164"/>
      <c r="G86" s="154"/>
      <c r="H86" s="162" t="str">
        <f>IF(ISBLANK(B86),"",SUMIF(Virkedager!$C:$C,"&gt;" &amp;  C86,Virkedager!$A:$A) - SUMIF(Virkedager!$C:$C,"&gt;" &amp;  D86,Virkedager!$A:$A))</f>
        <v/>
      </c>
      <c r="I86" s="83" t="str">
        <f t="shared" si="5"/>
        <v/>
      </c>
      <c r="J86" s="84" t="str">
        <f>IF(ISBLANK(B86),"",SUMIF(Virkedager!$C:$C,"&gt;" &amp;  C86,Virkedager!$A:$A) - SUMIF(Virkedager!$C:$C,"&gt;" &amp;  F86,Virkedager!$A:$A))</f>
        <v/>
      </c>
      <c r="K86" s="83" t="str">
        <f t="shared" si="6"/>
        <v/>
      </c>
      <c r="L86" s="157" t="str">
        <f t="shared" si="7"/>
        <v/>
      </c>
      <c r="M86" s="157" t="str">
        <f>IF(ISBLANK(B86),"",IF(COUNTIF(B$7:$B86,B86)&gt;1,TRUE,FALSE))</f>
        <v/>
      </c>
      <c r="N86" s="157" t="str">
        <f>IF(ISBLANK(B86),"",IF(COUNTIF($L$7:L86,TRUE)&gt;$P$2,L86,FALSE))</f>
        <v/>
      </c>
      <c r="O86" s="85"/>
      <c r="P86" s="86" t="str">
        <f t="shared" si="8"/>
        <v/>
      </c>
    </row>
    <row r="87" spans="2:16" s="76" customFormat="1" ht="15" x14ac:dyDescent="0.25">
      <c r="B87" s="153"/>
      <c r="C87" s="164"/>
      <c r="D87" s="164"/>
      <c r="E87" s="169"/>
      <c r="F87" s="164"/>
      <c r="G87" s="154"/>
      <c r="H87" s="162" t="str">
        <f>IF(ISBLANK(B87),"",SUMIF(Virkedager!$C:$C,"&gt;" &amp;  C87,Virkedager!$A:$A) - SUMIF(Virkedager!$C:$C,"&gt;" &amp;  D87,Virkedager!$A:$A))</f>
        <v/>
      </c>
      <c r="I87" s="83" t="str">
        <f t="shared" si="5"/>
        <v/>
      </c>
      <c r="J87" s="84" t="str">
        <f>IF(ISBLANK(B87),"",SUMIF(Virkedager!$C:$C,"&gt;" &amp;  C87,Virkedager!$A:$A) - SUMIF(Virkedager!$C:$C,"&gt;" &amp;  F87,Virkedager!$A:$A))</f>
        <v/>
      </c>
      <c r="K87" s="83" t="str">
        <f t="shared" si="6"/>
        <v/>
      </c>
      <c r="L87" s="157" t="str">
        <f t="shared" si="7"/>
        <v/>
      </c>
      <c r="M87" s="157" t="str">
        <f>IF(ISBLANK(B87),"",IF(COUNTIF(B$7:$B87,B87)&gt;1,TRUE,FALSE))</f>
        <v/>
      </c>
      <c r="N87" s="157" t="str">
        <f>IF(ISBLANK(B87),"",IF(COUNTIF($L$7:L87,TRUE)&gt;$P$2,L87,FALSE))</f>
        <v/>
      </c>
      <c r="O87" s="85"/>
      <c r="P87" s="86" t="str">
        <f t="shared" si="8"/>
        <v/>
      </c>
    </row>
    <row r="88" spans="2:16" s="76" customFormat="1" ht="15" x14ac:dyDescent="0.25">
      <c r="B88" s="153"/>
      <c r="C88" s="164"/>
      <c r="D88" s="164"/>
      <c r="E88" s="169"/>
      <c r="F88" s="164"/>
      <c r="G88" s="154"/>
      <c r="H88" s="162" t="str">
        <f>IF(ISBLANK(B88),"",SUMIF(Virkedager!$C:$C,"&gt;" &amp;  C88,Virkedager!$A:$A) - SUMIF(Virkedager!$C:$C,"&gt;" &amp;  D88,Virkedager!$A:$A))</f>
        <v/>
      </c>
      <c r="I88" s="83" t="str">
        <f t="shared" si="5"/>
        <v/>
      </c>
      <c r="J88" s="84" t="str">
        <f>IF(ISBLANK(B88),"",SUMIF(Virkedager!$C:$C,"&gt;" &amp;  C88,Virkedager!$A:$A) - SUMIF(Virkedager!$C:$C,"&gt;" &amp;  F88,Virkedager!$A:$A))</f>
        <v/>
      </c>
      <c r="K88" s="83" t="str">
        <f t="shared" si="6"/>
        <v/>
      </c>
      <c r="L88" s="157" t="str">
        <f t="shared" si="7"/>
        <v/>
      </c>
      <c r="M88" s="157" t="str">
        <f>IF(ISBLANK(B88),"",IF(COUNTIF(B$7:$B88,B88)&gt;1,TRUE,FALSE))</f>
        <v/>
      </c>
      <c r="N88" s="157" t="str">
        <f>IF(ISBLANK(B88),"",IF(COUNTIF($L$7:L88,TRUE)&gt;$P$2,L88,FALSE))</f>
        <v/>
      </c>
      <c r="O88" s="85"/>
      <c r="P88" s="86" t="str">
        <f t="shared" si="8"/>
        <v/>
      </c>
    </row>
    <row r="89" spans="2:16" s="76" customFormat="1" ht="15" x14ac:dyDescent="0.25">
      <c r="B89" s="153"/>
      <c r="C89" s="164"/>
      <c r="D89" s="164"/>
      <c r="E89" s="169"/>
      <c r="F89" s="164"/>
      <c r="G89" s="154"/>
      <c r="H89" s="162" t="str">
        <f>IF(ISBLANK(B89),"",SUMIF(Virkedager!$C:$C,"&gt;" &amp;  C89,Virkedager!$A:$A) - SUMIF(Virkedager!$C:$C,"&gt;" &amp;  D89,Virkedager!$A:$A))</f>
        <v/>
      </c>
      <c r="I89" s="83" t="str">
        <f t="shared" si="5"/>
        <v/>
      </c>
      <c r="J89" s="84" t="str">
        <f>IF(ISBLANK(B89),"",SUMIF(Virkedager!$C:$C,"&gt;" &amp;  C89,Virkedager!$A:$A) - SUMIF(Virkedager!$C:$C,"&gt;" &amp;  F89,Virkedager!$A:$A))</f>
        <v/>
      </c>
      <c r="K89" s="83" t="str">
        <f t="shared" si="6"/>
        <v/>
      </c>
      <c r="L89" s="157" t="str">
        <f t="shared" si="7"/>
        <v/>
      </c>
      <c r="M89" s="157" t="str">
        <f>IF(ISBLANK(B89),"",IF(COUNTIF(B$7:$B89,B89)&gt;1,TRUE,FALSE))</f>
        <v/>
      </c>
      <c r="N89" s="157" t="str">
        <f>IF(ISBLANK(B89),"",IF(COUNTIF($L$7:L89,TRUE)&gt;$P$2,L89,FALSE))</f>
        <v/>
      </c>
      <c r="O89" s="85"/>
      <c r="P89" s="86" t="str">
        <f t="shared" si="8"/>
        <v/>
      </c>
    </row>
    <row r="90" spans="2:16" s="76" customFormat="1" ht="15" x14ac:dyDescent="0.25">
      <c r="B90" s="153"/>
      <c r="C90" s="164"/>
      <c r="D90" s="164"/>
      <c r="E90" s="169"/>
      <c r="F90" s="164"/>
      <c r="G90" s="154"/>
      <c r="H90" s="162" t="str">
        <f>IF(ISBLANK(B90),"",SUMIF(Virkedager!$C:$C,"&gt;" &amp;  C90,Virkedager!$A:$A) - SUMIF(Virkedager!$C:$C,"&gt;" &amp;  D90,Virkedager!$A:$A))</f>
        <v/>
      </c>
      <c r="I90" s="83" t="str">
        <f t="shared" si="5"/>
        <v/>
      </c>
      <c r="J90" s="84" t="str">
        <f>IF(ISBLANK(B90),"",SUMIF(Virkedager!$C:$C,"&gt;" &amp;  C90,Virkedager!$A:$A) - SUMIF(Virkedager!$C:$C,"&gt;" &amp;  F90,Virkedager!$A:$A))</f>
        <v/>
      </c>
      <c r="K90" s="83" t="str">
        <f t="shared" si="6"/>
        <v/>
      </c>
      <c r="L90" s="157" t="str">
        <f t="shared" si="7"/>
        <v/>
      </c>
      <c r="M90" s="157" t="str">
        <f>IF(ISBLANK(B90),"",IF(COUNTIF(B$7:$B90,B90)&gt;1,TRUE,FALSE))</f>
        <v/>
      </c>
      <c r="N90" s="157" t="str">
        <f>IF(ISBLANK(B90),"",IF(COUNTIF($L$7:L90,TRUE)&gt;$P$2,L90,FALSE))</f>
        <v/>
      </c>
      <c r="O90" s="85"/>
      <c r="P90" s="86" t="str">
        <f t="shared" si="8"/>
        <v/>
      </c>
    </row>
    <row r="91" spans="2:16" s="76" customFormat="1" ht="15" x14ac:dyDescent="0.25">
      <c r="B91" s="153"/>
      <c r="C91" s="164"/>
      <c r="D91" s="164"/>
      <c r="E91" s="169"/>
      <c r="F91" s="164"/>
      <c r="G91" s="154"/>
      <c r="H91" s="162" t="str">
        <f>IF(ISBLANK(B91),"",SUMIF(Virkedager!$C:$C,"&gt;" &amp;  C91,Virkedager!$A:$A) - SUMIF(Virkedager!$C:$C,"&gt;" &amp;  D91,Virkedager!$A:$A))</f>
        <v/>
      </c>
      <c r="I91" s="83" t="str">
        <f t="shared" si="5"/>
        <v/>
      </c>
      <c r="J91" s="84" t="str">
        <f>IF(ISBLANK(B91),"",SUMIF(Virkedager!$C:$C,"&gt;" &amp;  C91,Virkedager!$A:$A) - SUMIF(Virkedager!$C:$C,"&gt;" &amp;  F91,Virkedager!$A:$A))</f>
        <v/>
      </c>
      <c r="K91" s="83" t="str">
        <f t="shared" si="6"/>
        <v/>
      </c>
      <c r="L91" s="157" t="str">
        <f t="shared" si="7"/>
        <v/>
      </c>
      <c r="M91" s="157" t="str">
        <f>IF(ISBLANK(B91),"",IF(COUNTIF(B$7:$B91,B91)&gt;1,TRUE,FALSE))</f>
        <v/>
      </c>
      <c r="N91" s="157" t="str">
        <f>IF(ISBLANK(B91),"",IF(COUNTIF($L$7:L91,TRUE)&gt;$P$2,L91,FALSE))</f>
        <v/>
      </c>
      <c r="O91" s="85"/>
      <c r="P91" s="86" t="str">
        <f t="shared" si="8"/>
        <v/>
      </c>
    </row>
    <row r="92" spans="2:16" s="76" customFormat="1" ht="15" x14ac:dyDescent="0.25">
      <c r="B92" s="153"/>
      <c r="C92" s="164"/>
      <c r="D92" s="164"/>
      <c r="E92" s="169"/>
      <c r="F92" s="164"/>
      <c r="G92" s="154"/>
      <c r="H92" s="162" t="str">
        <f>IF(ISBLANK(B92),"",SUMIF(Virkedager!$C:$C,"&gt;" &amp;  C92,Virkedager!$A:$A) - SUMIF(Virkedager!$C:$C,"&gt;" &amp;  D92,Virkedager!$A:$A))</f>
        <v/>
      </c>
      <c r="I92" s="83" t="str">
        <f t="shared" si="5"/>
        <v/>
      </c>
      <c r="J92" s="84" t="str">
        <f>IF(ISBLANK(B92),"",SUMIF(Virkedager!$C:$C,"&gt;" &amp;  C92,Virkedager!$A:$A) - SUMIF(Virkedager!$C:$C,"&gt;" &amp;  F92,Virkedager!$A:$A))</f>
        <v/>
      </c>
      <c r="K92" s="83" t="str">
        <f t="shared" si="6"/>
        <v/>
      </c>
      <c r="L92" s="157" t="str">
        <f t="shared" si="7"/>
        <v/>
      </c>
      <c r="M92" s="157" t="str">
        <f>IF(ISBLANK(B92),"",IF(COUNTIF(B$7:$B92,B92)&gt;1,TRUE,FALSE))</f>
        <v/>
      </c>
      <c r="N92" s="157" t="str">
        <f>IF(ISBLANK(B92),"",IF(COUNTIF($L$7:L92,TRUE)&gt;$P$2,L92,FALSE))</f>
        <v/>
      </c>
      <c r="O92" s="85"/>
      <c r="P92" s="86" t="str">
        <f t="shared" si="8"/>
        <v/>
      </c>
    </row>
    <row r="93" spans="2:16" s="76" customFormat="1" ht="15" x14ac:dyDescent="0.25">
      <c r="B93" s="153"/>
      <c r="C93" s="164"/>
      <c r="D93" s="164"/>
      <c r="E93" s="169"/>
      <c r="F93" s="164"/>
      <c r="G93" s="154"/>
      <c r="H93" s="162" t="str">
        <f>IF(ISBLANK(B93),"",SUMIF(Virkedager!$C:$C,"&gt;" &amp;  C93,Virkedager!$A:$A) - SUMIF(Virkedager!$C:$C,"&gt;" &amp;  D93,Virkedager!$A:$A))</f>
        <v/>
      </c>
      <c r="I93" s="83" t="str">
        <f t="shared" si="5"/>
        <v/>
      </c>
      <c r="J93" s="84" t="str">
        <f>IF(ISBLANK(B93),"",SUMIF(Virkedager!$C:$C,"&gt;" &amp;  C93,Virkedager!$A:$A) - SUMIF(Virkedager!$C:$C,"&gt;" &amp;  F93,Virkedager!$A:$A))</f>
        <v/>
      </c>
      <c r="K93" s="83" t="str">
        <f t="shared" si="6"/>
        <v/>
      </c>
      <c r="L93" s="157" t="str">
        <f t="shared" si="7"/>
        <v/>
      </c>
      <c r="M93" s="157" t="str">
        <f>IF(ISBLANK(B93),"",IF(COUNTIF(B$7:$B93,B93)&gt;1,TRUE,FALSE))</f>
        <v/>
      </c>
      <c r="N93" s="157" t="str">
        <f>IF(ISBLANK(B93),"",IF(COUNTIF($L$7:L93,TRUE)&gt;$P$2,L93,FALSE))</f>
        <v/>
      </c>
      <c r="O93" s="85"/>
      <c r="P93" s="86" t="str">
        <f t="shared" si="8"/>
        <v/>
      </c>
    </row>
    <row r="94" spans="2:16" s="76" customFormat="1" ht="15" x14ac:dyDescent="0.25">
      <c r="B94" s="153"/>
      <c r="C94" s="164"/>
      <c r="D94" s="164"/>
      <c r="E94" s="169"/>
      <c r="F94" s="164"/>
      <c r="G94" s="154"/>
      <c r="H94" s="162" t="str">
        <f>IF(ISBLANK(B94),"",SUMIF(Virkedager!$C:$C,"&gt;" &amp;  C94,Virkedager!$A:$A) - SUMIF(Virkedager!$C:$C,"&gt;" &amp;  D94,Virkedager!$A:$A))</f>
        <v/>
      </c>
      <c r="I94" s="83" t="str">
        <f t="shared" si="5"/>
        <v/>
      </c>
      <c r="J94" s="84" t="str">
        <f>IF(ISBLANK(B94),"",SUMIF(Virkedager!$C:$C,"&gt;" &amp;  C94,Virkedager!$A:$A) - SUMIF(Virkedager!$C:$C,"&gt;" &amp;  F94,Virkedager!$A:$A))</f>
        <v/>
      </c>
      <c r="K94" s="83" t="str">
        <f t="shared" si="6"/>
        <v/>
      </c>
      <c r="L94" s="157" t="str">
        <f t="shared" si="7"/>
        <v/>
      </c>
      <c r="M94" s="157" t="str">
        <f>IF(ISBLANK(B94),"",IF(COUNTIF(B$7:$B94,B94)&gt;1,TRUE,FALSE))</f>
        <v/>
      </c>
      <c r="N94" s="157" t="str">
        <f>IF(ISBLANK(B94),"",IF(COUNTIF($L$7:L94,TRUE)&gt;$P$2,L94,FALSE))</f>
        <v/>
      </c>
      <c r="O94" s="85"/>
      <c r="P94" s="86" t="str">
        <f t="shared" si="8"/>
        <v/>
      </c>
    </row>
    <row r="95" spans="2:16" s="76" customFormat="1" ht="15" x14ac:dyDescent="0.25">
      <c r="B95" s="153"/>
      <c r="C95" s="164"/>
      <c r="D95" s="164"/>
      <c r="E95" s="169"/>
      <c r="F95" s="164"/>
      <c r="G95" s="154"/>
      <c r="H95" s="162" t="str">
        <f>IF(ISBLANK(B95),"",SUMIF(Virkedager!$C:$C,"&gt;" &amp;  C95,Virkedager!$A:$A) - SUMIF(Virkedager!$C:$C,"&gt;" &amp;  D95,Virkedager!$A:$A))</f>
        <v/>
      </c>
      <c r="I95" s="83" t="str">
        <f t="shared" si="5"/>
        <v/>
      </c>
      <c r="J95" s="84" t="str">
        <f>IF(ISBLANK(B95),"",SUMIF(Virkedager!$C:$C,"&gt;" &amp;  C95,Virkedager!$A:$A) - SUMIF(Virkedager!$C:$C,"&gt;" &amp;  F95,Virkedager!$A:$A))</f>
        <v/>
      </c>
      <c r="K95" s="83" t="str">
        <f t="shared" si="6"/>
        <v/>
      </c>
      <c r="L95" s="157" t="str">
        <f t="shared" si="7"/>
        <v/>
      </c>
      <c r="M95" s="157" t="str">
        <f>IF(ISBLANK(B95),"",IF(COUNTIF(B$7:$B95,B95)&gt;1,TRUE,FALSE))</f>
        <v/>
      </c>
      <c r="N95" s="157" t="str">
        <f>IF(ISBLANK(B95),"",IF(COUNTIF($L$7:L95,TRUE)&gt;$P$2,L95,FALSE))</f>
        <v/>
      </c>
      <c r="O95" s="85"/>
      <c r="P95" s="86" t="str">
        <f t="shared" si="8"/>
        <v/>
      </c>
    </row>
    <row r="96" spans="2:16" s="76" customFormat="1" ht="15" x14ac:dyDescent="0.25">
      <c r="B96" s="153"/>
      <c r="C96" s="164"/>
      <c r="D96" s="164"/>
      <c r="E96" s="169"/>
      <c r="F96" s="164"/>
      <c r="G96" s="154"/>
      <c r="H96" s="162" t="str">
        <f>IF(ISBLANK(B96),"",SUMIF(Virkedager!$C:$C,"&gt;" &amp;  C96,Virkedager!$A:$A) - SUMIF(Virkedager!$C:$C,"&gt;" &amp;  D96,Virkedager!$A:$A))</f>
        <v/>
      </c>
      <c r="I96" s="83" t="str">
        <f t="shared" si="5"/>
        <v/>
      </c>
      <c r="J96" s="84" t="str">
        <f>IF(ISBLANK(B96),"",SUMIF(Virkedager!$C:$C,"&gt;" &amp;  C96,Virkedager!$A:$A) - SUMIF(Virkedager!$C:$C,"&gt;" &amp;  F96,Virkedager!$A:$A))</f>
        <v/>
      </c>
      <c r="K96" s="83" t="str">
        <f t="shared" si="6"/>
        <v/>
      </c>
      <c r="L96" s="157" t="str">
        <f t="shared" si="7"/>
        <v/>
      </c>
      <c r="M96" s="157" t="str">
        <f>IF(ISBLANK(B96),"",IF(COUNTIF(B$7:$B96,B96)&gt;1,TRUE,FALSE))</f>
        <v/>
      </c>
      <c r="N96" s="157" t="str">
        <f>IF(ISBLANK(B96),"",IF(COUNTIF($L$7:L96,TRUE)&gt;$P$2,L96,FALSE))</f>
        <v/>
      </c>
      <c r="O96" s="85"/>
      <c r="P96" s="86" t="str">
        <f t="shared" si="8"/>
        <v/>
      </c>
    </row>
    <row r="97" spans="2:16" s="76" customFormat="1" ht="15" x14ac:dyDescent="0.25">
      <c r="B97" s="153"/>
      <c r="C97" s="164"/>
      <c r="D97" s="164"/>
      <c r="E97" s="169"/>
      <c r="F97" s="164"/>
      <c r="G97" s="154"/>
      <c r="H97" s="162" t="str">
        <f>IF(ISBLANK(B97),"",SUMIF(Virkedager!$C:$C,"&gt;" &amp;  C97,Virkedager!$A:$A) - SUMIF(Virkedager!$C:$C,"&gt;" &amp;  D97,Virkedager!$A:$A))</f>
        <v/>
      </c>
      <c r="I97" s="83" t="str">
        <f t="shared" si="5"/>
        <v/>
      </c>
      <c r="J97" s="84" t="str">
        <f>IF(ISBLANK(B97),"",SUMIF(Virkedager!$C:$C,"&gt;" &amp;  C97,Virkedager!$A:$A) - SUMIF(Virkedager!$C:$C,"&gt;" &amp;  F97,Virkedager!$A:$A))</f>
        <v/>
      </c>
      <c r="K97" s="83" t="str">
        <f t="shared" si="6"/>
        <v/>
      </c>
      <c r="L97" s="157" t="str">
        <f t="shared" si="7"/>
        <v/>
      </c>
      <c r="M97" s="157" t="str">
        <f>IF(ISBLANK(B97),"",IF(COUNTIF(B$7:$B97,B97)&gt;1,TRUE,FALSE))</f>
        <v/>
      </c>
      <c r="N97" s="157" t="str">
        <f>IF(ISBLANK(B97),"",IF(COUNTIF($L$7:L97,TRUE)&gt;$P$2,L97,FALSE))</f>
        <v/>
      </c>
      <c r="O97" s="85"/>
      <c r="P97" s="86" t="str">
        <f t="shared" si="8"/>
        <v/>
      </c>
    </row>
    <row r="98" spans="2:16" s="76" customFormat="1" ht="15" x14ac:dyDescent="0.25">
      <c r="B98" s="153"/>
      <c r="C98" s="164"/>
      <c r="D98" s="164"/>
      <c r="E98" s="169"/>
      <c r="F98" s="164"/>
      <c r="G98" s="154"/>
      <c r="H98" s="162" t="str">
        <f>IF(ISBLANK(B98),"",SUMIF(Virkedager!$C:$C,"&gt;" &amp;  C98,Virkedager!$A:$A) - SUMIF(Virkedager!$C:$C,"&gt;" &amp;  D98,Virkedager!$A:$A))</f>
        <v/>
      </c>
      <c r="I98" s="83" t="str">
        <f t="shared" si="5"/>
        <v/>
      </c>
      <c r="J98" s="84" t="str">
        <f>IF(ISBLANK(B98),"",SUMIF(Virkedager!$C:$C,"&gt;" &amp;  C98,Virkedager!$A:$A) - SUMIF(Virkedager!$C:$C,"&gt;" &amp;  F98,Virkedager!$A:$A))</f>
        <v/>
      </c>
      <c r="K98" s="83" t="str">
        <f t="shared" si="6"/>
        <v/>
      </c>
      <c r="L98" s="157" t="str">
        <f t="shared" si="7"/>
        <v/>
      </c>
      <c r="M98" s="157" t="str">
        <f>IF(ISBLANK(B98),"",IF(COUNTIF(B$7:$B98,B98)&gt;1,TRUE,FALSE))</f>
        <v/>
      </c>
      <c r="N98" s="157" t="str">
        <f>IF(ISBLANK(B98),"",IF(COUNTIF($L$7:L98,TRUE)&gt;$P$2,L98,FALSE))</f>
        <v/>
      </c>
      <c r="O98" s="85"/>
      <c r="P98" s="86" t="str">
        <f t="shared" si="8"/>
        <v/>
      </c>
    </row>
    <row r="99" spans="2:16" s="76" customFormat="1" ht="15" x14ac:dyDescent="0.25">
      <c r="B99" s="153"/>
      <c r="C99" s="164"/>
      <c r="D99" s="164"/>
      <c r="E99" s="169"/>
      <c r="F99" s="164"/>
      <c r="G99" s="154"/>
      <c r="H99" s="162" t="str">
        <f>IF(ISBLANK(B99),"",SUMIF(Virkedager!$C:$C,"&gt;" &amp;  C99,Virkedager!$A:$A) - SUMIF(Virkedager!$C:$C,"&gt;" &amp;  D99,Virkedager!$A:$A))</f>
        <v/>
      </c>
      <c r="I99" s="83" t="str">
        <f t="shared" si="5"/>
        <v/>
      </c>
      <c r="J99" s="84" t="str">
        <f>IF(ISBLANK(B99),"",SUMIF(Virkedager!$C:$C,"&gt;" &amp;  C99,Virkedager!$A:$A) - SUMIF(Virkedager!$C:$C,"&gt;" &amp;  F99,Virkedager!$A:$A))</f>
        <v/>
      </c>
      <c r="K99" s="83" t="str">
        <f t="shared" si="6"/>
        <v/>
      </c>
      <c r="L99" s="157" t="str">
        <f t="shared" si="7"/>
        <v/>
      </c>
      <c r="M99" s="157" t="str">
        <f>IF(ISBLANK(B99),"",IF(COUNTIF(B$7:$B99,B99)&gt;1,TRUE,FALSE))</f>
        <v/>
      </c>
      <c r="N99" s="157" t="str">
        <f>IF(ISBLANK(B99),"",IF(COUNTIF($L$7:L99,TRUE)&gt;$P$2,L99,FALSE))</f>
        <v/>
      </c>
      <c r="O99" s="85"/>
      <c r="P99" s="86" t="str">
        <f t="shared" si="8"/>
        <v/>
      </c>
    </row>
    <row r="100" spans="2:16" s="76" customFormat="1" ht="15" x14ac:dyDescent="0.25">
      <c r="B100" s="153"/>
      <c r="C100" s="164"/>
      <c r="D100" s="164"/>
      <c r="E100" s="169"/>
      <c r="F100" s="164"/>
      <c r="G100" s="154"/>
      <c r="H100" s="162" t="str">
        <f>IF(ISBLANK(B100),"",SUMIF(Virkedager!$C:$C,"&gt;" &amp;  C100,Virkedager!$A:$A) - SUMIF(Virkedager!$C:$C,"&gt;" &amp;  D100,Virkedager!$A:$A))</f>
        <v/>
      </c>
      <c r="I100" s="83" t="str">
        <f t="shared" si="5"/>
        <v/>
      </c>
      <c r="J100" s="84" t="str">
        <f>IF(ISBLANK(B100),"",SUMIF(Virkedager!$C:$C,"&gt;" &amp;  C100,Virkedager!$A:$A) - SUMIF(Virkedager!$C:$C,"&gt;" &amp;  F100,Virkedager!$A:$A))</f>
        <v/>
      </c>
      <c r="K100" s="83" t="str">
        <f t="shared" si="6"/>
        <v/>
      </c>
      <c r="L100" s="157" t="str">
        <f t="shared" si="7"/>
        <v/>
      </c>
      <c r="M100" s="157" t="str">
        <f>IF(ISBLANK(B100),"",IF(COUNTIF(B$7:$B100,B100)&gt;1,TRUE,FALSE))</f>
        <v/>
      </c>
      <c r="N100" s="157" t="str">
        <f>IF(ISBLANK(B100),"",IF(COUNTIF($L$7:L100,TRUE)&gt;$P$2,L100,FALSE))</f>
        <v/>
      </c>
      <c r="O100" s="85"/>
      <c r="P100" s="86" t="str">
        <f t="shared" si="8"/>
        <v/>
      </c>
    </row>
    <row r="101" spans="2:16" s="76" customFormat="1" ht="15" x14ac:dyDescent="0.25">
      <c r="B101" s="153"/>
      <c r="C101" s="164"/>
      <c r="D101" s="164"/>
      <c r="E101" s="169"/>
      <c r="F101" s="164"/>
      <c r="G101" s="154"/>
      <c r="H101" s="162" t="str">
        <f>IF(ISBLANK(B101),"",SUMIF(Virkedager!$C:$C,"&gt;" &amp;  C101,Virkedager!$A:$A) - SUMIF(Virkedager!$C:$C,"&gt;" &amp;  D101,Virkedager!$A:$A))</f>
        <v/>
      </c>
      <c r="I101" s="83" t="str">
        <f t="shared" si="5"/>
        <v/>
      </c>
      <c r="J101" s="84" t="str">
        <f>IF(ISBLANK(B101),"",SUMIF(Virkedager!$C:$C,"&gt;" &amp;  C101,Virkedager!$A:$A) - SUMIF(Virkedager!$C:$C,"&gt;" &amp;  F101,Virkedager!$A:$A))</f>
        <v/>
      </c>
      <c r="K101" s="83" t="str">
        <f t="shared" si="6"/>
        <v/>
      </c>
      <c r="L101" s="157" t="str">
        <f t="shared" si="7"/>
        <v/>
      </c>
      <c r="M101" s="157" t="str">
        <f>IF(ISBLANK(B101),"",IF(COUNTIF(B$7:$B101,B101)&gt;1,TRUE,FALSE))</f>
        <v/>
      </c>
      <c r="N101" s="157" t="str">
        <f>IF(ISBLANK(B101),"",IF(COUNTIF($L$7:L101,TRUE)&gt;$P$2,L101,FALSE))</f>
        <v/>
      </c>
      <c r="O101" s="85"/>
      <c r="P101" s="86" t="str">
        <f t="shared" si="8"/>
        <v/>
      </c>
    </row>
    <row r="102" spans="2:16" s="76" customFormat="1" ht="15" x14ac:dyDescent="0.25">
      <c r="B102" s="153"/>
      <c r="C102" s="164"/>
      <c r="D102" s="164"/>
      <c r="E102" s="169"/>
      <c r="F102" s="164"/>
      <c r="G102" s="154"/>
      <c r="H102" s="162" t="str">
        <f>IF(ISBLANK(B102),"",SUMIF(Virkedager!$C:$C,"&gt;" &amp;  C102,Virkedager!$A:$A) - SUMIF(Virkedager!$C:$C,"&gt;" &amp;  D102,Virkedager!$A:$A))</f>
        <v/>
      </c>
      <c r="I102" s="83" t="str">
        <f t="shared" si="5"/>
        <v/>
      </c>
      <c r="J102" s="84" t="str">
        <f>IF(ISBLANK(B102),"",SUMIF(Virkedager!$C:$C,"&gt;" &amp;  C102,Virkedager!$A:$A) - SUMIF(Virkedager!$C:$C,"&gt;" &amp;  F102,Virkedager!$A:$A))</f>
        <v/>
      </c>
      <c r="K102" s="83" t="str">
        <f t="shared" si="6"/>
        <v/>
      </c>
      <c r="L102" s="157" t="str">
        <f t="shared" si="7"/>
        <v/>
      </c>
      <c r="M102" s="157" t="str">
        <f>IF(ISBLANK(B102),"",IF(COUNTIF(B$7:$B102,B102)&gt;1,TRUE,FALSE))</f>
        <v/>
      </c>
      <c r="N102" s="157" t="str">
        <f>IF(ISBLANK(B102),"",IF(COUNTIF($L$7:L102,TRUE)&gt;$P$2,L102,FALSE))</f>
        <v/>
      </c>
      <c r="O102" s="85"/>
      <c r="P102" s="86" t="str">
        <f t="shared" si="8"/>
        <v/>
      </c>
    </row>
    <row r="103" spans="2:16" s="76" customFormat="1" ht="15" x14ac:dyDescent="0.25">
      <c r="B103" s="153"/>
      <c r="C103" s="164"/>
      <c r="D103" s="164"/>
      <c r="E103" s="169"/>
      <c r="F103" s="164"/>
      <c r="G103" s="154"/>
      <c r="H103" s="162" t="str">
        <f>IF(ISBLANK(B103),"",SUMIF(Virkedager!$C:$C,"&gt;" &amp;  C103,Virkedager!$A:$A) - SUMIF(Virkedager!$C:$C,"&gt;" &amp;  D103,Virkedager!$A:$A))</f>
        <v/>
      </c>
      <c r="I103" s="83" t="str">
        <f t="shared" si="5"/>
        <v/>
      </c>
      <c r="J103" s="84" t="str">
        <f>IF(ISBLANK(B103),"",SUMIF(Virkedager!$C:$C,"&gt;" &amp;  C103,Virkedager!$A:$A) - SUMIF(Virkedager!$C:$C,"&gt;" &amp;  F103,Virkedager!$A:$A))</f>
        <v/>
      </c>
      <c r="K103" s="83" t="str">
        <f t="shared" si="6"/>
        <v/>
      </c>
      <c r="L103" s="157" t="str">
        <f t="shared" si="7"/>
        <v/>
      </c>
      <c r="M103" s="157" t="str">
        <f>IF(ISBLANK(B103),"",IF(COUNTIF(B$7:$B103,B103)&gt;1,TRUE,FALSE))</f>
        <v/>
      </c>
      <c r="N103" s="157" t="str">
        <f>IF(ISBLANK(B103),"",IF(COUNTIF($L$7:L103,TRUE)&gt;$P$2,L103,FALSE))</f>
        <v/>
      </c>
      <c r="O103" s="85"/>
      <c r="P103" s="86" t="str">
        <f t="shared" si="8"/>
        <v/>
      </c>
    </row>
    <row r="104" spans="2:16" s="76" customFormat="1" ht="15" x14ac:dyDescent="0.25">
      <c r="B104" s="153"/>
      <c r="C104" s="164"/>
      <c r="D104" s="164"/>
      <c r="E104" s="169"/>
      <c r="F104" s="164"/>
      <c r="G104" s="154"/>
      <c r="H104" s="162" t="str">
        <f>IF(ISBLANK(B104),"",SUMIF(Virkedager!$C:$C,"&gt;" &amp;  C104,Virkedager!$A:$A) - SUMIF(Virkedager!$C:$C,"&gt;" &amp;  D104,Virkedager!$A:$A))</f>
        <v/>
      </c>
      <c r="I104" s="83" t="str">
        <f t="shared" si="5"/>
        <v/>
      </c>
      <c r="J104" s="84" t="str">
        <f>IF(ISBLANK(B104),"",SUMIF(Virkedager!$C:$C,"&gt;" &amp;  C104,Virkedager!$A:$A) - SUMIF(Virkedager!$C:$C,"&gt;" &amp;  F104,Virkedager!$A:$A))</f>
        <v/>
      </c>
      <c r="K104" s="83" t="str">
        <f t="shared" si="6"/>
        <v/>
      </c>
      <c r="L104" s="157" t="str">
        <f t="shared" si="7"/>
        <v/>
      </c>
      <c r="M104" s="157" t="str">
        <f>IF(ISBLANK(B104),"",IF(COUNTIF(B$7:$B104,B104)&gt;1,TRUE,FALSE))</f>
        <v/>
      </c>
      <c r="N104" s="157" t="str">
        <f>IF(ISBLANK(B104),"",IF(COUNTIF($L$7:L104,TRUE)&gt;$P$2,L104,FALSE))</f>
        <v/>
      </c>
      <c r="O104" s="85"/>
      <c r="P104" s="86" t="str">
        <f t="shared" si="8"/>
        <v/>
      </c>
    </row>
    <row r="105" spans="2:16" s="76" customFormat="1" ht="15" x14ac:dyDescent="0.25">
      <c r="B105" s="153"/>
      <c r="C105" s="164"/>
      <c r="D105" s="164"/>
      <c r="E105" s="169"/>
      <c r="F105" s="164"/>
      <c r="G105" s="154"/>
      <c r="H105" s="162" t="str">
        <f>IF(ISBLANK(B105),"",SUMIF(Virkedager!$C:$C,"&gt;" &amp;  C105,Virkedager!$A:$A) - SUMIF(Virkedager!$C:$C,"&gt;" &amp;  D105,Virkedager!$A:$A))</f>
        <v/>
      </c>
      <c r="I105" s="83" t="str">
        <f t="shared" si="5"/>
        <v/>
      </c>
      <c r="J105" s="84" t="str">
        <f>IF(ISBLANK(B105),"",SUMIF(Virkedager!$C:$C,"&gt;" &amp;  C105,Virkedager!$A:$A) - SUMIF(Virkedager!$C:$C,"&gt;" &amp;  F105,Virkedager!$A:$A))</f>
        <v/>
      </c>
      <c r="K105" s="83" t="str">
        <f t="shared" si="6"/>
        <v/>
      </c>
      <c r="L105" s="157" t="str">
        <f t="shared" si="7"/>
        <v/>
      </c>
      <c r="M105" s="157" t="str">
        <f>IF(ISBLANK(B105),"",IF(COUNTIF(B$7:$B105,B105)&gt;1,TRUE,FALSE))</f>
        <v/>
      </c>
      <c r="N105" s="157" t="str">
        <f>IF(ISBLANK(B105),"",IF(COUNTIF($L$7:L105,TRUE)&gt;$P$2,L105,FALSE))</f>
        <v/>
      </c>
      <c r="O105" s="85"/>
      <c r="P105" s="86" t="str">
        <f t="shared" si="8"/>
        <v/>
      </c>
    </row>
    <row r="106" spans="2:16" s="76" customFormat="1" ht="15" x14ac:dyDescent="0.25">
      <c r="B106" s="153"/>
      <c r="C106" s="164"/>
      <c r="D106" s="164"/>
      <c r="E106" s="169"/>
      <c r="F106" s="164"/>
      <c r="G106" s="154"/>
      <c r="H106" s="162" t="str">
        <f>IF(ISBLANK(B106),"",SUMIF(Virkedager!$C:$C,"&gt;" &amp;  C106,Virkedager!$A:$A) - SUMIF(Virkedager!$C:$C,"&gt;" &amp;  D106,Virkedager!$A:$A))</f>
        <v/>
      </c>
      <c r="I106" s="83" t="str">
        <f t="shared" si="5"/>
        <v/>
      </c>
      <c r="J106" s="84" t="str">
        <f>IF(ISBLANK(B106),"",SUMIF(Virkedager!$C:$C,"&gt;" &amp;  C106,Virkedager!$A:$A) - SUMIF(Virkedager!$C:$C,"&gt;" &amp;  F106,Virkedager!$A:$A))</f>
        <v/>
      </c>
      <c r="K106" s="83" t="str">
        <f t="shared" si="6"/>
        <v/>
      </c>
      <c r="L106" s="157" t="str">
        <f t="shared" si="7"/>
        <v/>
      </c>
      <c r="M106" s="157" t="str">
        <f>IF(ISBLANK(B106),"",IF(COUNTIF(B$7:$B106,B106)&gt;1,TRUE,FALSE))</f>
        <v/>
      </c>
      <c r="N106" s="157" t="str">
        <f>IF(ISBLANK(B106),"",IF(COUNTIF($L$7:L106,TRUE)&gt;$P$2,L106,FALSE))</f>
        <v/>
      </c>
      <c r="O106" s="85"/>
      <c r="P106" s="86" t="str">
        <f t="shared" si="8"/>
        <v/>
      </c>
    </row>
    <row r="107" spans="2:16" s="76" customFormat="1" ht="15" x14ac:dyDescent="0.25">
      <c r="B107" s="153"/>
      <c r="C107" s="164"/>
      <c r="D107" s="164"/>
      <c r="E107" s="169"/>
      <c r="F107" s="164"/>
      <c r="G107" s="154"/>
      <c r="H107" s="162" t="str">
        <f>IF(ISBLANK(B107),"",SUMIF(Virkedager!$C:$C,"&gt;" &amp;  C107,Virkedager!$A:$A) - SUMIF(Virkedager!$C:$C,"&gt;" &amp;  D107,Virkedager!$A:$A))</f>
        <v/>
      </c>
      <c r="I107" s="83" t="str">
        <f t="shared" si="5"/>
        <v/>
      </c>
      <c r="J107" s="84" t="str">
        <f>IF(ISBLANK(B107),"",SUMIF(Virkedager!$C:$C,"&gt;" &amp;  C107,Virkedager!$A:$A) - SUMIF(Virkedager!$C:$C,"&gt;" &amp;  F107,Virkedager!$A:$A))</f>
        <v/>
      </c>
      <c r="K107" s="83" t="str">
        <f t="shared" si="6"/>
        <v/>
      </c>
      <c r="L107" s="157" t="str">
        <f t="shared" si="7"/>
        <v/>
      </c>
      <c r="M107" s="157" t="str">
        <f>IF(ISBLANK(B107),"",IF(COUNTIF(B$7:$B107,B107)&gt;1,TRUE,FALSE))</f>
        <v/>
      </c>
      <c r="N107" s="157" t="str">
        <f>IF(ISBLANK(B107),"",IF(COUNTIF($L$7:L107,TRUE)&gt;$P$2,L107,FALSE))</f>
        <v/>
      </c>
      <c r="O107" s="85"/>
      <c r="P107" s="86" t="str">
        <f t="shared" si="8"/>
        <v/>
      </c>
    </row>
    <row r="108" spans="2:16" s="76" customFormat="1" ht="15" x14ac:dyDescent="0.25">
      <c r="B108" s="153"/>
      <c r="C108" s="164"/>
      <c r="D108" s="164"/>
      <c r="E108" s="169"/>
      <c r="F108" s="164"/>
      <c r="G108" s="154"/>
      <c r="H108" s="162" t="str">
        <f>IF(ISBLANK(B108),"",SUMIF(Virkedager!$C:$C,"&gt;" &amp;  C108,Virkedager!$A:$A) - SUMIF(Virkedager!$C:$C,"&gt;" &amp;  D108,Virkedager!$A:$A))</f>
        <v/>
      </c>
      <c r="I108" s="83" t="str">
        <f t="shared" si="5"/>
        <v/>
      </c>
      <c r="J108" s="84" t="str">
        <f>IF(ISBLANK(B108),"",SUMIF(Virkedager!$C:$C,"&gt;" &amp;  C108,Virkedager!$A:$A) - SUMIF(Virkedager!$C:$C,"&gt;" &amp;  F108,Virkedager!$A:$A))</f>
        <v/>
      </c>
      <c r="K108" s="83" t="str">
        <f t="shared" si="6"/>
        <v/>
      </c>
      <c r="L108" s="157" t="str">
        <f t="shared" si="7"/>
        <v/>
      </c>
      <c r="M108" s="157" t="str">
        <f>IF(ISBLANK(B108),"",IF(COUNTIF(B$7:$B108,B108)&gt;1,TRUE,FALSE))</f>
        <v/>
      </c>
      <c r="N108" s="157" t="str">
        <f>IF(ISBLANK(B108),"",IF(COUNTIF($L$7:L108,TRUE)&gt;$P$2,L108,FALSE))</f>
        <v/>
      </c>
      <c r="O108" s="85"/>
      <c r="P108" s="86" t="str">
        <f t="shared" si="8"/>
        <v/>
      </c>
    </row>
    <row r="109" spans="2:16" s="76" customFormat="1" ht="15" x14ac:dyDescent="0.25">
      <c r="B109" s="153"/>
      <c r="C109" s="164"/>
      <c r="D109" s="164"/>
      <c r="E109" s="169"/>
      <c r="F109" s="164"/>
      <c r="G109" s="154"/>
      <c r="H109" s="162" t="str">
        <f>IF(ISBLANK(B109),"",SUMIF(Virkedager!$C:$C,"&gt;" &amp;  C109,Virkedager!$A:$A) - SUMIF(Virkedager!$C:$C,"&gt;" &amp;  D109,Virkedager!$A:$A))</f>
        <v/>
      </c>
      <c r="I109" s="83" t="str">
        <f t="shared" si="5"/>
        <v/>
      </c>
      <c r="J109" s="84" t="str">
        <f>IF(ISBLANK(B109),"",SUMIF(Virkedager!$C:$C,"&gt;" &amp;  C109,Virkedager!$A:$A) - SUMIF(Virkedager!$C:$C,"&gt;" &amp;  F109,Virkedager!$A:$A))</f>
        <v/>
      </c>
      <c r="K109" s="83" t="str">
        <f t="shared" si="6"/>
        <v/>
      </c>
      <c r="L109" s="157" t="str">
        <f t="shared" si="7"/>
        <v/>
      </c>
      <c r="M109" s="157" t="str">
        <f>IF(ISBLANK(B109),"",IF(COUNTIF(B$7:$B109,B109)&gt;1,TRUE,FALSE))</f>
        <v/>
      </c>
      <c r="N109" s="157" t="str">
        <f>IF(ISBLANK(B109),"",IF(COUNTIF($L$7:L109,TRUE)&gt;$P$2,L109,FALSE))</f>
        <v/>
      </c>
      <c r="O109" s="85"/>
      <c r="P109" s="86" t="str">
        <f t="shared" si="8"/>
        <v/>
      </c>
    </row>
    <row r="110" spans="2:16" s="76" customFormat="1" ht="15" x14ac:dyDescent="0.25">
      <c r="B110" s="153"/>
      <c r="C110" s="164"/>
      <c r="D110" s="164"/>
      <c r="E110" s="169"/>
      <c r="F110" s="164"/>
      <c r="G110" s="154"/>
      <c r="H110" s="162" t="str">
        <f>IF(ISBLANK(B110),"",SUMIF(Virkedager!$C:$C,"&gt;" &amp;  C110,Virkedager!$A:$A) - SUMIF(Virkedager!$C:$C,"&gt;" &amp;  D110,Virkedager!$A:$A))</f>
        <v/>
      </c>
      <c r="I110" s="83" t="str">
        <f t="shared" si="5"/>
        <v/>
      </c>
      <c r="J110" s="84" t="str">
        <f>IF(ISBLANK(B110),"",SUMIF(Virkedager!$C:$C,"&gt;" &amp;  C110,Virkedager!$A:$A) - SUMIF(Virkedager!$C:$C,"&gt;" &amp;  F110,Virkedager!$A:$A))</f>
        <v/>
      </c>
      <c r="K110" s="83" t="str">
        <f t="shared" si="6"/>
        <v/>
      </c>
      <c r="L110" s="157" t="str">
        <f t="shared" si="7"/>
        <v/>
      </c>
      <c r="M110" s="157" t="str">
        <f>IF(ISBLANK(B110),"",IF(COUNTIF(B$7:$B110,B110)&gt;1,TRUE,FALSE))</f>
        <v/>
      </c>
      <c r="N110" s="157" t="str">
        <f>IF(ISBLANK(B110),"",IF(COUNTIF($L$7:L110,TRUE)&gt;$P$2,L110,FALSE))</f>
        <v/>
      </c>
      <c r="O110" s="85"/>
      <c r="P110" s="86" t="str">
        <f t="shared" si="8"/>
        <v/>
      </c>
    </row>
    <row r="111" spans="2:16" s="76" customFormat="1" ht="15" x14ac:dyDescent="0.25">
      <c r="B111" s="153"/>
      <c r="C111" s="164"/>
      <c r="D111" s="164"/>
      <c r="E111" s="169"/>
      <c r="F111" s="164"/>
      <c r="G111" s="154"/>
      <c r="H111" s="162" t="str">
        <f>IF(ISBLANK(B111),"",SUMIF(Virkedager!$C:$C,"&gt;" &amp;  C111,Virkedager!$A:$A) - SUMIF(Virkedager!$C:$C,"&gt;" &amp;  D111,Virkedager!$A:$A))</f>
        <v/>
      </c>
      <c r="I111" s="83" t="str">
        <f t="shared" si="5"/>
        <v/>
      </c>
      <c r="J111" s="84" t="str">
        <f>IF(ISBLANK(B111),"",SUMIF(Virkedager!$C:$C,"&gt;" &amp;  C111,Virkedager!$A:$A) - SUMIF(Virkedager!$C:$C,"&gt;" &amp;  F111,Virkedager!$A:$A))</f>
        <v/>
      </c>
      <c r="K111" s="83" t="str">
        <f t="shared" si="6"/>
        <v/>
      </c>
      <c r="L111" s="157" t="str">
        <f t="shared" si="7"/>
        <v/>
      </c>
      <c r="M111" s="157" t="str">
        <f>IF(ISBLANK(B111),"",IF(COUNTIF(B$7:$B111,B111)&gt;1,TRUE,FALSE))</f>
        <v/>
      </c>
      <c r="N111" s="157" t="str">
        <f>IF(ISBLANK(B111),"",IF(COUNTIF($L$7:L111,TRUE)&gt;$P$2,L111,FALSE))</f>
        <v/>
      </c>
      <c r="O111" s="85"/>
      <c r="P111" s="86" t="str">
        <f t="shared" si="8"/>
        <v/>
      </c>
    </row>
    <row r="112" spans="2:16" s="76" customFormat="1" ht="15" x14ac:dyDescent="0.25">
      <c r="B112" s="153"/>
      <c r="C112" s="164"/>
      <c r="D112" s="164"/>
      <c r="E112" s="169"/>
      <c r="F112" s="164"/>
      <c r="G112" s="154"/>
      <c r="H112" s="162" t="str">
        <f>IF(ISBLANK(B112),"",SUMIF(Virkedager!$C:$C,"&gt;" &amp;  C112,Virkedager!$A:$A) - SUMIF(Virkedager!$C:$C,"&gt;" &amp;  D112,Virkedager!$A:$A))</f>
        <v/>
      </c>
      <c r="I112" s="83" t="str">
        <f t="shared" si="5"/>
        <v/>
      </c>
      <c r="J112" s="84" t="str">
        <f>IF(ISBLANK(B112),"",SUMIF(Virkedager!$C:$C,"&gt;" &amp;  C112,Virkedager!$A:$A) - SUMIF(Virkedager!$C:$C,"&gt;" &amp;  F112,Virkedager!$A:$A))</f>
        <v/>
      </c>
      <c r="K112" s="83" t="str">
        <f t="shared" si="6"/>
        <v/>
      </c>
      <c r="L112" s="157" t="str">
        <f t="shared" si="7"/>
        <v/>
      </c>
      <c r="M112" s="157" t="str">
        <f>IF(ISBLANK(B112),"",IF(COUNTIF(B$7:$B112,B112)&gt;1,TRUE,FALSE))</f>
        <v/>
      </c>
      <c r="N112" s="157" t="str">
        <f>IF(ISBLANK(B112),"",IF(COUNTIF($L$7:L112,TRUE)&gt;$P$2,L112,FALSE))</f>
        <v/>
      </c>
      <c r="O112" s="85"/>
      <c r="P112" s="86" t="str">
        <f t="shared" si="8"/>
        <v/>
      </c>
    </row>
    <row r="113" spans="2:16" s="76" customFormat="1" ht="15" x14ac:dyDescent="0.25">
      <c r="B113" s="153"/>
      <c r="C113" s="164"/>
      <c r="D113" s="164"/>
      <c r="E113" s="169"/>
      <c r="F113" s="164"/>
      <c r="G113" s="154"/>
      <c r="H113" s="162" t="str">
        <f>IF(ISBLANK(B113),"",SUMIF(Virkedager!$C:$C,"&gt;" &amp;  C113,Virkedager!$A:$A) - SUMIF(Virkedager!$C:$C,"&gt;" &amp;  D113,Virkedager!$A:$A))</f>
        <v/>
      </c>
      <c r="I113" s="83" t="str">
        <f t="shared" si="5"/>
        <v/>
      </c>
      <c r="J113" s="84" t="str">
        <f>IF(ISBLANK(B113),"",SUMIF(Virkedager!$C:$C,"&gt;" &amp;  C113,Virkedager!$A:$A) - SUMIF(Virkedager!$C:$C,"&gt;" &amp;  F113,Virkedager!$A:$A))</f>
        <v/>
      </c>
      <c r="K113" s="83" t="str">
        <f t="shared" si="6"/>
        <v/>
      </c>
      <c r="L113" s="157" t="str">
        <f t="shared" si="7"/>
        <v/>
      </c>
      <c r="M113" s="157" t="str">
        <f>IF(ISBLANK(B113),"",IF(COUNTIF(B$7:$B113,B113)&gt;1,TRUE,FALSE))</f>
        <v/>
      </c>
      <c r="N113" s="157" t="str">
        <f>IF(ISBLANK(B113),"",IF(COUNTIF($L$7:L113,TRUE)&gt;$P$2,L113,FALSE))</f>
        <v/>
      </c>
      <c r="O113" s="85"/>
      <c r="P113" s="86" t="str">
        <f t="shared" si="8"/>
        <v/>
      </c>
    </row>
    <row r="114" spans="2:16" s="76" customFormat="1" ht="15" x14ac:dyDescent="0.25">
      <c r="B114" s="153"/>
      <c r="C114" s="164"/>
      <c r="D114" s="164"/>
      <c r="E114" s="169"/>
      <c r="F114" s="164"/>
      <c r="G114" s="154"/>
      <c r="H114" s="162" t="str">
        <f>IF(ISBLANK(B114),"",SUMIF(Virkedager!$C:$C,"&gt;" &amp;  C114,Virkedager!$A:$A) - SUMIF(Virkedager!$C:$C,"&gt;" &amp;  D114,Virkedager!$A:$A))</f>
        <v/>
      </c>
      <c r="I114" s="83" t="str">
        <f t="shared" si="5"/>
        <v/>
      </c>
      <c r="J114" s="84" t="str">
        <f>IF(ISBLANK(B114),"",SUMIF(Virkedager!$C:$C,"&gt;" &amp;  C114,Virkedager!$A:$A) - SUMIF(Virkedager!$C:$C,"&gt;" &amp;  F114,Virkedager!$A:$A))</f>
        <v/>
      </c>
      <c r="K114" s="83" t="str">
        <f t="shared" si="6"/>
        <v/>
      </c>
      <c r="L114" s="157" t="str">
        <f t="shared" si="7"/>
        <v/>
      </c>
      <c r="M114" s="157" t="str">
        <f>IF(ISBLANK(B114),"",IF(COUNTIF(B$7:$B114,B114)&gt;1,TRUE,FALSE))</f>
        <v/>
      </c>
      <c r="N114" s="157" t="str">
        <f>IF(ISBLANK(B114),"",IF(COUNTIF($L$7:L114,TRUE)&gt;$P$2,L114,FALSE))</f>
        <v/>
      </c>
      <c r="O114" s="85"/>
      <c r="P114" s="86" t="str">
        <f t="shared" si="8"/>
        <v/>
      </c>
    </row>
    <row r="115" spans="2:16" s="76" customFormat="1" ht="15" x14ac:dyDescent="0.25">
      <c r="B115" s="153"/>
      <c r="C115" s="164"/>
      <c r="D115" s="164"/>
      <c r="E115" s="169"/>
      <c r="F115" s="164"/>
      <c r="G115" s="154"/>
      <c r="H115" s="162" t="str">
        <f>IF(ISBLANK(B115),"",SUMIF(Virkedager!$C:$C,"&gt;" &amp;  C115,Virkedager!$A:$A) - SUMIF(Virkedager!$C:$C,"&gt;" &amp;  D115,Virkedager!$A:$A))</f>
        <v/>
      </c>
      <c r="I115" s="83" t="str">
        <f t="shared" si="5"/>
        <v/>
      </c>
      <c r="J115" s="84" t="str">
        <f>IF(ISBLANK(B115),"",SUMIF(Virkedager!$C:$C,"&gt;" &amp;  C115,Virkedager!$A:$A) - SUMIF(Virkedager!$C:$C,"&gt;" &amp;  F115,Virkedager!$A:$A))</f>
        <v/>
      </c>
      <c r="K115" s="83" t="str">
        <f t="shared" si="6"/>
        <v/>
      </c>
      <c r="L115" s="157" t="str">
        <f t="shared" si="7"/>
        <v/>
      </c>
      <c r="M115" s="157" t="str">
        <f>IF(ISBLANK(B115),"",IF(COUNTIF(B$7:$B115,B115)&gt;1,TRUE,FALSE))</f>
        <v/>
      </c>
      <c r="N115" s="157" t="str">
        <f>IF(ISBLANK(B115),"",IF(COUNTIF($L$7:L115,TRUE)&gt;$P$2,L115,FALSE))</f>
        <v/>
      </c>
      <c r="O115" s="85"/>
      <c r="P115" s="86" t="str">
        <f t="shared" si="8"/>
        <v/>
      </c>
    </row>
    <row r="116" spans="2:16" s="76" customFormat="1" ht="15" x14ac:dyDescent="0.25">
      <c r="B116" s="153"/>
      <c r="C116" s="164"/>
      <c r="D116" s="164"/>
      <c r="E116" s="169"/>
      <c r="F116" s="164"/>
      <c r="G116" s="154"/>
      <c r="H116" s="162" t="str">
        <f>IF(ISBLANK(B116),"",SUMIF(Virkedager!$C:$C,"&gt;" &amp;  C116,Virkedager!$A:$A) - SUMIF(Virkedager!$C:$C,"&gt;" &amp;  D116,Virkedager!$A:$A))</f>
        <v/>
      </c>
      <c r="I116" s="83" t="str">
        <f t="shared" si="5"/>
        <v/>
      </c>
      <c r="J116" s="84" t="str">
        <f>IF(ISBLANK(B116),"",SUMIF(Virkedager!$C:$C,"&gt;" &amp;  C116,Virkedager!$A:$A) - SUMIF(Virkedager!$C:$C,"&gt;" &amp;  F116,Virkedager!$A:$A))</f>
        <v/>
      </c>
      <c r="K116" s="83" t="str">
        <f t="shared" si="6"/>
        <v/>
      </c>
      <c r="L116" s="157" t="str">
        <f t="shared" si="7"/>
        <v/>
      </c>
      <c r="M116" s="157" t="str">
        <f>IF(ISBLANK(B116),"",IF(COUNTIF(B$7:$B116,B116)&gt;1,TRUE,FALSE))</f>
        <v/>
      </c>
      <c r="N116" s="157" t="str">
        <f>IF(ISBLANK(B116),"",IF(COUNTIF($L$7:L116,TRUE)&gt;$P$2,L116,FALSE))</f>
        <v/>
      </c>
      <c r="O116" s="85"/>
      <c r="P116" s="86" t="str">
        <f t="shared" si="8"/>
        <v/>
      </c>
    </row>
    <row r="117" spans="2:16" s="76" customFormat="1" ht="15" x14ac:dyDescent="0.25">
      <c r="B117" s="153"/>
      <c r="C117" s="164"/>
      <c r="D117" s="164"/>
      <c r="E117" s="169"/>
      <c r="F117" s="164"/>
      <c r="G117" s="154"/>
      <c r="H117" s="162" t="str">
        <f>IF(ISBLANK(B117),"",SUMIF(Virkedager!$C:$C,"&gt;" &amp;  C117,Virkedager!$A:$A) - SUMIF(Virkedager!$C:$C,"&gt;" &amp;  D117,Virkedager!$A:$A))</f>
        <v/>
      </c>
      <c r="I117" s="83" t="str">
        <f t="shared" si="5"/>
        <v/>
      </c>
      <c r="J117" s="84" t="str">
        <f>IF(ISBLANK(B117),"",SUMIF(Virkedager!$C:$C,"&gt;" &amp;  C117,Virkedager!$A:$A) - SUMIF(Virkedager!$C:$C,"&gt;" &amp;  F117,Virkedager!$A:$A))</f>
        <v/>
      </c>
      <c r="K117" s="83" t="str">
        <f t="shared" si="6"/>
        <v/>
      </c>
      <c r="L117" s="157" t="str">
        <f t="shared" si="7"/>
        <v/>
      </c>
      <c r="M117" s="157" t="str">
        <f>IF(ISBLANK(B117),"",IF(COUNTIF(B$7:$B117,B117)&gt;1,TRUE,FALSE))</f>
        <v/>
      </c>
      <c r="N117" s="157" t="str">
        <f>IF(ISBLANK(B117),"",IF(COUNTIF($L$7:L117,TRUE)&gt;$P$2,L117,FALSE))</f>
        <v/>
      </c>
      <c r="O117" s="85"/>
      <c r="P117" s="86" t="str">
        <f t="shared" si="8"/>
        <v/>
      </c>
    </row>
    <row r="118" spans="2:16" s="76" customFormat="1" ht="15" x14ac:dyDescent="0.25">
      <c r="B118" s="153"/>
      <c r="C118" s="164"/>
      <c r="D118" s="164"/>
      <c r="E118" s="169"/>
      <c r="F118" s="164"/>
      <c r="G118" s="154"/>
      <c r="H118" s="162" t="str">
        <f>IF(ISBLANK(B118),"",SUMIF(Virkedager!$C:$C,"&gt;" &amp;  C118,Virkedager!$A:$A) - SUMIF(Virkedager!$C:$C,"&gt;" &amp;  D118,Virkedager!$A:$A))</f>
        <v/>
      </c>
      <c r="I118" s="83" t="str">
        <f t="shared" si="5"/>
        <v/>
      </c>
      <c r="J118" s="84" t="str">
        <f>IF(ISBLANK(B118),"",SUMIF(Virkedager!$C:$C,"&gt;" &amp;  C118,Virkedager!$A:$A) - SUMIF(Virkedager!$C:$C,"&gt;" &amp;  F118,Virkedager!$A:$A))</f>
        <v/>
      </c>
      <c r="K118" s="83" t="str">
        <f t="shared" si="6"/>
        <v/>
      </c>
      <c r="L118" s="157" t="str">
        <f t="shared" si="7"/>
        <v/>
      </c>
      <c r="M118" s="157" t="str">
        <f>IF(ISBLANK(B118),"",IF(COUNTIF(B$7:$B118,B118)&gt;1,TRUE,FALSE))</f>
        <v/>
      </c>
      <c r="N118" s="157" t="str">
        <f>IF(ISBLANK(B118),"",IF(COUNTIF($L$7:L118,TRUE)&gt;$P$2,L118,FALSE))</f>
        <v/>
      </c>
      <c r="O118" s="85"/>
      <c r="P118" s="86" t="str">
        <f t="shared" si="8"/>
        <v/>
      </c>
    </row>
    <row r="119" spans="2:16" s="76" customFormat="1" ht="15" x14ac:dyDescent="0.25">
      <c r="B119" s="153"/>
      <c r="C119" s="164"/>
      <c r="D119" s="164"/>
      <c r="E119" s="169"/>
      <c r="F119" s="164"/>
      <c r="G119" s="154"/>
      <c r="H119" s="162" t="str">
        <f>IF(ISBLANK(B119),"",SUMIF(Virkedager!$C:$C,"&gt;" &amp;  C119,Virkedager!$A:$A) - SUMIF(Virkedager!$C:$C,"&gt;" &amp;  D119,Virkedager!$A:$A))</f>
        <v/>
      </c>
      <c r="I119" s="83" t="str">
        <f t="shared" si="5"/>
        <v/>
      </c>
      <c r="J119" s="84" t="str">
        <f>IF(ISBLANK(B119),"",SUMIF(Virkedager!$C:$C,"&gt;" &amp;  C119,Virkedager!$A:$A) - SUMIF(Virkedager!$C:$C,"&gt;" &amp;  F119,Virkedager!$A:$A))</f>
        <v/>
      </c>
      <c r="K119" s="83" t="str">
        <f t="shared" si="6"/>
        <v/>
      </c>
      <c r="L119" s="157" t="str">
        <f t="shared" si="7"/>
        <v/>
      </c>
      <c r="M119" s="157" t="str">
        <f>IF(ISBLANK(B119),"",IF(COUNTIF(B$7:$B119,B119)&gt;1,TRUE,FALSE))</f>
        <v/>
      </c>
      <c r="N119" s="157" t="str">
        <f>IF(ISBLANK(B119),"",IF(COUNTIF($L$7:L119,TRUE)&gt;$P$2,L119,FALSE))</f>
        <v/>
      </c>
      <c r="O119" s="85"/>
      <c r="P119" s="86" t="str">
        <f t="shared" si="8"/>
        <v/>
      </c>
    </row>
    <row r="120" spans="2:16" s="76" customFormat="1" ht="15" x14ac:dyDescent="0.25">
      <c r="B120" s="153"/>
      <c r="C120" s="164"/>
      <c r="D120" s="164"/>
      <c r="E120" s="169"/>
      <c r="F120" s="164"/>
      <c r="G120" s="154"/>
      <c r="H120" s="162" t="str">
        <f>IF(ISBLANK(B120),"",SUMIF(Virkedager!$C:$C,"&gt;" &amp;  C120,Virkedager!$A:$A) - SUMIF(Virkedager!$C:$C,"&gt;" &amp;  D120,Virkedager!$A:$A))</f>
        <v/>
      </c>
      <c r="I120" s="83" t="str">
        <f t="shared" si="5"/>
        <v/>
      </c>
      <c r="J120" s="84" t="str">
        <f>IF(ISBLANK(B120),"",SUMIF(Virkedager!$C:$C,"&gt;" &amp;  C120,Virkedager!$A:$A) - SUMIF(Virkedager!$C:$C,"&gt;" &amp;  F120,Virkedager!$A:$A))</f>
        <v/>
      </c>
      <c r="K120" s="83" t="str">
        <f t="shared" si="6"/>
        <v/>
      </c>
      <c r="L120" s="157" t="str">
        <f t="shared" si="7"/>
        <v/>
      </c>
      <c r="M120" s="157" t="str">
        <f>IF(ISBLANK(B120),"",IF(COUNTIF(B$7:$B120,B120)&gt;1,TRUE,FALSE))</f>
        <v/>
      </c>
      <c r="N120" s="157" t="str">
        <f>IF(ISBLANK(B120),"",IF(COUNTIF($L$7:L120,TRUE)&gt;$P$2,L120,FALSE))</f>
        <v/>
      </c>
      <c r="O120" s="85"/>
      <c r="P120" s="86" t="str">
        <f t="shared" si="8"/>
        <v/>
      </c>
    </row>
    <row r="121" spans="2:16" s="76" customFormat="1" ht="15" x14ac:dyDescent="0.25">
      <c r="B121" s="153"/>
      <c r="C121" s="164"/>
      <c r="D121" s="164"/>
      <c r="E121" s="169"/>
      <c r="F121" s="164"/>
      <c r="G121" s="154"/>
      <c r="H121" s="162" t="str">
        <f>IF(ISBLANK(B121),"",SUMIF(Virkedager!$C:$C,"&gt;" &amp;  C121,Virkedager!$A:$A) - SUMIF(Virkedager!$C:$C,"&gt;" &amp;  D121,Virkedager!$A:$A))</f>
        <v/>
      </c>
      <c r="I121" s="83" t="str">
        <f t="shared" si="5"/>
        <v/>
      </c>
      <c r="J121" s="84" t="str">
        <f>IF(ISBLANK(B121),"",SUMIF(Virkedager!$C:$C,"&gt;" &amp;  C121,Virkedager!$A:$A) - SUMIF(Virkedager!$C:$C,"&gt;" &amp;  F121,Virkedager!$A:$A))</f>
        <v/>
      </c>
      <c r="K121" s="83" t="str">
        <f t="shared" si="6"/>
        <v/>
      </c>
      <c r="L121" s="157" t="str">
        <f t="shared" si="7"/>
        <v/>
      </c>
      <c r="M121" s="157" t="str">
        <f>IF(ISBLANK(B121),"",IF(COUNTIF(B$7:$B121,B121)&gt;1,TRUE,FALSE))</f>
        <v/>
      </c>
      <c r="N121" s="157" t="str">
        <f>IF(ISBLANK(B121),"",IF(COUNTIF($L$7:L121,TRUE)&gt;$P$2,L121,FALSE))</f>
        <v/>
      </c>
      <c r="O121" s="85"/>
      <c r="P121" s="86" t="str">
        <f t="shared" si="8"/>
        <v/>
      </c>
    </row>
    <row r="122" spans="2:16" s="76" customFormat="1" ht="15" x14ac:dyDescent="0.25">
      <c r="B122" s="153"/>
      <c r="C122" s="164"/>
      <c r="D122" s="164"/>
      <c r="E122" s="169"/>
      <c r="F122" s="164"/>
      <c r="G122" s="154"/>
      <c r="H122" s="162" t="str">
        <f>IF(ISBLANK(B122),"",SUMIF(Virkedager!$C:$C,"&gt;" &amp;  C122,Virkedager!$A:$A) - SUMIF(Virkedager!$C:$C,"&gt;" &amp;  D122,Virkedager!$A:$A))</f>
        <v/>
      </c>
      <c r="I122" s="83" t="str">
        <f t="shared" si="5"/>
        <v/>
      </c>
      <c r="J122" s="84" t="str">
        <f>IF(ISBLANK(B122),"",SUMIF(Virkedager!$C:$C,"&gt;" &amp;  C122,Virkedager!$A:$A) - SUMIF(Virkedager!$C:$C,"&gt;" &amp;  F122,Virkedager!$A:$A))</f>
        <v/>
      </c>
      <c r="K122" s="83" t="str">
        <f t="shared" si="6"/>
        <v/>
      </c>
      <c r="L122" s="157" t="str">
        <f t="shared" si="7"/>
        <v/>
      </c>
      <c r="M122" s="157" t="str">
        <f>IF(ISBLANK(B122),"",IF(COUNTIF(B$7:$B122,B122)&gt;1,TRUE,FALSE))</f>
        <v/>
      </c>
      <c r="N122" s="157" t="str">
        <f>IF(ISBLANK(B122),"",IF(COUNTIF($L$7:L122,TRUE)&gt;$P$2,L122,FALSE))</f>
        <v/>
      </c>
      <c r="O122" s="85"/>
      <c r="P122" s="86" t="str">
        <f t="shared" si="8"/>
        <v/>
      </c>
    </row>
    <row r="123" spans="2:16" s="76" customFormat="1" ht="15" x14ac:dyDescent="0.25">
      <c r="B123" s="153"/>
      <c r="C123" s="164"/>
      <c r="D123" s="164"/>
      <c r="E123" s="169"/>
      <c r="F123" s="164"/>
      <c r="G123" s="154"/>
      <c r="H123" s="162" t="str">
        <f>IF(ISBLANK(B123),"",SUMIF(Virkedager!$C:$C,"&gt;" &amp;  C123,Virkedager!$A:$A) - SUMIF(Virkedager!$C:$C,"&gt;" &amp;  D123,Virkedager!$A:$A))</f>
        <v/>
      </c>
      <c r="I123" s="83" t="str">
        <f t="shared" si="5"/>
        <v/>
      </c>
      <c r="J123" s="84" t="str">
        <f>IF(ISBLANK(B123),"",SUMIF(Virkedager!$C:$C,"&gt;" &amp;  C123,Virkedager!$A:$A) - SUMIF(Virkedager!$C:$C,"&gt;" &amp;  F123,Virkedager!$A:$A))</f>
        <v/>
      </c>
      <c r="K123" s="83" t="str">
        <f t="shared" si="6"/>
        <v/>
      </c>
      <c r="L123" s="157" t="str">
        <f t="shared" si="7"/>
        <v/>
      </c>
      <c r="M123" s="157" t="str">
        <f>IF(ISBLANK(B123),"",IF(COUNTIF(B$7:$B123,B123)&gt;1,TRUE,FALSE))</f>
        <v/>
      </c>
      <c r="N123" s="157" t="str">
        <f>IF(ISBLANK(B123),"",IF(COUNTIF($L$7:L123,TRUE)&gt;$P$2,L123,FALSE))</f>
        <v/>
      </c>
      <c r="O123" s="85"/>
      <c r="P123" s="86" t="str">
        <f t="shared" si="8"/>
        <v/>
      </c>
    </row>
    <row r="124" spans="2:16" s="76" customFormat="1" ht="15" x14ac:dyDescent="0.25">
      <c r="B124" s="153"/>
      <c r="C124" s="164"/>
      <c r="D124" s="164"/>
      <c r="E124" s="169"/>
      <c r="F124" s="164"/>
      <c r="G124" s="154"/>
      <c r="H124" s="162" t="str">
        <f>IF(ISBLANK(B124),"",SUMIF(Virkedager!$C:$C,"&gt;" &amp;  C124,Virkedager!$A:$A) - SUMIF(Virkedager!$C:$C,"&gt;" &amp;  D124,Virkedager!$A:$A))</f>
        <v/>
      </c>
      <c r="I124" s="83" t="str">
        <f t="shared" si="5"/>
        <v/>
      </c>
      <c r="J124" s="84" t="str">
        <f>IF(ISBLANK(B124),"",SUMIF(Virkedager!$C:$C,"&gt;" &amp;  C124,Virkedager!$A:$A) - SUMIF(Virkedager!$C:$C,"&gt;" &amp;  F124,Virkedager!$A:$A))</f>
        <v/>
      </c>
      <c r="K124" s="83" t="str">
        <f t="shared" si="6"/>
        <v/>
      </c>
      <c r="L124" s="157" t="str">
        <f t="shared" si="7"/>
        <v/>
      </c>
      <c r="M124" s="157" t="str">
        <f>IF(ISBLANK(B124),"",IF(COUNTIF(B$7:$B124,B124)&gt;1,TRUE,FALSE))</f>
        <v/>
      </c>
      <c r="N124" s="157" t="str">
        <f>IF(ISBLANK(B124),"",IF(COUNTIF($L$7:L124,TRUE)&gt;$P$2,L124,FALSE))</f>
        <v/>
      </c>
      <c r="O124" s="85"/>
      <c r="P124" s="86" t="str">
        <f t="shared" si="8"/>
        <v/>
      </c>
    </row>
    <row r="125" spans="2:16" s="76" customFormat="1" ht="15" x14ac:dyDescent="0.25">
      <c r="B125" s="153"/>
      <c r="C125" s="164"/>
      <c r="D125" s="164"/>
      <c r="E125" s="169"/>
      <c r="F125" s="164"/>
      <c r="G125" s="154"/>
      <c r="H125" s="162" t="str">
        <f>IF(ISBLANK(B125),"",SUMIF(Virkedager!$C:$C,"&gt;" &amp;  C125,Virkedager!$A:$A) - SUMIF(Virkedager!$C:$C,"&gt;" &amp;  D125,Virkedager!$A:$A))</f>
        <v/>
      </c>
      <c r="I125" s="83" t="str">
        <f t="shared" si="5"/>
        <v/>
      </c>
      <c r="J125" s="84" t="str">
        <f>IF(ISBLANK(B125),"",SUMIF(Virkedager!$C:$C,"&gt;" &amp;  C125,Virkedager!$A:$A) - SUMIF(Virkedager!$C:$C,"&gt;" &amp;  F125,Virkedager!$A:$A))</f>
        <v/>
      </c>
      <c r="K125" s="83" t="str">
        <f t="shared" si="6"/>
        <v/>
      </c>
      <c r="L125" s="157" t="str">
        <f t="shared" si="7"/>
        <v/>
      </c>
      <c r="M125" s="157" t="str">
        <f>IF(ISBLANK(B125),"",IF(COUNTIF(B$7:$B125,B125)&gt;1,TRUE,FALSE))</f>
        <v/>
      </c>
      <c r="N125" s="157" t="str">
        <f>IF(ISBLANK(B125),"",IF(COUNTIF($L$7:L125,TRUE)&gt;$P$2,L125,FALSE))</f>
        <v/>
      </c>
      <c r="O125" s="85"/>
      <c r="P125" s="86" t="str">
        <f t="shared" si="8"/>
        <v/>
      </c>
    </row>
    <row r="126" spans="2:16" s="76" customFormat="1" ht="15" x14ac:dyDescent="0.25">
      <c r="B126" s="153"/>
      <c r="C126" s="164"/>
      <c r="D126" s="164"/>
      <c r="E126" s="169"/>
      <c r="F126" s="164"/>
      <c r="G126" s="154"/>
      <c r="H126" s="162" t="str">
        <f>IF(ISBLANK(B126),"",SUMIF(Virkedager!$C:$C,"&gt;" &amp;  C126,Virkedager!$A:$A) - SUMIF(Virkedager!$C:$C,"&gt;" &amp;  D126,Virkedager!$A:$A))</f>
        <v/>
      </c>
      <c r="I126" s="83" t="str">
        <f t="shared" si="5"/>
        <v/>
      </c>
      <c r="J126" s="84" t="str">
        <f>IF(ISBLANK(B126),"",SUMIF(Virkedager!$C:$C,"&gt;" &amp;  C126,Virkedager!$A:$A) - SUMIF(Virkedager!$C:$C,"&gt;" &amp;  F126,Virkedager!$A:$A))</f>
        <v/>
      </c>
      <c r="K126" s="83" t="str">
        <f t="shared" si="6"/>
        <v/>
      </c>
      <c r="L126" s="157" t="str">
        <f t="shared" si="7"/>
        <v/>
      </c>
      <c r="M126" s="157" t="str">
        <f>IF(ISBLANK(B126),"",IF(COUNTIF(B$7:$B126,B126)&gt;1,TRUE,FALSE))</f>
        <v/>
      </c>
      <c r="N126" s="157" t="str">
        <f>IF(ISBLANK(B126),"",IF(COUNTIF($L$7:L126,TRUE)&gt;$P$2,L126,FALSE))</f>
        <v/>
      </c>
      <c r="O126" s="85"/>
      <c r="P126" s="86" t="str">
        <f t="shared" si="8"/>
        <v/>
      </c>
    </row>
    <row r="127" spans="2:16" s="76" customFormat="1" ht="15" x14ac:dyDescent="0.25">
      <c r="B127" s="153"/>
      <c r="C127" s="164"/>
      <c r="D127" s="164"/>
      <c r="E127" s="169"/>
      <c r="F127" s="164"/>
      <c r="G127" s="154"/>
      <c r="H127" s="162" t="str">
        <f>IF(ISBLANK(B127),"",SUMIF(Virkedager!$C:$C,"&gt;" &amp;  C127,Virkedager!$A:$A) - SUMIF(Virkedager!$C:$C,"&gt;" &amp;  D127,Virkedager!$A:$A))</f>
        <v/>
      </c>
      <c r="I127" s="83" t="str">
        <f t="shared" si="5"/>
        <v/>
      </c>
      <c r="J127" s="84" t="str">
        <f>IF(ISBLANK(B127),"",SUMIF(Virkedager!$C:$C,"&gt;" &amp;  C127,Virkedager!$A:$A) - SUMIF(Virkedager!$C:$C,"&gt;" &amp;  F127,Virkedager!$A:$A))</f>
        <v/>
      </c>
      <c r="K127" s="83" t="str">
        <f t="shared" si="6"/>
        <v/>
      </c>
      <c r="L127" s="157" t="str">
        <f t="shared" si="7"/>
        <v/>
      </c>
      <c r="M127" s="157" t="str">
        <f>IF(ISBLANK(B127),"",IF(COUNTIF(B$7:$B127,B127)&gt;1,TRUE,FALSE))</f>
        <v/>
      </c>
      <c r="N127" s="157" t="str">
        <f>IF(ISBLANK(B127),"",IF(COUNTIF($L$7:L127,TRUE)&gt;$P$2,L127,FALSE))</f>
        <v/>
      </c>
      <c r="O127" s="85"/>
      <c r="P127" s="86" t="str">
        <f t="shared" si="8"/>
        <v/>
      </c>
    </row>
    <row r="128" spans="2:16" s="76" customFormat="1" ht="15" x14ac:dyDescent="0.25">
      <c r="B128" s="153"/>
      <c r="C128" s="164"/>
      <c r="D128" s="164"/>
      <c r="E128" s="169"/>
      <c r="F128" s="164"/>
      <c r="G128" s="154"/>
      <c r="H128" s="162" t="str">
        <f>IF(ISBLANK(B128),"",SUMIF(Virkedager!$C:$C,"&gt;" &amp;  C128,Virkedager!$A:$A) - SUMIF(Virkedager!$C:$C,"&gt;" &amp;  D128,Virkedager!$A:$A))</f>
        <v/>
      </c>
      <c r="I128" s="83" t="str">
        <f t="shared" si="5"/>
        <v/>
      </c>
      <c r="J128" s="84" t="str">
        <f>IF(ISBLANK(B128),"",SUMIF(Virkedager!$C:$C,"&gt;" &amp;  C128,Virkedager!$A:$A) - SUMIF(Virkedager!$C:$C,"&gt;" &amp;  F128,Virkedager!$A:$A))</f>
        <v/>
      </c>
      <c r="K128" s="83" t="str">
        <f t="shared" si="6"/>
        <v/>
      </c>
      <c r="L128" s="157" t="str">
        <f t="shared" si="7"/>
        <v/>
      </c>
      <c r="M128" s="157" t="str">
        <f>IF(ISBLANK(B128),"",IF(COUNTIF(B$7:$B128,B128)&gt;1,TRUE,FALSE))</f>
        <v/>
      </c>
      <c r="N128" s="157" t="str">
        <f>IF(ISBLANK(B128),"",IF(COUNTIF($L$7:L128,TRUE)&gt;$P$2,L128,FALSE))</f>
        <v/>
      </c>
      <c r="O128" s="85"/>
      <c r="P128" s="86" t="str">
        <f t="shared" si="8"/>
        <v/>
      </c>
    </row>
    <row r="129" spans="2:16" s="76" customFormat="1" ht="15" x14ac:dyDescent="0.25">
      <c r="B129" s="153"/>
      <c r="C129" s="164"/>
      <c r="D129" s="164"/>
      <c r="E129" s="169"/>
      <c r="F129" s="164"/>
      <c r="G129" s="154"/>
      <c r="H129" s="162" t="str">
        <f>IF(ISBLANK(B129),"",SUMIF(Virkedager!$C:$C,"&gt;" &amp;  C129,Virkedager!$A:$A) - SUMIF(Virkedager!$C:$C,"&gt;" &amp;  D129,Virkedager!$A:$A))</f>
        <v/>
      </c>
      <c r="I129" s="83" t="str">
        <f t="shared" si="5"/>
        <v/>
      </c>
      <c r="J129" s="84" t="str">
        <f>IF(ISBLANK(B129),"",SUMIF(Virkedager!$C:$C,"&gt;" &amp;  C129,Virkedager!$A:$A) - SUMIF(Virkedager!$C:$C,"&gt;" &amp;  F129,Virkedager!$A:$A))</f>
        <v/>
      </c>
      <c r="K129" s="83" t="str">
        <f t="shared" si="6"/>
        <v/>
      </c>
      <c r="L129" s="157" t="str">
        <f t="shared" si="7"/>
        <v/>
      </c>
      <c r="M129" s="157" t="str">
        <f>IF(ISBLANK(B129),"",IF(COUNTIF(B$7:$B129,B129)&gt;1,TRUE,FALSE))</f>
        <v/>
      </c>
      <c r="N129" s="157" t="str">
        <f>IF(ISBLANK(B129),"",IF(COUNTIF($L$7:L129,TRUE)&gt;$P$2,L129,FALSE))</f>
        <v/>
      </c>
      <c r="O129" s="85"/>
      <c r="P129" s="86" t="str">
        <f t="shared" si="8"/>
        <v/>
      </c>
    </row>
    <row r="130" spans="2:16" s="76" customFormat="1" ht="15" x14ac:dyDescent="0.25">
      <c r="B130" s="153"/>
      <c r="C130" s="164"/>
      <c r="D130" s="164"/>
      <c r="E130" s="169"/>
      <c r="F130" s="164"/>
      <c r="G130" s="154"/>
      <c r="H130" s="162" t="str">
        <f>IF(ISBLANK(B130),"",SUMIF(Virkedager!$C:$C,"&gt;" &amp;  C130,Virkedager!$A:$A) - SUMIF(Virkedager!$C:$C,"&gt;" &amp;  D130,Virkedager!$A:$A))</f>
        <v/>
      </c>
      <c r="I130" s="83" t="str">
        <f t="shared" si="5"/>
        <v/>
      </c>
      <c r="J130" s="84" t="str">
        <f>IF(ISBLANK(B130),"",SUMIF(Virkedager!$C:$C,"&gt;" &amp;  C130,Virkedager!$A:$A) - SUMIF(Virkedager!$C:$C,"&gt;" &amp;  F130,Virkedager!$A:$A))</f>
        <v/>
      </c>
      <c r="K130" s="83" t="str">
        <f t="shared" si="6"/>
        <v/>
      </c>
      <c r="L130" s="157" t="str">
        <f t="shared" si="7"/>
        <v/>
      </c>
      <c r="M130" s="157" t="str">
        <f>IF(ISBLANK(B130),"",IF(COUNTIF(B$7:$B130,B130)&gt;1,TRUE,FALSE))</f>
        <v/>
      </c>
      <c r="N130" s="157" t="str">
        <f>IF(ISBLANK(B130),"",IF(COUNTIF($L$7:L130,TRUE)&gt;$P$2,L130,FALSE))</f>
        <v/>
      </c>
      <c r="O130" s="85"/>
      <c r="P130" s="86" t="str">
        <f t="shared" si="8"/>
        <v/>
      </c>
    </row>
    <row r="131" spans="2:16" s="76" customFormat="1" ht="15" x14ac:dyDescent="0.25">
      <c r="B131" s="153"/>
      <c r="C131" s="164"/>
      <c r="D131" s="164"/>
      <c r="E131" s="169"/>
      <c r="F131" s="164"/>
      <c r="G131" s="154"/>
      <c r="H131" s="162" t="str">
        <f>IF(ISBLANK(B131),"",SUMIF(Virkedager!$C:$C,"&gt;" &amp;  C131,Virkedager!$A:$A) - SUMIF(Virkedager!$C:$C,"&gt;" &amp;  D131,Virkedager!$A:$A))</f>
        <v/>
      </c>
      <c r="I131" s="83" t="str">
        <f t="shared" si="5"/>
        <v/>
      </c>
      <c r="J131" s="84" t="str">
        <f>IF(ISBLANK(B131),"",SUMIF(Virkedager!$C:$C,"&gt;" &amp;  C131,Virkedager!$A:$A) - SUMIF(Virkedager!$C:$C,"&gt;" &amp;  F131,Virkedager!$A:$A))</f>
        <v/>
      </c>
      <c r="K131" s="83" t="str">
        <f t="shared" si="6"/>
        <v/>
      </c>
      <c r="L131" s="157" t="str">
        <f t="shared" si="7"/>
        <v/>
      </c>
      <c r="M131" s="157" t="str">
        <f>IF(ISBLANK(B131),"",IF(COUNTIF(B$7:$B131,B131)&gt;1,TRUE,FALSE))</f>
        <v/>
      </c>
      <c r="N131" s="157" t="str">
        <f>IF(ISBLANK(B131),"",IF(COUNTIF($L$7:L131,TRUE)&gt;$P$2,L131,FALSE))</f>
        <v/>
      </c>
      <c r="O131" s="85"/>
      <c r="P131" s="86" t="str">
        <f t="shared" si="8"/>
        <v/>
      </c>
    </row>
    <row r="132" spans="2:16" s="76" customFormat="1" ht="15" x14ac:dyDescent="0.25">
      <c r="B132" s="153"/>
      <c r="C132" s="164"/>
      <c r="D132" s="164"/>
      <c r="E132" s="169"/>
      <c r="F132" s="164"/>
      <c r="G132" s="154"/>
      <c r="H132" s="162" t="str">
        <f>IF(ISBLANK(B132),"",SUMIF(Virkedager!$C:$C,"&gt;" &amp;  C132,Virkedager!$A:$A) - SUMIF(Virkedager!$C:$C,"&gt;" &amp;  D132,Virkedager!$A:$A))</f>
        <v/>
      </c>
      <c r="I132" s="83" t="str">
        <f t="shared" si="5"/>
        <v/>
      </c>
      <c r="J132" s="84" t="str">
        <f>IF(ISBLANK(B132),"",SUMIF(Virkedager!$C:$C,"&gt;" &amp;  C132,Virkedager!$A:$A) - SUMIF(Virkedager!$C:$C,"&gt;" &amp;  F132,Virkedager!$A:$A))</f>
        <v/>
      </c>
      <c r="K132" s="83" t="str">
        <f t="shared" si="6"/>
        <v/>
      </c>
      <c r="L132" s="157" t="str">
        <f t="shared" si="7"/>
        <v/>
      </c>
      <c r="M132" s="157" t="str">
        <f>IF(ISBLANK(B132),"",IF(COUNTIF(B$7:$B132,B132)&gt;1,TRUE,FALSE))</f>
        <v/>
      </c>
      <c r="N132" s="157" t="str">
        <f>IF(ISBLANK(B132),"",IF(COUNTIF($L$7:L132,TRUE)&gt;$P$2,L132,FALSE))</f>
        <v/>
      </c>
      <c r="O132" s="85"/>
      <c r="P132" s="86" t="str">
        <f t="shared" si="8"/>
        <v/>
      </c>
    </row>
    <row r="133" spans="2:16" s="76" customFormat="1" ht="15" x14ac:dyDescent="0.25">
      <c r="B133" s="153"/>
      <c r="C133" s="164"/>
      <c r="D133" s="164"/>
      <c r="E133" s="169"/>
      <c r="F133" s="164"/>
      <c r="G133" s="154"/>
      <c r="H133" s="162" t="str">
        <f>IF(ISBLANK(B133),"",SUMIF(Virkedager!$C:$C,"&gt;" &amp;  C133,Virkedager!$A:$A) - SUMIF(Virkedager!$C:$C,"&gt;" &amp;  D133,Virkedager!$A:$A))</f>
        <v/>
      </c>
      <c r="I133" s="83" t="str">
        <f t="shared" si="5"/>
        <v/>
      </c>
      <c r="J133" s="84" t="str">
        <f>IF(ISBLANK(B133),"",SUMIF(Virkedager!$C:$C,"&gt;" &amp;  C133,Virkedager!$A:$A) - SUMIF(Virkedager!$C:$C,"&gt;" &amp;  F133,Virkedager!$A:$A))</f>
        <v/>
      </c>
      <c r="K133" s="83" t="str">
        <f t="shared" si="6"/>
        <v/>
      </c>
      <c r="L133" s="157" t="str">
        <f t="shared" si="7"/>
        <v/>
      </c>
      <c r="M133" s="157" t="str">
        <f>IF(ISBLANK(B133),"",IF(COUNTIF(B$7:$B133,B133)&gt;1,TRUE,FALSE))</f>
        <v/>
      </c>
      <c r="N133" s="157" t="str">
        <f>IF(ISBLANK(B133),"",IF(COUNTIF($L$7:L133,TRUE)&gt;$P$2,L133,FALSE))</f>
        <v/>
      </c>
      <c r="O133" s="85"/>
      <c r="P133" s="86" t="str">
        <f t="shared" si="8"/>
        <v/>
      </c>
    </row>
    <row r="134" spans="2:16" s="76" customFormat="1" ht="15" x14ac:dyDescent="0.25">
      <c r="B134" s="153"/>
      <c r="C134" s="164"/>
      <c r="D134" s="164"/>
      <c r="E134" s="169"/>
      <c r="F134" s="164"/>
      <c r="G134" s="154"/>
      <c r="H134" s="162" t="str">
        <f>IF(ISBLANK(B134),"",SUMIF(Virkedager!$C:$C,"&gt;" &amp;  C134,Virkedager!$A:$A) - SUMIF(Virkedager!$C:$C,"&gt;" &amp;  D134,Virkedager!$A:$A))</f>
        <v/>
      </c>
      <c r="I134" s="83" t="str">
        <f t="shared" ref="I134:I197" si="9">IF(ISBLANK(B134),"",H134&lt;21)</f>
        <v/>
      </c>
      <c r="J134" s="84" t="str">
        <f>IF(ISBLANK(B134),"",SUMIF(Virkedager!$C:$C,"&gt;" &amp;  C134,Virkedager!$A:$A) - SUMIF(Virkedager!$C:$C,"&gt;" &amp;  F134,Virkedager!$A:$A))</f>
        <v/>
      </c>
      <c r="K134" s="83" t="str">
        <f t="shared" ref="K134:K197" si="10">IF(ISBLANK(B134),"",J134&gt;=21)</f>
        <v/>
      </c>
      <c r="L134" s="157" t="str">
        <f t="shared" ref="L134:L197" si="11">IF(ISBLANK(B134),"",IF(AND(ISNUMBER($J$2),ISNUMBER(E134)),INT(F134)&gt;INT(E134),FALSE))</f>
        <v/>
      </c>
      <c r="M134" s="157" t="str">
        <f>IF(ISBLANK(B134),"",IF(COUNTIF(B$7:$B134,B134)&gt;1,TRUE,FALSE))</f>
        <v/>
      </c>
      <c r="N134" s="157" t="str">
        <f>IF(ISBLANK(B134),"",IF(COUNTIF($L$7:L134,TRUE)&gt;$P$2,L134,FALSE))</f>
        <v/>
      </c>
      <c r="O134" s="85"/>
      <c r="P134" s="86" t="str">
        <f t="shared" si="8"/>
        <v/>
      </c>
    </row>
    <row r="135" spans="2:16" s="76" customFormat="1" ht="15" x14ac:dyDescent="0.25">
      <c r="B135" s="153"/>
      <c r="C135" s="164"/>
      <c r="D135" s="164"/>
      <c r="E135" s="169"/>
      <c r="F135" s="164"/>
      <c r="G135" s="154"/>
      <c r="H135" s="162" t="str">
        <f>IF(ISBLANK(B135),"",SUMIF(Virkedager!$C:$C,"&gt;" &amp;  C135,Virkedager!$A:$A) - SUMIF(Virkedager!$C:$C,"&gt;" &amp;  D135,Virkedager!$A:$A))</f>
        <v/>
      </c>
      <c r="I135" s="83" t="str">
        <f t="shared" si="9"/>
        <v/>
      </c>
      <c r="J135" s="84" t="str">
        <f>IF(ISBLANK(B135),"",SUMIF(Virkedager!$C:$C,"&gt;" &amp;  C135,Virkedager!$A:$A) - SUMIF(Virkedager!$C:$C,"&gt;" &amp;  F135,Virkedager!$A:$A))</f>
        <v/>
      </c>
      <c r="K135" s="83" t="str">
        <f t="shared" si="10"/>
        <v/>
      </c>
      <c r="L135" s="157" t="str">
        <f t="shared" si="11"/>
        <v/>
      </c>
      <c r="M135" s="157" t="str">
        <f>IF(ISBLANK(B135),"",IF(COUNTIF(B$7:$B135,B135)&gt;1,TRUE,FALSE))</f>
        <v/>
      </c>
      <c r="N135" s="157" t="str">
        <f>IF(ISBLANK(B135),"",IF(COUNTIF($L$7:L135,TRUE)&gt;$P$2,L135,FALSE))</f>
        <v/>
      </c>
      <c r="O135" s="85"/>
      <c r="P135" s="86" t="str">
        <f t="shared" si="8"/>
        <v/>
      </c>
    </row>
    <row r="136" spans="2:16" s="76" customFormat="1" ht="15" x14ac:dyDescent="0.25">
      <c r="B136" s="153"/>
      <c r="C136" s="164"/>
      <c r="D136" s="164"/>
      <c r="E136" s="169"/>
      <c r="F136" s="164"/>
      <c r="G136" s="154"/>
      <c r="H136" s="162" t="str">
        <f>IF(ISBLANK(B136),"",SUMIF(Virkedager!$C:$C,"&gt;" &amp;  C136,Virkedager!$A:$A) - SUMIF(Virkedager!$C:$C,"&gt;" &amp;  D136,Virkedager!$A:$A))</f>
        <v/>
      </c>
      <c r="I136" s="83" t="str">
        <f t="shared" si="9"/>
        <v/>
      </c>
      <c r="J136" s="84" t="str">
        <f>IF(ISBLANK(B136),"",SUMIF(Virkedager!$C:$C,"&gt;" &amp;  C136,Virkedager!$A:$A) - SUMIF(Virkedager!$C:$C,"&gt;" &amp;  F136,Virkedager!$A:$A))</f>
        <v/>
      </c>
      <c r="K136" s="83" t="str">
        <f t="shared" si="10"/>
        <v/>
      </c>
      <c r="L136" s="157" t="str">
        <f t="shared" si="11"/>
        <v/>
      </c>
      <c r="M136" s="157" t="str">
        <f>IF(ISBLANK(B136),"",IF(COUNTIF(B$7:$B136,B136)&gt;1,TRUE,FALSE))</f>
        <v/>
      </c>
      <c r="N136" s="157" t="str">
        <f>IF(ISBLANK(B136),"",IF(COUNTIF($L$7:L136,TRUE)&gt;$P$2,L136,FALSE))</f>
        <v/>
      </c>
      <c r="O136" s="85"/>
      <c r="P136" s="86" t="str">
        <f t="shared" si="8"/>
        <v/>
      </c>
    </row>
    <row r="137" spans="2:16" s="76" customFormat="1" ht="15" x14ac:dyDescent="0.25">
      <c r="B137" s="153"/>
      <c r="C137" s="164"/>
      <c r="D137" s="164"/>
      <c r="E137" s="169"/>
      <c r="F137" s="164"/>
      <c r="G137" s="154"/>
      <c r="H137" s="162" t="str">
        <f>IF(ISBLANK(B137),"",SUMIF(Virkedager!$C:$C,"&gt;" &amp;  C137,Virkedager!$A:$A) - SUMIF(Virkedager!$C:$C,"&gt;" &amp;  D137,Virkedager!$A:$A))</f>
        <v/>
      </c>
      <c r="I137" s="83" t="str">
        <f t="shared" si="9"/>
        <v/>
      </c>
      <c r="J137" s="84" t="str">
        <f>IF(ISBLANK(B137),"",SUMIF(Virkedager!$C:$C,"&gt;" &amp;  C137,Virkedager!$A:$A) - SUMIF(Virkedager!$C:$C,"&gt;" &amp;  F137,Virkedager!$A:$A))</f>
        <v/>
      </c>
      <c r="K137" s="83" t="str">
        <f t="shared" si="10"/>
        <v/>
      </c>
      <c r="L137" s="157" t="str">
        <f t="shared" si="11"/>
        <v/>
      </c>
      <c r="M137" s="157" t="str">
        <f>IF(ISBLANK(B137),"",IF(COUNTIF(B$7:$B137,B137)&gt;1,TRUE,FALSE))</f>
        <v/>
      </c>
      <c r="N137" s="157" t="str">
        <f>IF(ISBLANK(B137),"",IF(COUNTIF($L$7:L137,TRUE)&gt;$P$2,L137,FALSE))</f>
        <v/>
      </c>
      <c r="O137" s="85"/>
      <c r="P137" s="86" t="str">
        <f t="shared" si="8"/>
        <v/>
      </c>
    </row>
    <row r="138" spans="2:16" s="76" customFormat="1" ht="15" x14ac:dyDescent="0.25">
      <c r="B138" s="153"/>
      <c r="C138" s="164"/>
      <c r="D138" s="164"/>
      <c r="E138" s="169"/>
      <c r="F138" s="164"/>
      <c r="G138" s="154"/>
      <c r="H138" s="162" t="str">
        <f>IF(ISBLANK(B138),"",SUMIF(Virkedager!$C:$C,"&gt;" &amp;  C138,Virkedager!$A:$A) - SUMIF(Virkedager!$C:$C,"&gt;" &amp;  D138,Virkedager!$A:$A))</f>
        <v/>
      </c>
      <c r="I138" s="83" t="str">
        <f t="shared" si="9"/>
        <v/>
      </c>
      <c r="J138" s="84" t="str">
        <f>IF(ISBLANK(B138),"",SUMIF(Virkedager!$C:$C,"&gt;" &amp;  C138,Virkedager!$A:$A) - SUMIF(Virkedager!$C:$C,"&gt;" &amp;  F138,Virkedager!$A:$A))</f>
        <v/>
      </c>
      <c r="K138" s="83" t="str">
        <f t="shared" si="10"/>
        <v/>
      </c>
      <c r="L138" s="157" t="str">
        <f t="shared" si="11"/>
        <v/>
      </c>
      <c r="M138" s="157" t="str">
        <f>IF(ISBLANK(B138),"",IF(COUNTIF(B$7:$B138,B138)&gt;1,TRUE,FALSE))</f>
        <v/>
      </c>
      <c r="N138" s="157" t="str">
        <f>IF(ISBLANK(B138),"",IF(COUNTIF($L$7:L138,TRUE)&gt;$P$2,L138,FALSE))</f>
        <v/>
      </c>
      <c r="O138" s="85"/>
      <c r="P138" s="86" t="str">
        <f t="shared" si="8"/>
        <v/>
      </c>
    </row>
    <row r="139" spans="2:16" s="76" customFormat="1" ht="15" x14ac:dyDescent="0.25">
      <c r="B139" s="153"/>
      <c r="C139" s="164"/>
      <c r="D139" s="164"/>
      <c r="E139" s="169"/>
      <c r="F139" s="164"/>
      <c r="G139" s="154"/>
      <c r="H139" s="162" t="str">
        <f>IF(ISBLANK(B139),"",SUMIF(Virkedager!$C:$C,"&gt;" &amp;  C139,Virkedager!$A:$A) - SUMIF(Virkedager!$C:$C,"&gt;" &amp;  D139,Virkedager!$A:$A))</f>
        <v/>
      </c>
      <c r="I139" s="83" t="str">
        <f t="shared" si="9"/>
        <v/>
      </c>
      <c r="J139" s="84" t="str">
        <f>IF(ISBLANK(B139),"",SUMIF(Virkedager!$C:$C,"&gt;" &amp;  C139,Virkedager!$A:$A) - SUMIF(Virkedager!$C:$C,"&gt;" &amp;  F139,Virkedager!$A:$A))</f>
        <v/>
      </c>
      <c r="K139" s="83" t="str">
        <f t="shared" si="10"/>
        <v/>
      </c>
      <c r="L139" s="157" t="str">
        <f t="shared" si="11"/>
        <v/>
      </c>
      <c r="M139" s="157" t="str">
        <f>IF(ISBLANK(B139),"",IF(COUNTIF(B$7:$B139,B139)&gt;1,TRUE,FALSE))</f>
        <v/>
      </c>
      <c r="N139" s="157" t="str">
        <f>IF(ISBLANK(B139),"",IF(COUNTIF($L$7:L139,TRUE)&gt;$P$2,L139,FALSE))</f>
        <v/>
      </c>
      <c r="O139" s="85"/>
      <c r="P139" s="86" t="str">
        <f t="shared" si="8"/>
        <v/>
      </c>
    </row>
    <row r="140" spans="2:16" s="76" customFormat="1" ht="15" x14ac:dyDescent="0.25">
      <c r="B140" s="153"/>
      <c r="C140" s="164"/>
      <c r="D140" s="164"/>
      <c r="E140" s="169"/>
      <c r="F140" s="164"/>
      <c r="G140" s="154"/>
      <c r="H140" s="162" t="str">
        <f>IF(ISBLANK(B140),"",SUMIF(Virkedager!$C:$C,"&gt;" &amp;  C140,Virkedager!$A:$A) - SUMIF(Virkedager!$C:$C,"&gt;" &amp;  D140,Virkedager!$A:$A))</f>
        <v/>
      </c>
      <c r="I140" s="83" t="str">
        <f t="shared" si="9"/>
        <v/>
      </c>
      <c r="J140" s="84" t="str">
        <f>IF(ISBLANK(B140),"",SUMIF(Virkedager!$C:$C,"&gt;" &amp;  C140,Virkedager!$A:$A) - SUMIF(Virkedager!$C:$C,"&gt;" &amp;  F140,Virkedager!$A:$A))</f>
        <v/>
      </c>
      <c r="K140" s="83" t="str">
        <f t="shared" si="10"/>
        <v/>
      </c>
      <c r="L140" s="157" t="str">
        <f t="shared" si="11"/>
        <v/>
      </c>
      <c r="M140" s="157" t="str">
        <f>IF(ISBLANK(B140),"",IF(COUNTIF(B$7:$B140,B140)&gt;1,TRUE,FALSE))</f>
        <v/>
      </c>
      <c r="N140" s="157" t="str">
        <f>IF(ISBLANK(B140),"",IF(COUNTIF($L$7:L140,TRUE)&gt;$P$2,L140,FALSE))</f>
        <v/>
      </c>
      <c r="O140" s="85"/>
      <c r="P140" s="86" t="str">
        <f t="shared" ref="P140:P203" si="12">IF(ISBLANK(B140),"",IF(AND(N140,$O$2,NOT(M140)),500,0))</f>
        <v/>
      </c>
    </row>
    <row r="141" spans="2:16" s="76" customFormat="1" ht="15" x14ac:dyDescent="0.25">
      <c r="B141" s="153"/>
      <c r="C141" s="164"/>
      <c r="D141" s="164"/>
      <c r="E141" s="169"/>
      <c r="F141" s="164"/>
      <c r="G141" s="154"/>
      <c r="H141" s="162" t="str">
        <f>IF(ISBLANK(B141),"",SUMIF(Virkedager!$C:$C,"&gt;" &amp;  C141,Virkedager!$A:$A) - SUMIF(Virkedager!$C:$C,"&gt;" &amp;  D141,Virkedager!$A:$A))</f>
        <v/>
      </c>
      <c r="I141" s="83" t="str">
        <f t="shared" si="9"/>
        <v/>
      </c>
      <c r="J141" s="84" t="str">
        <f>IF(ISBLANK(B141),"",SUMIF(Virkedager!$C:$C,"&gt;" &amp;  C141,Virkedager!$A:$A) - SUMIF(Virkedager!$C:$C,"&gt;" &amp;  F141,Virkedager!$A:$A))</f>
        <v/>
      </c>
      <c r="K141" s="83" t="str">
        <f t="shared" si="10"/>
        <v/>
      </c>
      <c r="L141" s="157" t="str">
        <f t="shared" si="11"/>
        <v/>
      </c>
      <c r="M141" s="157" t="str">
        <f>IF(ISBLANK(B141),"",IF(COUNTIF(B$7:$B141,B141)&gt;1,TRUE,FALSE))</f>
        <v/>
      </c>
      <c r="N141" s="157" t="str">
        <f>IF(ISBLANK(B141),"",IF(COUNTIF($L$7:L141,TRUE)&gt;$P$2,L141,FALSE))</f>
        <v/>
      </c>
      <c r="O141" s="85"/>
      <c r="P141" s="86" t="str">
        <f t="shared" si="12"/>
        <v/>
      </c>
    </row>
    <row r="142" spans="2:16" s="76" customFormat="1" ht="15" x14ac:dyDescent="0.25">
      <c r="B142" s="153"/>
      <c r="C142" s="164"/>
      <c r="D142" s="164"/>
      <c r="E142" s="169"/>
      <c r="F142" s="164"/>
      <c r="G142" s="154"/>
      <c r="H142" s="162" t="str">
        <f>IF(ISBLANK(B142),"",SUMIF(Virkedager!$C:$C,"&gt;" &amp;  C142,Virkedager!$A:$A) - SUMIF(Virkedager!$C:$C,"&gt;" &amp;  D142,Virkedager!$A:$A))</f>
        <v/>
      </c>
      <c r="I142" s="83" t="str">
        <f t="shared" si="9"/>
        <v/>
      </c>
      <c r="J142" s="84" t="str">
        <f>IF(ISBLANK(B142),"",SUMIF(Virkedager!$C:$C,"&gt;" &amp;  C142,Virkedager!$A:$A) - SUMIF(Virkedager!$C:$C,"&gt;" &amp;  F142,Virkedager!$A:$A))</f>
        <v/>
      </c>
      <c r="K142" s="83" t="str">
        <f t="shared" si="10"/>
        <v/>
      </c>
      <c r="L142" s="157" t="str">
        <f t="shared" si="11"/>
        <v/>
      </c>
      <c r="M142" s="157" t="str">
        <f>IF(ISBLANK(B142),"",IF(COUNTIF(B$7:$B142,B142)&gt;1,TRUE,FALSE))</f>
        <v/>
      </c>
      <c r="N142" s="157" t="str">
        <f>IF(ISBLANK(B142),"",IF(COUNTIF($L$7:L142,TRUE)&gt;$P$2,L142,FALSE))</f>
        <v/>
      </c>
      <c r="O142" s="85"/>
      <c r="P142" s="86" t="str">
        <f t="shared" si="12"/>
        <v/>
      </c>
    </row>
    <row r="143" spans="2:16" s="76" customFormat="1" ht="15" x14ac:dyDescent="0.25">
      <c r="B143" s="153"/>
      <c r="C143" s="164"/>
      <c r="D143" s="164"/>
      <c r="E143" s="169"/>
      <c r="F143" s="164"/>
      <c r="G143" s="154"/>
      <c r="H143" s="162" t="str">
        <f>IF(ISBLANK(B143),"",SUMIF(Virkedager!$C:$C,"&gt;" &amp;  C143,Virkedager!$A:$A) - SUMIF(Virkedager!$C:$C,"&gt;" &amp;  D143,Virkedager!$A:$A))</f>
        <v/>
      </c>
      <c r="I143" s="83" t="str">
        <f t="shared" si="9"/>
        <v/>
      </c>
      <c r="J143" s="84" t="str">
        <f>IF(ISBLANK(B143),"",SUMIF(Virkedager!$C:$C,"&gt;" &amp;  C143,Virkedager!$A:$A) - SUMIF(Virkedager!$C:$C,"&gt;" &amp;  F143,Virkedager!$A:$A))</f>
        <v/>
      </c>
      <c r="K143" s="83" t="str">
        <f t="shared" si="10"/>
        <v/>
      </c>
      <c r="L143" s="157" t="str">
        <f t="shared" si="11"/>
        <v/>
      </c>
      <c r="M143" s="157" t="str">
        <f>IF(ISBLANK(B143),"",IF(COUNTIF(B$7:$B143,B143)&gt;1,TRUE,FALSE))</f>
        <v/>
      </c>
      <c r="N143" s="157" t="str">
        <f>IF(ISBLANK(B143),"",IF(COUNTIF($L$7:L143,TRUE)&gt;$P$2,L143,FALSE))</f>
        <v/>
      </c>
      <c r="O143" s="85"/>
      <c r="P143" s="86" t="str">
        <f t="shared" si="12"/>
        <v/>
      </c>
    </row>
    <row r="144" spans="2:16" s="76" customFormat="1" ht="15" x14ac:dyDescent="0.25">
      <c r="B144" s="153"/>
      <c r="C144" s="164"/>
      <c r="D144" s="164"/>
      <c r="E144" s="169"/>
      <c r="F144" s="164"/>
      <c r="G144" s="154"/>
      <c r="H144" s="162" t="str">
        <f>IF(ISBLANK(B144),"",SUMIF(Virkedager!$C:$C,"&gt;" &amp;  C144,Virkedager!$A:$A) - SUMIF(Virkedager!$C:$C,"&gt;" &amp;  D144,Virkedager!$A:$A))</f>
        <v/>
      </c>
      <c r="I144" s="83" t="str">
        <f t="shared" si="9"/>
        <v/>
      </c>
      <c r="J144" s="84" t="str">
        <f>IF(ISBLANK(B144),"",SUMIF(Virkedager!$C:$C,"&gt;" &amp;  C144,Virkedager!$A:$A) - SUMIF(Virkedager!$C:$C,"&gt;" &amp;  F144,Virkedager!$A:$A))</f>
        <v/>
      </c>
      <c r="K144" s="83" t="str">
        <f t="shared" si="10"/>
        <v/>
      </c>
      <c r="L144" s="157" t="str">
        <f t="shared" si="11"/>
        <v/>
      </c>
      <c r="M144" s="157" t="str">
        <f>IF(ISBLANK(B144),"",IF(COUNTIF(B$7:$B144,B144)&gt;1,TRUE,FALSE))</f>
        <v/>
      </c>
      <c r="N144" s="157" t="str">
        <f>IF(ISBLANK(B144),"",IF(COUNTIF($L$7:L144,TRUE)&gt;$P$2,L144,FALSE))</f>
        <v/>
      </c>
      <c r="O144" s="85"/>
      <c r="P144" s="86" t="str">
        <f t="shared" si="12"/>
        <v/>
      </c>
    </row>
    <row r="145" spans="2:16" s="76" customFormat="1" ht="15" x14ac:dyDescent="0.25">
      <c r="B145" s="153"/>
      <c r="C145" s="164"/>
      <c r="D145" s="164"/>
      <c r="E145" s="169"/>
      <c r="F145" s="164"/>
      <c r="G145" s="154"/>
      <c r="H145" s="162" t="str">
        <f>IF(ISBLANK(B145),"",SUMIF(Virkedager!$C:$C,"&gt;" &amp;  C145,Virkedager!$A:$A) - SUMIF(Virkedager!$C:$C,"&gt;" &amp;  D145,Virkedager!$A:$A))</f>
        <v/>
      </c>
      <c r="I145" s="83" t="str">
        <f t="shared" si="9"/>
        <v/>
      </c>
      <c r="J145" s="84" t="str">
        <f>IF(ISBLANK(B145),"",SUMIF(Virkedager!$C:$C,"&gt;" &amp;  C145,Virkedager!$A:$A) - SUMIF(Virkedager!$C:$C,"&gt;" &amp;  F145,Virkedager!$A:$A))</f>
        <v/>
      </c>
      <c r="K145" s="83" t="str">
        <f t="shared" si="10"/>
        <v/>
      </c>
      <c r="L145" s="157" t="str">
        <f t="shared" si="11"/>
        <v/>
      </c>
      <c r="M145" s="157" t="str">
        <f>IF(ISBLANK(B145),"",IF(COUNTIF(B$7:$B145,B145)&gt;1,TRUE,FALSE))</f>
        <v/>
      </c>
      <c r="N145" s="157" t="str">
        <f>IF(ISBLANK(B145),"",IF(COUNTIF($L$7:L145,TRUE)&gt;$P$2,L145,FALSE))</f>
        <v/>
      </c>
      <c r="O145" s="85"/>
      <c r="P145" s="86" t="str">
        <f t="shared" si="12"/>
        <v/>
      </c>
    </row>
    <row r="146" spans="2:16" s="76" customFormat="1" ht="15" x14ac:dyDescent="0.25">
      <c r="B146" s="153"/>
      <c r="C146" s="164"/>
      <c r="D146" s="164"/>
      <c r="E146" s="169"/>
      <c r="F146" s="164"/>
      <c r="G146" s="154"/>
      <c r="H146" s="162" t="str">
        <f>IF(ISBLANK(B146),"",SUMIF(Virkedager!$C:$C,"&gt;" &amp;  C146,Virkedager!$A:$A) - SUMIF(Virkedager!$C:$C,"&gt;" &amp;  D146,Virkedager!$A:$A))</f>
        <v/>
      </c>
      <c r="I146" s="83" t="str">
        <f t="shared" si="9"/>
        <v/>
      </c>
      <c r="J146" s="84" t="str">
        <f>IF(ISBLANK(B146),"",SUMIF(Virkedager!$C:$C,"&gt;" &amp;  C146,Virkedager!$A:$A) - SUMIF(Virkedager!$C:$C,"&gt;" &amp;  F146,Virkedager!$A:$A))</f>
        <v/>
      </c>
      <c r="K146" s="83" t="str">
        <f t="shared" si="10"/>
        <v/>
      </c>
      <c r="L146" s="157" t="str">
        <f t="shared" si="11"/>
        <v/>
      </c>
      <c r="M146" s="157" t="str">
        <f>IF(ISBLANK(B146),"",IF(COUNTIF(B$7:$B146,B146)&gt;1,TRUE,FALSE))</f>
        <v/>
      </c>
      <c r="N146" s="157" t="str">
        <f>IF(ISBLANK(B146),"",IF(COUNTIF($L$7:L146,TRUE)&gt;$P$2,L146,FALSE))</f>
        <v/>
      </c>
      <c r="O146" s="85"/>
      <c r="P146" s="86" t="str">
        <f t="shared" si="12"/>
        <v/>
      </c>
    </row>
    <row r="147" spans="2:16" s="76" customFormat="1" ht="15" x14ac:dyDescent="0.25">
      <c r="B147" s="153"/>
      <c r="C147" s="164"/>
      <c r="D147" s="164"/>
      <c r="E147" s="169"/>
      <c r="F147" s="164"/>
      <c r="G147" s="154"/>
      <c r="H147" s="162" t="str">
        <f>IF(ISBLANK(B147),"",SUMIF(Virkedager!$C:$C,"&gt;" &amp;  C147,Virkedager!$A:$A) - SUMIF(Virkedager!$C:$C,"&gt;" &amp;  D147,Virkedager!$A:$A))</f>
        <v/>
      </c>
      <c r="I147" s="83" t="str">
        <f t="shared" si="9"/>
        <v/>
      </c>
      <c r="J147" s="84" t="str">
        <f>IF(ISBLANK(B147),"",SUMIF(Virkedager!$C:$C,"&gt;" &amp;  C147,Virkedager!$A:$A) - SUMIF(Virkedager!$C:$C,"&gt;" &amp;  F147,Virkedager!$A:$A))</f>
        <v/>
      </c>
      <c r="K147" s="83" t="str">
        <f t="shared" si="10"/>
        <v/>
      </c>
      <c r="L147" s="157" t="str">
        <f t="shared" si="11"/>
        <v/>
      </c>
      <c r="M147" s="157" t="str">
        <f>IF(ISBLANK(B147),"",IF(COUNTIF(B$7:$B147,B147)&gt;1,TRUE,FALSE))</f>
        <v/>
      </c>
      <c r="N147" s="157" t="str">
        <f>IF(ISBLANK(B147),"",IF(COUNTIF($L$7:L147,TRUE)&gt;$P$2,L147,FALSE))</f>
        <v/>
      </c>
      <c r="O147" s="85"/>
      <c r="P147" s="86" t="str">
        <f t="shared" si="12"/>
        <v/>
      </c>
    </row>
    <row r="148" spans="2:16" s="76" customFormat="1" ht="15" x14ac:dyDescent="0.25">
      <c r="B148" s="153"/>
      <c r="C148" s="164"/>
      <c r="D148" s="164"/>
      <c r="E148" s="169"/>
      <c r="F148" s="164"/>
      <c r="G148" s="154"/>
      <c r="H148" s="162" t="str">
        <f>IF(ISBLANK(B148),"",SUMIF(Virkedager!$C:$C,"&gt;" &amp;  C148,Virkedager!$A:$A) - SUMIF(Virkedager!$C:$C,"&gt;" &amp;  D148,Virkedager!$A:$A))</f>
        <v/>
      </c>
      <c r="I148" s="83" t="str">
        <f t="shared" si="9"/>
        <v/>
      </c>
      <c r="J148" s="84" t="str">
        <f>IF(ISBLANK(B148),"",SUMIF(Virkedager!$C:$C,"&gt;" &amp;  C148,Virkedager!$A:$A) - SUMIF(Virkedager!$C:$C,"&gt;" &amp;  F148,Virkedager!$A:$A))</f>
        <v/>
      </c>
      <c r="K148" s="83" t="str">
        <f t="shared" si="10"/>
        <v/>
      </c>
      <c r="L148" s="157" t="str">
        <f t="shared" si="11"/>
        <v/>
      </c>
      <c r="M148" s="157" t="str">
        <f>IF(ISBLANK(B148),"",IF(COUNTIF(B$7:$B148,B148)&gt;1,TRUE,FALSE))</f>
        <v/>
      </c>
      <c r="N148" s="157" t="str">
        <f>IF(ISBLANK(B148),"",IF(COUNTIF($L$7:L148,TRUE)&gt;$P$2,L148,FALSE))</f>
        <v/>
      </c>
      <c r="O148" s="85"/>
      <c r="P148" s="86" t="str">
        <f t="shared" si="12"/>
        <v/>
      </c>
    </row>
    <row r="149" spans="2:16" s="76" customFormat="1" ht="15" x14ac:dyDescent="0.25">
      <c r="B149" s="153"/>
      <c r="C149" s="164"/>
      <c r="D149" s="164"/>
      <c r="E149" s="169"/>
      <c r="F149" s="164"/>
      <c r="G149" s="154"/>
      <c r="H149" s="162" t="str">
        <f>IF(ISBLANK(B149),"",SUMIF(Virkedager!$C:$C,"&gt;" &amp;  C149,Virkedager!$A:$A) - SUMIF(Virkedager!$C:$C,"&gt;" &amp;  D149,Virkedager!$A:$A))</f>
        <v/>
      </c>
      <c r="I149" s="83" t="str">
        <f t="shared" si="9"/>
        <v/>
      </c>
      <c r="J149" s="84" t="str">
        <f>IF(ISBLANK(B149),"",SUMIF(Virkedager!$C:$C,"&gt;" &amp;  C149,Virkedager!$A:$A) - SUMIF(Virkedager!$C:$C,"&gt;" &amp;  F149,Virkedager!$A:$A))</f>
        <v/>
      </c>
      <c r="K149" s="83" t="str">
        <f t="shared" si="10"/>
        <v/>
      </c>
      <c r="L149" s="157" t="str">
        <f t="shared" si="11"/>
        <v/>
      </c>
      <c r="M149" s="157" t="str">
        <f>IF(ISBLANK(B149),"",IF(COUNTIF(B$7:$B149,B149)&gt;1,TRUE,FALSE))</f>
        <v/>
      </c>
      <c r="N149" s="157" t="str">
        <f>IF(ISBLANK(B149),"",IF(COUNTIF($L$7:L149,TRUE)&gt;$P$2,L149,FALSE))</f>
        <v/>
      </c>
      <c r="O149" s="85"/>
      <c r="P149" s="86" t="str">
        <f t="shared" si="12"/>
        <v/>
      </c>
    </row>
    <row r="150" spans="2:16" s="76" customFormat="1" ht="15" x14ac:dyDescent="0.25">
      <c r="B150" s="153"/>
      <c r="C150" s="164"/>
      <c r="D150" s="164"/>
      <c r="E150" s="169"/>
      <c r="F150" s="164"/>
      <c r="G150" s="154"/>
      <c r="H150" s="162" t="str">
        <f>IF(ISBLANK(B150),"",SUMIF(Virkedager!$C:$C,"&gt;" &amp;  C150,Virkedager!$A:$A) - SUMIF(Virkedager!$C:$C,"&gt;" &amp;  D150,Virkedager!$A:$A))</f>
        <v/>
      </c>
      <c r="I150" s="83" t="str">
        <f t="shared" si="9"/>
        <v/>
      </c>
      <c r="J150" s="84" t="str">
        <f>IF(ISBLANK(B150),"",SUMIF(Virkedager!$C:$C,"&gt;" &amp;  C150,Virkedager!$A:$A) - SUMIF(Virkedager!$C:$C,"&gt;" &amp;  F150,Virkedager!$A:$A))</f>
        <v/>
      </c>
      <c r="K150" s="83" t="str">
        <f t="shared" si="10"/>
        <v/>
      </c>
      <c r="L150" s="157" t="str">
        <f t="shared" si="11"/>
        <v/>
      </c>
      <c r="M150" s="157" t="str">
        <f>IF(ISBLANK(B150),"",IF(COUNTIF(B$7:$B150,B150)&gt;1,TRUE,FALSE))</f>
        <v/>
      </c>
      <c r="N150" s="157" t="str">
        <f>IF(ISBLANK(B150),"",IF(COUNTIF($L$7:L150,TRUE)&gt;$P$2,L150,FALSE))</f>
        <v/>
      </c>
      <c r="O150" s="85"/>
      <c r="P150" s="86" t="str">
        <f t="shared" si="12"/>
        <v/>
      </c>
    </row>
    <row r="151" spans="2:16" s="76" customFormat="1" ht="15" x14ac:dyDescent="0.25">
      <c r="B151" s="153"/>
      <c r="C151" s="164"/>
      <c r="D151" s="164"/>
      <c r="E151" s="169"/>
      <c r="F151" s="164"/>
      <c r="G151" s="154"/>
      <c r="H151" s="162" t="str">
        <f>IF(ISBLANK(B151),"",SUMIF(Virkedager!$C:$C,"&gt;" &amp;  C151,Virkedager!$A:$A) - SUMIF(Virkedager!$C:$C,"&gt;" &amp;  D151,Virkedager!$A:$A))</f>
        <v/>
      </c>
      <c r="I151" s="83" t="str">
        <f t="shared" si="9"/>
        <v/>
      </c>
      <c r="J151" s="84" t="str">
        <f>IF(ISBLANK(B151),"",SUMIF(Virkedager!$C:$C,"&gt;" &amp;  C151,Virkedager!$A:$A) - SUMIF(Virkedager!$C:$C,"&gt;" &amp;  F151,Virkedager!$A:$A))</f>
        <v/>
      </c>
      <c r="K151" s="83" t="str">
        <f t="shared" si="10"/>
        <v/>
      </c>
      <c r="L151" s="157" t="str">
        <f t="shared" si="11"/>
        <v/>
      </c>
      <c r="M151" s="157" t="str">
        <f>IF(ISBLANK(B151),"",IF(COUNTIF(B$7:$B151,B151)&gt;1,TRUE,FALSE))</f>
        <v/>
      </c>
      <c r="N151" s="157" t="str">
        <f>IF(ISBLANK(B151),"",IF(COUNTIF($L$7:L151,TRUE)&gt;$P$2,L151,FALSE))</f>
        <v/>
      </c>
      <c r="O151" s="85"/>
      <c r="P151" s="86" t="str">
        <f t="shared" si="12"/>
        <v/>
      </c>
    </row>
    <row r="152" spans="2:16" s="76" customFormat="1" ht="15" x14ac:dyDescent="0.25">
      <c r="B152" s="153"/>
      <c r="C152" s="164"/>
      <c r="D152" s="164"/>
      <c r="E152" s="169"/>
      <c r="F152" s="164"/>
      <c r="G152" s="154"/>
      <c r="H152" s="162" t="str">
        <f>IF(ISBLANK(B152),"",SUMIF(Virkedager!$C:$C,"&gt;" &amp;  C152,Virkedager!$A:$A) - SUMIF(Virkedager!$C:$C,"&gt;" &amp;  D152,Virkedager!$A:$A))</f>
        <v/>
      </c>
      <c r="I152" s="83" t="str">
        <f t="shared" si="9"/>
        <v/>
      </c>
      <c r="J152" s="84" t="str">
        <f>IF(ISBLANK(B152),"",SUMIF(Virkedager!$C:$C,"&gt;" &amp;  C152,Virkedager!$A:$A) - SUMIF(Virkedager!$C:$C,"&gt;" &amp;  F152,Virkedager!$A:$A))</f>
        <v/>
      </c>
      <c r="K152" s="83" t="str">
        <f t="shared" si="10"/>
        <v/>
      </c>
      <c r="L152" s="157" t="str">
        <f t="shared" si="11"/>
        <v/>
      </c>
      <c r="M152" s="157" t="str">
        <f>IF(ISBLANK(B152),"",IF(COUNTIF(B$7:$B152,B152)&gt;1,TRUE,FALSE))</f>
        <v/>
      </c>
      <c r="N152" s="157" t="str">
        <f>IF(ISBLANK(B152),"",IF(COUNTIF($L$7:L152,TRUE)&gt;$P$2,L152,FALSE))</f>
        <v/>
      </c>
      <c r="O152" s="85"/>
      <c r="P152" s="86" t="str">
        <f t="shared" si="12"/>
        <v/>
      </c>
    </row>
    <row r="153" spans="2:16" s="76" customFormat="1" ht="15" x14ac:dyDescent="0.25">
      <c r="B153" s="153"/>
      <c r="C153" s="164"/>
      <c r="D153" s="164"/>
      <c r="E153" s="169"/>
      <c r="F153" s="164"/>
      <c r="G153" s="154"/>
      <c r="H153" s="162" t="str">
        <f>IF(ISBLANK(B153),"",SUMIF(Virkedager!$C:$C,"&gt;" &amp;  C153,Virkedager!$A:$A) - SUMIF(Virkedager!$C:$C,"&gt;" &amp;  D153,Virkedager!$A:$A))</f>
        <v/>
      </c>
      <c r="I153" s="83" t="str">
        <f t="shared" si="9"/>
        <v/>
      </c>
      <c r="J153" s="84" t="str">
        <f>IF(ISBLANK(B153),"",SUMIF(Virkedager!$C:$C,"&gt;" &amp;  C153,Virkedager!$A:$A) - SUMIF(Virkedager!$C:$C,"&gt;" &amp;  F153,Virkedager!$A:$A))</f>
        <v/>
      </c>
      <c r="K153" s="83" t="str">
        <f t="shared" si="10"/>
        <v/>
      </c>
      <c r="L153" s="157" t="str">
        <f t="shared" si="11"/>
        <v/>
      </c>
      <c r="M153" s="157" t="str">
        <f>IF(ISBLANK(B153),"",IF(COUNTIF(B$7:$B153,B153)&gt;1,TRUE,FALSE))</f>
        <v/>
      </c>
      <c r="N153" s="157" t="str">
        <f>IF(ISBLANK(B153),"",IF(COUNTIF($L$7:L153,TRUE)&gt;$P$2,L153,FALSE))</f>
        <v/>
      </c>
      <c r="O153" s="85"/>
      <c r="P153" s="86" t="str">
        <f t="shared" si="12"/>
        <v/>
      </c>
    </row>
    <row r="154" spans="2:16" s="76" customFormat="1" ht="15" x14ac:dyDescent="0.25">
      <c r="B154" s="153"/>
      <c r="C154" s="164"/>
      <c r="D154" s="164"/>
      <c r="E154" s="169"/>
      <c r="F154" s="164"/>
      <c r="G154" s="154"/>
      <c r="H154" s="162" t="str">
        <f>IF(ISBLANK(B154),"",SUMIF(Virkedager!$C:$C,"&gt;" &amp;  C154,Virkedager!$A:$A) - SUMIF(Virkedager!$C:$C,"&gt;" &amp;  D154,Virkedager!$A:$A))</f>
        <v/>
      </c>
      <c r="I154" s="83" t="str">
        <f t="shared" si="9"/>
        <v/>
      </c>
      <c r="J154" s="84" t="str">
        <f>IF(ISBLANK(B154),"",SUMIF(Virkedager!$C:$C,"&gt;" &amp;  C154,Virkedager!$A:$A) - SUMIF(Virkedager!$C:$C,"&gt;" &amp;  F154,Virkedager!$A:$A))</f>
        <v/>
      </c>
      <c r="K154" s="83" t="str">
        <f t="shared" si="10"/>
        <v/>
      </c>
      <c r="L154" s="157" t="str">
        <f t="shared" si="11"/>
        <v/>
      </c>
      <c r="M154" s="157" t="str">
        <f>IF(ISBLANK(B154),"",IF(COUNTIF(B$7:$B154,B154)&gt;1,TRUE,FALSE))</f>
        <v/>
      </c>
      <c r="N154" s="157" t="str">
        <f>IF(ISBLANK(B154),"",IF(COUNTIF($L$7:L154,TRUE)&gt;$P$2,L154,FALSE))</f>
        <v/>
      </c>
      <c r="O154" s="85"/>
      <c r="P154" s="86" t="str">
        <f t="shared" si="12"/>
        <v/>
      </c>
    </row>
    <row r="155" spans="2:16" s="76" customFormat="1" ht="15" x14ac:dyDescent="0.25">
      <c r="B155" s="153"/>
      <c r="C155" s="164"/>
      <c r="D155" s="164"/>
      <c r="E155" s="169"/>
      <c r="F155" s="164"/>
      <c r="G155" s="154"/>
      <c r="H155" s="162" t="str">
        <f>IF(ISBLANK(B155),"",SUMIF(Virkedager!$C:$C,"&gt;" &amp;  C155,Virkedager!$A:$A) - SUMIF(Virkedager!$C:$C,"&gt;" &amp;  D155,Virkedager!$A:$A))</f>
        <v/>
      </c>
      <c r="I155" s="83" t="str">
        <f t="shared" si="9"/>
        <v/>
      </c>
      <c r="J155" s="84" t="str">
        <f>IF(ISBLANK(B155),"",SUMIF(Virkedager!$C:$C,"&gt;" &amp;  C155,Virkedager!$A:$A) - SUMIF(Virkedager!$C:$C,"&gt;" &amp;  F155,Virkedager!$A:$A))</f>
        <v/>
      </c>
      <c r="K155" s="83" t="str">
        <f t="shared" si="10"/>
        <v/>
      </c>
      <c r="L155" s="157" t="str">
        <f t="shared" si="11"/>
        <v/>
      </c>
      <c r="M155" s="157" t="str">
        <f>IF(ISBLANK(B155),"",IF(COUNTIF(B$7:$B155,B155)&gt;1,TRUE,FALSE))</f>
        <v/>
      </c>
      <c r="N155" s="157" t="str">
        <f>IF(ISBLANK(B155),"",IF(COUNTIF($L$7:L155,TRUE)&gt;$P$2,L155,FALSE))</f>
        <v/>
      </c>
      <c r="O155" s="85"/>
      <c r="P155" s="86" t="str">
        <f t="shared" si="12"/>
        <v/>
      </c>
    </row>
    <row r="156" spans="2:16" s="76" customFormat="1" ht="15" x14ac:dyDescent="0.25">
      <c r="B156" s="153"/>
      <c r="C156" s="164"/>
      <c r="D156" s="164"/>
      <c r="E156" s="169"/>
      <c r="F156" s="164"/>
      <c r="G156" s="154"/>
      <c r="H156" s="162" t="str">
        <f>IF(ISBLANK(B156),"",SUMIF(Virkedager!$C:$C,"&gt;" &amp;  C156,Virkedager!$A:$A) - SUMIF(Virkedager!$C:$C,"&gt;" &amp;  D156,Virkedager!$A:$A))</f>
        <v/>
      </c>
      <c r="I156" s="83" t="str">
        <f t="shared" si="9"/>
        <v/>
      </c>
      <c r="J156" s="84" t="str">
        <f>IF(ISBLANK(B156),"",SUMIF(Virkedager!$C:$C,"&gt;" &amp;  C156,Virkedager!$A:$A) - SUMIF(Virkedager!$C:$C,"&gt;" &amp;  F156,Virkedager!$A:$A))</f>
        <v/>
      </c>
      <c r="K156" s="83" t="str">
        <f t="shared" si="10"/>
        <v/>
      </c>
      <c r="L156" s="157" t="str">
        <f t="shared" si="11"/>
        <v/>
      </c>
      <c r="M156" s="157" t="str">
        <f>IF(ISBLANK(B156),"",IF(COUNTIF(B$7:$B156,B156)&gt;1,TRUE,FALSE))</f>
        <v/>
      </c>
      <c r="N156" s="157" t="str">
        <f>IF(ISBLANK(B156),"",IF(COUNTIF($L$7:L156,TRUE)&gt;$P$2,L156,FALSE))</f>
        <v/>
      </c>
      <c r="O156" s="85"/>
      <c r="P156" s="86" t="str">
        <f t="shared" si="12"/>
        <v/>
      </c>
    </row>
    <row r="157" spans="2:16" s="76" customFormat="1" ht="15" x14ac:dyDescent="0.25">
      <c r="B157" s="153"/>
      <c r="C157" s="164"/>
      <c r="D157" s="164"/>
      <c r="E157" s="169"/>
      <c r="F157" s="164"/>
      <c r="G157" s="154"/>
      <c r="H157" s="162" t="str">
        <f>IF(ISBLANK(B157),"",SUMIF(Virkedager!$C:$C,"&gt;" &amp;  C157,Virkedager!$A:$A) - SUMIF(Virkedager!$C:$C,"&gt;" &amp;  D157,Virkedager!$A:$A))</f>
        <v/>
      </c>
      <c r="I157" s="83" t="str">
        <f t="shared" si="9"/>
        <v/>
      </c>
      <c r="J157" s="84" t="str">
        <f>IF(ISBLANK(B157),"",SUMIF(Virkedager!$C:$C,"&gt;" &amp;  C157,Virkedager!$A:$A) - SUMIF(Virkedager!$C:$C,"&gt;" &amp;  F157,Virkedager!$A:$A))</f>
        <v/>
      </c>
      <c r="K157" s="83" t="str">
        <f t="shared" si="10"/>
        <v/>
      </c>
      <c r="L157" s="157" t="str">
        <f t="shared" si="11"/>
        <v/>
      </c>
      <c r="M157" s="157" t="str">
        <f>IF(ISBLANK(B157),"",IF(COUNTIF(B$7:$B157,B157)&gt;1,TRUE,FALSE))</f>
        <v/>
      </c>
      <c r="N157" s="157" t="str">
        <f>IF(ISBLANK(B157),"",IF(COUNTIF($L$7:L157,TRUE)&gt;$P$2,L157,FALSE))</f>
        <v/>
      </c>
      <c r="O157" s="85"/>
      <c r="P157" s="86" t="str">
        <f t="shared" si="12"/>
        <v/>
      </c>
    </row>
    <row r="158" spans="2:16" s="76" customFormat="1" ht="15" x14ac:dyDescent="0.25">
      <c r="B158" s="153"/>
      <c r="C158" s="164"/>
      <c r="D158" s="164"/>
      <c r="E158" s="169"/>
      <c r="F158" s="164"/>
      <c r="G158" s="154"/>
      <c r="H158" s="162" t="str">
        <f>IF(ISBLANK(B158),"",SUMIF(Virkedager!$C:$C,"&gt;" &amp;  C158,Virkedager!$A:$A) - SUMIF(Virkedager!$C:$C,"&gt;" &amp;  D158,Virkedager!$A:$A))</f>
        <v/>
      </c>
      <c r="I158" s="83" t="str">
        <f t="shared" si="9"/>
        <v/>
      </c>
      <c r="J158" s="84" t="str">
        <f>IF(ISBLANK(B158),"",SUMIF(Virkedager!$C:$C,"&gt;" &amp;  C158,Virkedager!$A:$A) - SUMIF(Virkedager!$C:$C,"&gt;" &amp;  F158,Virkedager!$A:$A))</f>
        <v/>
      </c>
      <c r="K158" s="83" t="str">
        <f t="shared" si="10"/>
        <v/>
      </c>
      <c r="L158" s="157" t="str">
        <f t="shared" si="11"/>
        <v/>
      </c>
      <c r="M158" s="157" t="str">
        <f>IF(ISBLANK(B158),"",IF(COUNTIF(B$7:$B158,B158)&gt;1,TRUE,FALSE))</f>
        <v/>
      </c>
      <c r="N158" s="157" t="str">
        <f>IF(ISBLANK(B158),"",IF(COUNTIF($L$7:L158,TRUE)&gt;$P$2,L158,FALSE))</f>
        <v/>
      </c>
      <c r="O158" s="85"/>
      <c r="P158" s="86" t="str">
        <f t="shared" si="12"/>
        <v/>
      </c>
    </row>
    <row r="159" spans="2:16" s="76" customFormat="1" ht="15" x14ac:dyDescent="0.25">
      <c r="B159" s="153"/>
      <c r="C159" s="164"/>
      <c r="D159" s="164"/>
      <c r="E159" s="169"/>
      <c r="F159" s="164"/>
      <c r="G159" s="154"/>
      <c r="H159" s="162" t="str">
        <f>IF(ISBLANK(B159),"",SUMIF(Virkedager!$C:$C,"&gt;" &amp;  C159,Virkedager!$A:$A) - SUMIF(Virkedager!$C:$C,"&gt;" &amp;  D159,Virkedager!$A:$A))</f>
        <v/>
      </c>
      <c r="I159" s="83" t="str">
        <f t="shared" si="9"/>
        <v/>
      </c>
      <c r="J159" s="84" t="str">
        <f>IF(ISBLANK(B159),"",SUMIF(Virkedager!$C:$C,"&gt;" &amp;  C159,Virkedager!$A:$A) - SUMIF(Virkedager!$C:$C,"&gt;" &amp;  F159,Virkedager!$A:$A))</f>
        <v/>
      </c>
      <c r="K159" s="83" t="str">
        <f t="shared" si="10"/>
        <v/>
      </c>
      <c r="L159" s="157" t="str">
        <f t="shared" si="11"/>
        <v/>
      </c>
      <c r="M159" s="157" t="str">
        <f>IF(ISBLANK(B159),"",IF(COUNTIF(B$7:$B159,B159)&gt;1,TRUE,FALSE))</f>
        <v/>
      </c>
      <c r="N159" s="157" t="str">
        <f>IF(ISBLANK(B159),"",IF(COUNTIF($L$7:L159,TRUE)&gt;$P$2,L159,FALSE))</f>
        <v/>
      </c>
      <c r="O159" s="85"/>
      <c r="P159" s="86" t="str">
        <f t="shared" si="12"/>
        <v/>
      </c>
    </row>
    <row r="160" spans="2:16" s="76" customFormat="1" ht="15" x14ac:dyDescent="0.25">
      <c r="B160" s="153"/>
      <c r="C160" s="164"/>
      <c r="D160" s="164"/>
      <c r="E160" s="169"/>
      <c r="F160" s="164"/>
      <c r="G160" s="154"/>
      <c r="H160" s="162" t="str">
        <f>IF(ISBLANK(B160),"",SUMIF(Virkedager!$C:$C,"&gt;" &amp;  C160,Virkedager!$A:$A) - SUMIF(Virkedager!$C:$C,"&gt;" &amp;  D160,Virkedager!$A:$A))</f>
        <v/>
      </c>
      <c r="I160" s="83" t="str">
        <f t="shared" si="9"/>
        <v/>
      </c>
      <c r="J160" s="84" t="str">
        <f>IF(ISBLANK(B160),"",SUMIF(Virkedager!$C:$C,"&gt;" &amp;  C160,Virkedager!$A:$A) - SUMIF(Virkedager!$C:$C,"&gt;" &amp;  F160,Virkedager!$A:$A))</f>
        <v/>
      </c>
      <c r="K160" s="83" t="str">
        <f t="shared" si="10"/>
        <v/>
      </c>
      <c r="L160" s="157" t="str">
        <f t="shared" si="11"/>
        <v/>
      </c>
      <c r="M160" s="157" t="str">
        <f>IF(ISBLANK(B160),"",IF(COUNTIF(B$7:$B160,B160)&gt;1,TRUE,FALSE))</f>
        <v/>
      </c>
      <c r="N160" s="157" t="str">
        <f>IF(ISBLANK(B160),"",IF(COUNTIF($L$7:L160,TRUE)&gt;$P$2,L160,FALSE))</f>
        <v/>
      </c>
      <c r="O160" s="85"/>
      <c r="P160" s="86" t="str">
        <f t="shared" si="12"/>
        <v/>
      </c>
    </row>
    <row r="161" spans="2:16" s="76" customFormat="1" ht="15" x14ac:dyDescent="0.25">
      <c r="B161" s="153"/>
      <c r="C161" s="164"/>
      <c r="D161" s="164"/>
      <c r="E161" s="169"/>
      <c r="F161" s="164"/>
      <c r="G161" s="154"/>
      <c r="H161" s="162" t="str">
        <f>IF(ISBLANK(B161),"",SUMIF(Virkedager!$C:$C,"&gt;" &amp;  C161,Virkedager!$A:$A) - SUMIF(Virkedager!$C:$C,"&gt;" &amp;  D161,Virkedager!$A:$A))</f>
        <v/>
      </c>
      <c r="I161" s="83" t="str">
        <f t="shared" si="9"/>
        <v/>
      </c>
      <c r="J161" s="84" t="str">
        <f>IF(ISBLANK(B161),"",SUMIF(Virkedager!$C:$C,"&gt;" &amp;  C161,Virkedager!$A:$A) - SUMIF(Virkedager!$C:$C,"&gt;" &amp;  F161,Virkedager!$A:$A))</f>
        <v/>
      </c>
      <c r="K161" s="83" t="str">
        <f t="shared" si="10"/>
        <v/>
      </c>
      <c r="L161" s="157" t="str">
        <f t="shared" si="11"/>
        <v/>
      </c>
      <c r="M161" s="157" t="str">
        <f>IF(ISBLANK(B161),"",IF(COUNTIF(B$7:$B161,B161)&gt;1,TRUE,FALSE))</f>
        <v/>
      </c>
      <c r="N161" s="157" t="str">
        <f>IF(ISBLANK(B161),"",IF(COUNTIF($L$7:L161,TRUE)&gt;$P$2,L161,FALSE))</f>
        <v/>
      </c>
      <c r="O161" s="85"/>
      <c r="P161" s="86" t="str">
        <f t="shared" si="12"/>
        <v/>
      </c>
    </row>
    <row r="162" spans="2:16" s="76" customFormat="1" ht="15" x14ac:dyDescent="0.25">
      <c r="B162" s="153"/>
      <c r="C162" s="164"/>
      <c r="D162" s="164"/>
      <c r="E162" s="169"/>
      <c r="F162" s="164"/>
      <c r="G162" s="154"/>
      <c r="H162" s="162" t="str">
        <f>IF(ISBLANK(B162),"",SUMIF(Virkedager!$C:$C,"&gt;" &amp;  C162,Virkedager!$A:$A) - SUMIF(Virkedager!$C:$C,"&gt;" &amp;  D162,Virkedager!$A:$A))</f>
        <v/>
      </c>
      <c r="I162" s="83" t="str">
        <f t="shared" si="9"/>
        <v/>
      </c>
      <c r="J162" s="84" t="str">
        <f>IF(ISBLANK(B162),"",SUMIF(Virkedager!$C:$C,"&gt;" &amp;  C162,Virkedager!$A:$A) - SUMIF(Virkedager!$C:$C,"&gt;" &amp;  F162,Virkedager!$A:$A))</f>
        <v/>
      </c>
      <c r="K162" s="83" t="str">
        <f t="shared" si="10"/>
        <v/>
      </c>
      <c r="L162" s="157" t="str">
        <f t="shared" si="11"/>
        <v/>
      </c>
      <c r="M162" s="157" t="str">
        <f>IF(ISBLANK(B162),"",IF(COUNTIF(B$7:$B162,B162)&gt;1,TRUE,FALSE))</f>
        <v/>
      </c>
      <c r="N162" s="157" t="str">
        <f>IF(ISBLANK(B162),"",IF(COUNTIF($L$7:L162,TRUE)&gt;$P$2,L162,FALSE))</f>
        <v/>
      </c>
      <c r="O162" s="85"/>
      <c r="P162" s="86" t="str">
        <f t="shared" si="12"/>
        <v/>
      </c>
    </row>
    <row r="163" spans="2:16" s="76" customFormat="1" ht="15" x14ac:dyDescent="0.25">
      <c r="B163" s="153"/>
      <c r="C163" s="164"/>
      <c r="D163" s="164"/>
      <c r="E163" s="169"/>
      <c r="F163" s="164"/>
      <c r="G163" s="154"/>
      <c r="H163" s="162" t="str">
        <f>IF(ISBLANK(B163),"",SUMIF(Virkedager!$C:$C,"&gt;" &amp;  C163,Virkedager!$A:$A) - SUMIF(Virkedager!$C:$C,"&gt;" &amp;  D163,Virkedager!$A:$A))</f>
        <v/>
      </c>
      <c r="I163" s="83" t="str">
        <f t="shared" si="9"/>
        <v/>
      </c>
      <c r="J163" s="84" t="str">
        <f>IF(ISBLANK(B163),"",SUMIF(Virkedager!$C:$C,"&gt;" &amp;  C163,Virkedager!$A:$A) - SUMIF(Virkedager!$C:$C,"&gt;" &amp;  F163,Virkedager!$A:$A))</f>
        <v/>
      </c>
      <c r="K163" s="83" t="str">
        <f t="shared" si="10"/>
        <v/>
      </c>
      <c r="L163" s="157" t="str">
        <f t="shared" si="11"/>
        <v/>
      </c>
      <c r="M163" s="157" t="str">
        <f>IF(ISBLANK(B163),"",IF(COUNTIF(B$7:$B163,B163)&gt;1,TRUE,FALSE))</f>
        <v/>
      </c>
      <c r="N163" s="157" t="str">
        <f>IF(ISBLANK(B163),"",IF(COUNTIF($L$7:L163,TRUE)&gt;$P$2,L163,FALSE))</f>
        <v/>
      </c>
      <c r="O163" s="85"/>
      <c r="P163" s="86" t="str">
        <f t="shared" si="12"/>
        <v/>
      </c>
    </row>
    <row r="164" spans="2:16" s="76" customFormat="1" ht="15" x14ac:dyDescent="0.25">
      <c r="B164" s="153"/>
      <c r="C164" s="164"/>
      <c r="D164" s="164"/>
      <c r="E164" s="169"/>
      <c r="F164" s="164"/>
      <c r="G164" s="154"/>
      <c r="H164" s="162" t="str">
        <f>IF(ISBLANK(B164),"",SUMIF(Virkedager!$C:$C,"&gt;" &amp;  C164,Virkedager!$A:$A) - SUMIF(Virkedager!$C:$C,"&gt;" &amp;  D164,Virkedager!$A:$A))</f>
        <v/>
      </c>
      <c r="I164" s="83" t="str">
        <f t="shared" si="9"/>
        <v/>
      </c>
      <c r="J164" s="84" t="str">
        <f>IF(ISBLANK(B164),"",SUMIF(Virkedager!$C:$C,"&gt;" &amp;  C164,Virkedager!$A:$A) - SUMIF(Virkedager!$C:$C,"&gt;" &amp;  F164,Virkedager!$A:$A))</f>
        <v/>
      </c>
      <c r="K164" s="83" t="str">
        <f t="shared" si="10"/>
        <v/>
      </c>
      <c r="L164" s="157" t="str">
        <f t="shared" si="11"/>
        <v/>
      </c>
      <c r="M164" s="157" t="str">
        <f>IF(ISBLANK(B164),"",IF(COUNTIF(B$7:$B164,B164)&gt;1,TRUE,FALSE))</f>
        <v/>
      </c>
      <c r="N164" s="157" t="str">
        <f>IF(ISBLANK(B164),"",IF(COUNTIF($L$7:L164,TRUE)&gt;$P$2,L164,FALSE))</f>
        <v/>
      </c>
      <c r="O164" s="85"/>
      <c r="P164" s="86" t="str">
        <f t="shared" si="12"/>
        <v/>
      </c>
    </row>
    <row r="165" spans="2:16" s="76" customFormat="1" ht="15" x14ac:dyDescent="0.25">
      <c r="B165" s="153"/>
      <c r="C165" s="164"/>
      <c r="D165" s="164"/>
      <c r="E165" s="169"/>
      <c r="F165" s="164"/>
      <c r="G165" s="154"/>
      <c r="H165" s="162" t="str">
        <f>IF(ISBLANK(B165),"",SUMIF(Virkedager!$C:$C,"&gt;" &amp;  C165,Virkedager!$A:$A) - SUMIF(Virkedager!$C:$C,"&gt;" &amp;  D165,Virkedager!$A:$A))</f>
        <v/>
      </c>
      <c r="I165" s="83" t="str">
        <f t="shared" si="9"/>
        <v/>
      </c>
      <c r="J165" s="84" t="str">
        <f>IF(ISBLANK(B165),"",SUMIF(Virkedager!$C:$C,"&gt;" &amp;  C165,Virkedager!$A:$A) - SUMIF(Virkedager!$C:$C,"&gt;" &amp;  F165,Virkedager!$A:$A))</f>
        <v/>
      </c>
      <c r="K165" s="83" t="str">
        <f t="shared" si="10"/>
        <v/>
      </c>
      <c r="L165" s="157" t="str">
        <f t="shared" si="11"/>
        <v/>
      </c>
      <c r="M165" s="157" t="str">
        <f>IF(ISBLANK(B165),"",IF(COUNTIF(B$7:$B165,B165)&gt;1,TRUE,FALSE))</f>
        <v/>
      </c>
      <c r="N165" s="157" t="str">
        <f>IF(ISBLANK(B165),"",IF(COUNTIF($L$7:L165,TRUE)&gt;$P$2,L165,FALSE))</f>
        <v/>
      </c>
      <c r="O165" s="85"/>
      <c r="P165" s="86" t="str">
        <f t="shared" si="12"/>
        <v/>
      </c>
    </row>
    <row r="166" spans="2:16" s="76" customFormat="1" ht="15" x14ac:dyDescent="0.25">
      <c r="B166" s="153"/>
      <c r="C166" s="164"/>
      <c r="D166" s="164"/>
      <c r="E166" s="169"/>
      <c r="F166" s="164"/>
      <c r="G166" s="154"/>
      <c r="H166" s="162" t="str">
        <f>IF(ISBLANK(B166),"",SUMIF(Virkedager!$C:$C,"&gt;" &amp;  C166,Virkedager!$A:$A) - SUMIF(Virkedager!$C:$C,"&gt;" &amp;  D166,Virkedager!$A:$A))</f>
        <v/>
      </c>
      <c r="I166" s="83" t="str">
        <f t="shared" si="9"/>
        <v/>
      </c>
      <c r="J166" s="84" t="str">
        <f>IF(ISBLANK(B166),"",SUMIF(Virkedager!$C:$C,"&gt;" &amp;  C166,Virkedager!$A:$A) - SUMIF(Virkedager!$C:$C,"&gt;" &amp;  F166,Virkedager!$A:$A))</f>
        <v/>
      </c>
      <c r="K166" s="83" t="str">
        <f t="shared" si="10"/>
        <v/>
      </c>
      <c r="L166" s="157" t="str">
        <f t="shared" si="11"/>
        <v/>
      </c>
      <c r="M166" s="157" t="str">
        <f>IF(ISBLANK(B166),"",IF(COUNTIF(B$7:$B166,B166)&gt;1,TRUE,FALSE))</f>
        <v/>
      </c>
      <c r="N166" s="157" t="str">
        <f>IF(ISBLANK(B166),"",IF(COUNTIF($L$7:L166,TRUE)&gt;$P$2,L166,FALSE))</f>
        <v/>
      </c>
      <c r="O166" s="85"/>
      <c r="P166" s="86" t="str">
        <f t="shared" si="12"/>
        <v/>
      </c>
    </row>
    <row r="167" spans="2:16" s="76" customFormat="1" ht="15" x14ac:dyDescent="0.25">
      <c r="B167" s="153"/>
      <c r="C167" s="164"/>
      <c r="D167" s="164"/>
      <c r="E167" s="169"/>
      <c r="F167" s="164"/>
      <c r="G167" s="154"/>
      <c r="H167" s="162" t="str">
        <f>IF(ISBLANK(B167),"",SUMIF(Virkedager!$C:$C,"&gt;" &amp;  C167,Virkedager!$A:$A) - SUMIF(Virkedager!$C:$C,"&gt;" &amp;  D167,Virkedager!$A:$A))</f>
        <v/>
      </c>
      <c r="I167" s="83" t="str">
        <f t="shared" si="9"/>
        <v/>
      </c>
      <c r="J167" s="84" t="str">
        <f>IF(ISBLANK(B167),"",SUMIF(Virkedager!$C:$C,"&gt;" &amp;  C167,Virkedager!$A:$A) - SUMIF(Virkedager!$C:$C,"&gt;" &amp;  F167,Virkedager!$A:$A))</f>
        <v/>
      </c>
      <c r="K167" s="83" t="str">
        <f t="shared" si="10"/>
        <v/>
      </c>
      <c r="L167" s="157" t="str">
        <f t="shared" si="11"/>
        <v/>
      </c>
      <c r="M167" s="157" t="str">
        <f>IF(ISBLANK(B167),"",IF(COUNTIF(B$7:$B167,B167)&gt;1,TRUE,FALSE))</f>
        <v/>
      </c>
      <c r="N167" s="157" t="str">
        <f>IF(ISBLANK(B167),"",IF(COUNTIF($L$7:L167,TRUE)&gt;$P$2,L167,FALSE))</f>
        <v/>
      </c>
      <c r="O167" s="85"/>
      <c r="P167" s="86" t="str">
        <f t="shared" si="12"/>
        <v/>
      </c>
    </row>
    <row r="168" spans="2:16" s="76" customFormat="1" ht="15" x14ac:dyDescent="0.25">
      <c r="B168" s="153"/>
      <c r="C168" s="164"/>
      <c r="D168" s="164"/>
      <c r="E168" s="169"/>
      <c r="F168" s="164"/>
      <c r="G168" s="154"/>
      <c r="H168" s="162" t="str">
        <f>IF(ISBLANK(B168),"",SUMIF(Virkedager!$C:$C,"&gt;" &amp;  C168,Virkedager!$A:$A) - SUMIF(Virkedager!$C:$C,"&gt;" &amp;  D168,Virkedager!$A:$A))</f>
        <v/>
      </c>
      <c r="I168" s="83" t="str">
        <f t="shared" si="9"/>
        <v/>
      </c>
      <c r="J168" s="84" t="str">
        <f>IF(ISBLANK(B168),"",SUMIF(Virkedager!$C:$C,"&gt;" &amp;  C168,Virkedager!$A:$A) - SUMIF(Virkedager!$C:$C,"&gt;" &amp;  F168,Virkedager!$A:$A))</f>
        <v/>
      </c>
      <c r="K168" s="83" t="str">
        <f t="shared" si="10"/>
        <v/>
      </c>
      <c r="L168" s="157" t="str">
        <f t="shared" si="11"/>
        <v/>
      </c>
      <c r="M168" s="157" t="str">
        <f>IF(ISBLANK(B168),"",IF(COUNTIF(B$7:$B168,B168)&gt;1,TRUE,FALSE))</f>
        <v/>
      </c>
      <c r="N168" s="157" t="str">
        <f>IF(ISBLANK(B168),"",IF(COUNTIF($L$7:L168,TRUE)&gt;$P$2,L168,FALSE))</f>
        <v/>
      </c>
      <c r="O168" s="85"/>
      <c r="P168" s="86" t="str">
        <f t="shared" si="12"/>
        <v/>
      </c>
    </row>
    <row r="169" spans="2:16" s="76" customFormat="1" ht="15" x14ac:dyDescent="0.25">
      <c r="B169" s="153"/>
      <c r="C169" s="164"/>
      <c r="D169" s="164"/>
      <c r="E169" s="169"/>
      <c r="F169" s="164"/>
      <c r="G169" s="154"/>
      <c r="H169" s="162" t="str">
        <f>IF(ISBLANK(B169),"",SUMIF(Virkedager!$C:$C,"&gt;" &amp;  C169,Virkedager!$A:$A) - SUMIF(Virkedager!$C:$C,"&gt;" &amp;  D169,Virkedager!$A:$A))</f>
        <v/>
      </c>
      <c r="I169" s="83" t="str">
        <f t="shared" si="9"/>
        <v/>
      </c>
      <c r="J169" s="84" t="str">
        <f>IF(ISBLANK(B169),"",SUMIF(Virkedager!$C:$C,"&gt;" &amp;  C169,Virkedager!$A:$A) - SUMIF(Virkedager!$C:$C,"&gt;" &amp;  F169,Virkedager!$A:$A))</f>
        <v/>
      </c>
      <c r="K169" s="83" t="str">
        <f t="shared" si="10"/>
        <v/>
      </c>
      <c r="L169" s="157" t="str">
        <f t="shared" si="11"/>
        <v/>
      </c>
      <c r="M169" s="157" t="str">
        <f>IF(ISBLANK(B169),"",IF(COUNTIF(B$7:$B169,B169)&gt;1,TRUE,FALSE))</f>
        <v/>
      </c>
      <c r="N169" s="157" t="str">
        <f>IF(ISBLANK(B169),"",IF(COUNTIF($L$7:L169,TRUE)&gt;$P$2,L169,FALSE))</f>
        <v/>
      </c>
      <c r="O169" s="85"/>
      <c r="P169" s="86" t="str">
        <f t="shared" si="12"/>
        <v/>
      </c>
    </row>
    <row r="170" spans="2:16" s="76" customFormat="1" ht="15" x14ac:dyDescent="0.25">
      <c r="B170" s="153"/>
      <c r="C170" s="164"/>
      <c r="D170" s="164"/>
      <c r="E170" s="169"/>
      <c r="F170" s="164"/>
      <c r="G170" s="154"/>
      <c r="H170" s="162" t="str">
        <f>IF(ISBLANK(B170),"",SUMIF(Virkedager!$C:$C,"&gt;" &amp;  C170,Virkedager!$A:$A) - SUMIF(Virkedager!$C:$C,"&gt;" &amp;  D170,Virkedager!$A:$A))</f>
        <v/>
      </c>
      <c r="I170" s="83" t="str">
        <f t="shared" si="9"/>
        <v/>
      </c>
      <c r="J170" s="84" t="str">
        <f>IF(ISBLANK(B170),"",SUMIF(Virkedager!$C:$C,"&gt;" &amp;  C170,Virkedager!$A:$A) - SUMIF(Virkedager!$C:$C,"&gt;" &amp;  F170,Virkedager!$A:$A))</f>
        <v/>
      </c>
      <c r="K170" s="83" t="str">
        <f t="shared" si="10"/>
        <v/>
      </c>
      <c r="L170" s="157" t="str">
        <f t="shared" si="11"/>
        <v/>
      </c>
      <c r="M170" s="157" t="str">
        <f>IF(ISBLANK(B170),"",IF(COUNTIF(B$7:$B170,B170)&gt;1,TRUE,FALSE))</f>
        <v/>
      </c>
      <c r="N170" s="157" t="str">
        <f>IF(ISBLANK(B170),"",IF(COUNTIF($L$7:L170,TRUE)&gt;$P$2,L170,FALSE))</f>
        <v/>
      </c>
      <c r="O170" s="85"/>
      <c r="P170" s="86" t="str">
        <f t="shared" si="12"/>
        <v/>
      </c>
    </row>
    <row r="171" spans="2:16" s="76" customFormat="1" ht="15" x14ac:dyDescent="0.25">
      <c r="B171" s="153"/>
      <c r="C171" s="164"/>
      <c r="D171" s="164"/>
      <c r="E171" s="169"/>
      <c r="F171" s="164"/>
      <c r="G171" s="154"/>
      <c r="H171" s="162" t="str">
        <f>IF(ISBLANK(B171),"",SUMIF(Virkedager!$C:$C,"&gt;" &amp;  C171,Virkedager!$A:$A) - SUMIF(Virkedager!$C:$C,"&gt;" &amp;  D171,Virkedager!$A:$A))</f>
        <v/>
      </c>
      <c r="I171" s="83" t="str">
        <f t="shared" si="9"/>
        <v/>
      </c>
      <c r="J171" s="84" t="str">
        <f>IF(ISBLANK(B171),"",SUMIF(Virkedager!$C:$C,"&gt;" &amp;  C171,Virkedager!$A:$A) - SUMIF(Virkedager!$C:$C,"&gt;" &amp;  F171,Virkedager!$A:$A))</f>
        <v/>
      </c>
      <c r="K171" s="83" t="str">
        <f t="shared" si="10"/>
        <v/>
      </c>
      <c r="L171" s="157" t="str">
        <f t="shared" si="11"/>
        <v/>
      </c>
      <c r="M171" s="157" t="str">
        <f>IF(ISBLANK(B171),"",IF(COUNTIF(B$7:$B171,B171)&gt;1,TRUE,FALSE))</f>
        <v/>
      </c>
      <c r="N171" s="157" t="str">
        <f>IF(ISBLANK(B171),"",IF(COUNTIF($L$7:L171,TRUE)&gt;$P$2,L171,FALSE))</f>
        <v/>
      </c>
      <c r="O171" s="85"/>
      <c r="P171" s="86" t="str">
        <f t="shared" si="12"/>
        <v/>
      </c>
    </row>
    <row r="172" spans="2:16" s="76" customFormat="1" ht="15" x14ac:dyDescent="0.25">
      <c r="B172" s="153"/>
      <c r="C172" s="164"/>
      <c r="D172" s="164"/>
      <c r="E172" s="169"/>
      <c r="F172" s="164"/>
      <c r="G172" s="154"/>
      <c r="H172" s="162" t="str">
        <f>IF(ISBLANK(B172),"",SUMIF(Virkedager!$C:$C,"&gt;" &amp;  C172,Virkedager!$A:$A) - SUMIF(Virkedager!$C:$C,"&gt;" &amp;  D172,Virkedager!$A:$A))</f>
        <v/>
      </c>
      <c r="I172" s="83" t="str">
        <f t="shared" si="9"/>
        <v/>
      </c>
      <c r="J172" s="84" t="str">
        <f>IF(ISBLANK(B172),"",SUMIF(Virkedager!$C:$C,"&gt;" &amp;  C172,Virkedager!$A:$A) - SUMIF(Virkedager!$C:$C,"&gt;" &amp;  F172,Virkedager!$A:$A))</f>
        <v/>
      </c>
      <c r="K172" s="83" t="str">
        <f t="shared" si="10"/>
        <v/>
      </c>
      <c r="L172" s="157" t="str">
        <f t="shared" si="11"/>
        <v/>
      </c>
      <c r="M172" s="157" t="str">
        <f>IF(ISBLANK(B172),"",IF(COUNTIF(B$7:$B172,B172)&gt;1,TRUE,FALSE))</f>
        <v/>
      </c>
      <c r="N172" s="157" t="str">
        <f>IF(ISBLANK(B172),"",IF(COUNTIF($L$7:L172,TRUE)&gt;$P$2,L172,FALSE))</f>
        <v/>
      </c>
      <c r="O172" s="85"/>
      <c r="P172" s="86" t="str">
        <f t="shared" si="12"/>
        <v/>
      </c>
    </row>
    <row r="173" spans="2:16" s="76" customFormat="1" ht="15" x14ac:dyDescent="0.25">
      <c r="B173" s="153"/>
      <c r="C173" s="164"/>
      <c r="D173" s="164"/>
      <c r="E173" s="169"/>
      <c r="F173" s="164"/>
      <c r="G173" s="154"/>
      <c r="H173" s="162" t="str">
        <f>IF(ISBLANK(B173),"",SUMIF(Virkedager!$C:$C,"&gt;" &amp;  C173,Virkedager!$A:$A) - SUMIF(Virkedager!$C:$C,"&gt;" &amp;  D173,Virkedager!$A:$A))</f>
        <v/>
      </c>
      <c r="I173" s="83" t="str">
        <f t="shared" si="9"/>
        <v/>
      </c>
      <c r="J173" s="84" t="str">
        <f>IF(ISBLANK(B173),"",SUMIF(Virkedager!$C:$C,"&gt;" &amp;  C173,Virkedager!$A:$A) - SUMIF(Virkedager!$C:$C,"&gt;" &amp;  F173,Virkedager!$A:$A))</f>
        <v/>
      </c>
      <c r="K173" s="83" t="str">
        <f t="shared" si="10"/>
        <v/>
      </c>
      <c r="L173" s="157" t="str">
        <f t="shared" si="11"/>
        <v/>
      </c>
      <c r="M173" s="157" t="str">
        <f>IF(ISBLANK(B173),"",IF(COUNTIF(B$7:$B173,B173)&gt;1,TRUE,FALSE))</f>
        <v/>
      </c>
      <c r="N173" s="157" t="str">
        <f>IF(ISBLANK(B173),"",IF(COUNTIF($L$7:L173,TRUE)&gt;$P$2,L173,FALSE))</f>
        <v/>
      </c>
      <c r="O173" s="85"/>
      <c r="P173" s="86" t="str">
        <f t="shared" si="12"/>
        <v/>
      </c>
    </row>
    <row r="174" spans="2:16" s="76" customFormat="1" ht="15" x14ac:dyDescent="0.25">
      <c r="B174" s="153"/>
      <c r="C174" s="164"/>
      <c r="D174" s="164"/>
      <c r="E174" s="169"/>
      <c r="F174" s="164"/>
      <c r="G174" s="154"/>
      <c r="H174" s="162" t="str">
        <f>IF(ISBLANK(B174),"",SUMIF(Virkedager!$C:$C,"&gt;" &amp;  C174,Virkedager!$A:$A) - SUMIF(Virkedager!$C:$C,"&gt;" &amp;  D174,Virkedager!$A:$A))</f>
        <v/>
      </c>
      <c r="I174" s="83" t="str">
        <f t="shared" si="9"/>
        <v/>
      </c>
      <c r="J174" s="84" t="str">
        <f>IF(ISBLANK(B174),"",SUMIF(Virkedager!$C:$C,"&gt;" &amp;  C174,Virkedager!$A:$A) - SUMIF(Virkedager!$C:$C,"&gt;" &amp;  F174,Virkedager!$A:$A))</f>
        <v/>
      </c>
      <c r="K174" s="83" t="str">
        <f t="shared" si="10"/>
        <v/>
      </c>
      <c r="L174" s="157" t="str">
        <f t="shared" si="11"/>
        <v/>
      </c>
      <c r="M174" s="157" t="str">
        <f>IF(ISBLANK(B174),"",IF(COUNTIF(B$7:$B174,B174)&gt;1,TRUE,FALSE))</f>
        <v/>
      </c>
      <c r="N174" s="157" t="str">
        <f>IF(ISBLANK(B174),"",IF(COUNTIF($L$7:L174,TRUE)&gt;$P$2,L174,FALSE))</f>
        <v/>
      </c>
      <c r="O174" s="85"/>
      <c r="P174" s="86" t="str">
        <f t="shared" si="12"/>
        <v/>
      </c>
    </row>
    <row r="175" spans="2:16" s="76" customFormat="1" ht="15" x14ac:dyDescent="0.25">
      <c r="B175" s="153"/>
      <c r="C175" s="164"/>
      <c r="D175" s="164"/>
      <c r="E175" s="169"/>
      <c r="F175" s="164"/>
      <c r="G175" s="154"/>
      <c r="H175" s="162" t="str">
        <f>IF(ISBLANK(B175),"",SUMIF(Virkedager!$C:$C,"&gt;" &amp;  C175,Virkedager!$A:$A) - SUMIF(Virkedager!$C:$C,"&gt;" &amp;  D175,Virkedager!$A:$A))</f>
        <v/>
      </c>
      <c r="I175" s="83" t="str">
        <f t="shared" si="9"/>
        <v/>
      </c>
      <c r="J175" s="84" t="str">
        <f>IF(ISBLANK(B175),"",SUMIF(Virkedager!$C:$C,"&gt;" &amp;  C175,Virkedager!$A:$A) - SUMIF(Virkedager!$C:$C,"&gt;" &amp;  F175,Virkedager!$A:$A))</f>
        <v/>
      </c>
      <c r="K175" s="83" t="str">
        <f t="shared" si="10"/>
        <v/>
      </c>
      <c r="L175" s="157" t="str">
        <f t="shared" si="11"/>
        <v/>
      </c>
      <c r="M175" s="157" t="str">
        <f>IF(ISBLANK(B175),"",IF(COUNTIF(B$7:$B175,B175)&gt;1,TRUE,FALSE))</f>
        <v/>
      </c>
      <c r="N175" s="157" t="str">
        <f>IF(ISBLANK(B175),"",IF(COUNTIF($L$7:L175,TRUE)&gt;$P$2,L175,FALSE))</f>
        <v/>
      </c>
      <c r="O175" s="85"/>
      <c r="P175" s="86" t="str">
        <f t="shared" si="12"/>
        <v/>
      </c>
    </row>
    <row r="176" spans="2:16" s="76" customFormat="1" ht="15" x14ac:dyDescent="0.25">
      <c r="B176" s="153"/>
      <c r="C176" s="164"/>
      <c r="D176" s="164"/>
      <c r="E176" s="169"/>
      <c r="F176" s="164"/>
      <c r="G176" s="154"/>
      <c r="H176" s="162" t="str">
        <f>IF(ISBLANK(B176),"",SUMIF(Virkedager!$C:$C,"&gt;" &amp;  C176,Virkedager!$A:$A) - SUMIF(Virkedager!$C:$C,"&gt;" &amp;  D176,Virkedager!$A:$A))</f>
        <v/>
      </c>
      <c r="I176" s="83" t="str">
        <f t="shared" si="9"/>
        <v/>
      </c>
      <c r="J176" s="84" t="str">
        <f>IF(ISBLANK(B176),"",SUMIF(Virkedager!$C:$C,"&gt;" &amp;  C176,Virkedager!$A:$A) - SUMIF(Virkedager!$C:$C,"&gt;" &amp;  F176,Virkedager!$A:$A))</f>
        <v/>
      </c>
      <c r="K176" s="83" t="str">
        <f t="shared" si="10"/>
        <v/>
      </c>
      <c r="L176" s="157" t="str">
        <f t="shared" si="11"/>
        <v/>
      </c>
      <c r="M176" s="157" t="str">
        <f>IF(ISBLANK(B176),"",IF(COUNTIF(B$7:$B176,B176)&gt;1,TRUE,FALSE))</f>
        <v/>
      </c>
      <c r="N176" s="157" t="str">
        <f>IF(ISBLANK(B176),"",IF(COUNTIF($L$7:L176,TRUE)&gt;$P$2,L176,FALSE))</f>
        <v/>
      </c>
      <c r="O176" s="85"/>
      <c r="P176" s="86" t="str">
        <f t="shared" si="12"/>
        <v/>
      </c>
    </row>
    <row r="177" spans="2:16" s="76" customFormat="1" ht="15" x14ac:dyDescent="0.25">
      <c r="B177" s="153"/>
      <c r="C177" s="164"/>
      <c r="D177" s="164"/>
      <c r="E177" s="169"/>
      <c r="F177" s="164"/>
      <c r="G177" s="154"/>
      <c r="H177" s="162" t="str">
        <f>IF(ISBLANK(B177),"",SUMIF(Virkedager!$C:$C,"&gt;" &amp;  C177,Virkedager!$A:$A) - SUMIF(Virkedager!$C:$C,"&gt;" &amp;  D177,Virkedager!$A:$A))</f>
        <v/>
      </c>
      <c r="I177" s="83" t="str">
        <f t="shared" si="9"/>
        <v/>
      </c>
      <c r="J177" s="84" t="str">
        <f>IF(ISBLANK(B177),"",SUMIF(Virkedager!$C:$C,"&gt;" &amp;  C177,Virkedager!$A:$A) - SUMIF(Virkedager!$C:$C,"&gt;" &amp;  F177,Virkedager!$A:$A))</f>
        <v/>
      </c>
      <c r="K177" s="83" t="str">
        <f t="shared" si="10"/>
        <v/>
      </c>
      <c r="L177" s="157" t="str">
        <f t="shared" si="11"/>
        <v/>
      </c>
      <c r="M177" s="157" t="str">
        <f>IF(ISBLANK(B177),"",IF(COUNTIF(B$7:$B177,B177)&gt;1,TRUE,FALSE))</f>
        <v/>
      </c>
      <c r="N177" s="157" t="str">
        <f>IF(ISBLANK(B177),"",IF(COUNTIF($L$7:L177,TRUE)&gt;$P$2,L177,FALSE))</f>
        <v/>
      </c>
      <c r="O177" s="85"/>
      <c r="P177" s="86" t="str">
        <f t="shared" si="12"/>
        <v/>
      </c>
    </row>
    <row r="178" spans="2:16" s="76" customFormat="1" ht="15" x14ac:dyDescent="0.25">
      <c r="B178" s="153"/>
      <c r="C178" s="164"/>
      <c r="D178" s="164"/>
      <c r="E178" s="169"/>
      <c r="F178" s="164"/>
      <c r="G178" s="154"/>
      <c r="H178" s="162" t="str">
        <f>IF(ISBLANK(B178),"",SUMIF(Virkedager!$C:$C,"&gt;" &amp;  C178,Virkedager!$A:$A) - SUMIF(Virkedager!$C:$C,"&gt;" &amp;  D178,Virkedager!$A:$A))</f>
        <v/>
      </c>
      <c r="I178" s="83" t="str">
        <f t="shared" si="9"/>
        <v/>
      </c>
      <c r="J178" s="84" t="str">
        <f>IF(ISBLANK(B178),"",SUMIF(Virkedager!$C:$C,"&gt;" &amp;  C178,Virkedager!$A:$A) - SUMIF(Virkedager!$C:$C,"&gt;" &amp;  F178,Virkedager!$A:$A))</f>
        <v/>
      </c>
      <c r="K178" s="83" t="str">
        <f t="shared" si="10"/>
        <v/>
      </c>
      <c r="L178" s="157" t="str">
        <f t="shared" si="11"/>
        <v/>
      </c>
      <c r="M178" s="157" t="str">
        <f>IF(ISBLANK(B178),"",IF(COUNTIF(B$7:$B178,B178)&gt;1,TRUE,FALSE))</f>
        <v/>
      </c>
      <c r="N178" s="157" t="str">
        <f>IF(ISBLANK(B178),"",IF(COUNTIF($L$7:L178,TRUE)&gt;$P$2,L178,FALSE))</f>
        <v/>
      </c>
      <c r="O178" s="85"/>
      <c r="P178" s="86" t="str">
        <f t="shared" si="12"/>
        <v/>
      </c>
    </row>
    <row r="179" spans="2:16" s="76" customFormat="1" ht="15" x14ac:dyDescent="0.25">
      <c r="B179" s="153"/>
      <c r="C179" s="164"/>
      <c r="D179" s="164"/>
      <c r="E179" s="169"/>
      <c r="F179" s="164"/>
      <c r="G179" s="154"/>
      <c r="H179" s="162" t="str">
        <f>IF(ISBLANK(B179),"",SUMIF(Virkedager!$C:$C,"&gt;" &amp;  C179,Virkedager!$A:$A) - SUMIF(Virkedager!$C:$C,"&gt;" &amp;  D179,Virkedager!$A:$A))</f>
        <v/>
      </c>
      <c r="I179" s="83" t="str">
        <f t="shared" si="9"/>
        <v/>
      </c>
      <c r="J179" s="84" t="str">
        <f>IF(ISBLANK(B179),"",SUMIF(Virkedager!$C:$C,"&gt;" &amp;  C179,Virkedager!$A:$A) - SUMIF(Virkedager!$C:$C,"&gt;" &amp;  F179,Virkedager!$A:$A))</f>
        <v/>
      </c>
      <c r="K179" s="83" t="str">
        <f t="shared" si="10"/>
        <v/>
      </c>
      <c r="L179" s="157" t="str">
        <f t="shared" si="11"/>
        <v/>
      </c>
      <c r="M179" s="157" t="str">
        <f>IF(ISBLANK(B179),"",IF(COUNTIF(B$7:$B179,B179)&gt;1,TRUE,FALSE))</f>
        <v/>
      </c>
      <c r="N179" s="157" t="str">
        <f>IF(ISBLANK(B179),"",IF(COUNTIF($L$7:L179,TRUE)&gt;$P$2,L179,FALSE))</f>
        <v/>
      </c>
      <c r="O179" s="85"/>
      <c r="P179" s="86" t="str">
        <f t="shared" si="12"/>
        <v/>
      </c>
    </row>
    <row r="180" spans="2:16" s="76" customFormat="1" ht="15" x14ac:dyDescent="0.25">
      <c r="B180" s="153"/>
      <c r="C180" s="164"/>
      <c r="D180" s="164"/>
      <c r="E180" s="169"/>
      <c r="F180" s="164"/>
      <c r="G180" s="154"/>
      <c r="H180" s="162" t="str">
        <f>IF(ISBLANK(B180),"",SUMIF(Virkedager!$C:$C,"&gt;" &amp;  C180,Virkedager!$A:$A) - SUMIF(Virkedager!$C:$C,"&gt;" &amp;  D180,Virkedager!$A:$A))</f>
        <v/>
      </c>
      <c r="I180" s="83" t="str">
        <f t="shared" si="9"/>
        <v/>
      </c>
      <c r="J180" s="84" t="str">
        <f>IF(ISBLANK(B180),"",SUMIF(Virkedager!$C:$C,"&gt;" &amp;  C180,Virkedager!$A:$A) - SUMIF(Virkedager!$C:$C,"&gt;" &amp;  F180,Virkedager!$A:$A))</f>
        <v/>
      </c>
      <c r="K180" s="83" t="str">
        <f t="shared" si="10"/>
        <v/>
      </c>
      <c r="L180" s="157" t="str">
        <f t="shared" si="11"/>
        <v/>
      </c>
      <c r="M180" s="157" t="str">
        <f>IF(ISBLANK(B180),"",IF(COUNTIF(B$7:$B180,B180)&gt;1,TRUE,FALSE))</f>
        <v/>
      </c>
      <c r="N180" s="157" t="str">
        <f>IF(ISBLANK(B180),"",IF(COUNTIF($L$7:L180,TRUE)&gt;$P$2,L180,FALSE))</f>
        <v/>
      </c>
      <c r="O180" s="85"/>
      <c r="P180" s="86" t="str">
        <f t="shared" si="12"/>
        <v/>
      </c>
    </row>
    <row r="181" spans="2:16" s="76" customFormat="1" ht="15" x14ac:dyDescent="0.25">
      <c r="B181" s="153"/>
      <c r="C181" s="164"/>
      <c r="D181" s="164"/>
      <c r="E181" s="169"/>
      <c r="F181" s="164"/>
      <c r="G181" s="154"/>
      <c r="H181" s="162" t="str">
        <f>IF(ISBLANK(B181),"",SUMIF(Virkedager!$C:$C,"&gt;" &amp;  C181,Virkedager!$A:$A) - SUMIF(Virkedager!$C:$C,"&gt;" &amp;  D181,Virkedager!$A:$A))</f>
        <v/>
      </c>
      <c r="I181" s="83" t="str">
        <f t="shared" si="9"/>
        <v/>
      </c>
      <c r="J181" s="84" t="str">
        <f>IF(ISBLANK(B181),"",SUMIF(Virkedager!$C:$C,"&gt;" &amp;  C181,Virkedager!$A:$A) - SUMIF(Virkedager!$C:$C,"&gt;" &amp;  F181,Virkedager!$A:$A))</f>
        <v/>
      </c>
      <c r="K181" s="83" t="str">
        <f t="shared" si="10"/>
        <v/>
      </c>
      <c r="L181" s="157" t="str">
        <f t="shared" si="11"/>
        <v/>
      </c>
      <c r="M181" s="157" t="str">
        <f>IF(ISBLANK(B181),"",IF(COUNTIF(B$7:$B181,B181)&gt;1,TRUE,FALSE))</f>
        <v/>
      </c>
      <c r="N181" s="157" t="str">
        <f>IF(ISBLANK(B181),"",IF(COUNTIF($L$7:L181,TRUE)&gt;$P$2,L181,FALSE))</f>
        <v/>
      </c>
      <c r="O181" s="85"/>
      <c r="P181" s="86" t="str">
        <f t="shared" si="12"/>
        <v/>
      </c>
    </row>
    <row r="182" spans="2:16" s="76" customFormat="1" ht="15" x14ac:dyDescent="0.25">
      <c r="B182" s="153"/>
      <c r="C182" s="164"/>
      <c r="D182" s="164"/>
      <c r="E182" s="169"/>
      <c r="F182" s="164"/>
      <c r="G182" s="154"/>
      <c r="H182" s="162" t="str">
        <f>IF(ISBLANK(B182),"",SUMIF(Virkedager!$C:$C,"&gt;" &amp;  C182,Virkedager!$A:$A) - SUMIF(Virkedager!$C:$C,"&gt;" &amp;  D182,Virkedager!$A:$A))</f>
        <v/>
      </c>
      <c r="I182" s="83" t="str">
        <f t="shared" si="9"/>
        <v/>
      </c>
      <c r="J182" s="84" t="str">
        <f>IF(ISBLANK(B182),"",SUMIF(Virkedager!$C:$C,"&gt;" &amp;  C182,Virkedager!$A:$A) - SUMIF(Virkedager!$C:$C,"&gt;" &amp;  F182,Virkedager!$A:$A))</f>
        <v/>
      </c>
      <c r="K182" s="83" t="str">
        <f t="shared" si="10"/>
        <v/>
      </c>
      <c r="L182" s="157" t="str">
        <f t="shared" si="11"/>
        <v/>
      </c>
      <c r="M182" s="157" t="str">
        <f>IF(ISBLANK(B182),"",IF(COUNTIF(B$7:$B182,B182)&gt;1,TRUE,FALSE))</f>
        <v/>
      </c>
      <c r="N182" s="157" t="str">
        <f>IF(ISBLANK(B182),"",IF(COUNTIF($L$7:L182,TRUE)&gt;$P$2,L182,FALSE))</f>
        <v/>
      </c>
      <c r="O182" s="85"/>
      <c r="P182" s="86" t="str">
        <f t="shared" si="12"/>
        <v/>
      </c>
    </row>
    <row r="183" spans="2:16" s="76" customFormat="1" ht="15" x14ac:dyDescent="0.25">
      <c r="B183" s="153"/>
      <c r="C183" s="164"/>
      <c r="D183" s="164"/>
      <c r="E183" s="169"/>
      <c r="F183" s="164"/>
      <c r="G183" s="154"/>
      <c r="H183" s="162" t="str">
        <f>IF(ISBLANK(B183),"",SUMIF(Virkedager!$C:$C,"&gt;" &amp;  C183,Virkedager!$A:$A) - SUMIF(Virkedager!$C:$C,"&gt;" &amp;  D183,Virkedager!$A:$A))</f>
        <v/>
      </c>
      <c r="I183" s="83" t="str">
        <f t="shared" si="9"/>
        <v/>
      </c>
      <c r="J183" s="84" t="str">
        <f>IF(ISBLANK(B183),"",SUMIF(Virkedager!$C:$C,"&gt;" &amp;  C183,Virkedager!$A:$A) - SUMIF(Virkedager!$C:$C,"&gt;" &amp;  F183,Virkedager!$A:$A))</f>
        <v/>
      </c>
      <c r="K183" s="83" t="str">
        <f t="shared" si="10"/>
        <v/>
      </c>
      <c r="L183" s="157" t="str">
        <f t="shared" si="11"/>
        <v/>
      </c>
      <c r="M183" s="157" t="str">
        <f>IF(ISBLANK(B183),"",IF(COUNTIF(B$7:$B183,B183)&gt;1,TRUE,FALSE))</f>
        <v/>
      </c>
      <c r="N183" s="157" t="str">
        <f>IF(ISBLANK(B183),"",IF(COUNTIF($L$7:L183,TRUE)&gt;$P$2,L183,FALSE))</f>
        <v/>
      </c>
      <c r="O183" s="85"/>
      <c r="P183" s="86" t="str">
        <f t="shared" si="12"/>
        <v/>
      </c>
    </row>
    <row r="184" spans="2:16" s="76" customFormat="1" ht="15" x14ac:dyDescent="0.25">
      <c r="B184" s="153"/>
      <c r="C184" s="164"/>
      <c r="D184" s="164"/>
      <c r="E184" s="169"/>
      <c r="F184" s="164"/>
      <c r="G184" s="154"/>
      <c r="H184" s="162" t="str">
        <f>IF(ISBLANK(B184),"",SUMIF(Virkedager!$C:$C,"&gt;" &amp;  C184,Virkedager!$A:$A) - SUMIF(Virkedager!$C:$C,"&gt;" &amp;  D184,Virkedager!$A:$A))</f>
        <v/>
      </c>
      <c r="I184" s="83" t="str">
        <f t="shared" si="9"/>
        <v/>
      </c>
      <c r="J184" s="84" t="str">
        <f>IF(ISBLANK(B184),"",SUMIF(Virkedager!$C:$C,"&gt;" &amp;  C184,Virkedager!$A:$A) - SUMIF(Virkedager!$C:$C,"&gt;" &amp;  F184,Virkedager!$A:$A))</f>
        <v/>
      </c>
      <c r="K184" s="83" t="str">
        <f t="shared" si="10"/>
        <v/>
      </c>
      <c r="L184" s="157" t="str">
        <f t="shared" si="11"/>
        <v/>
      </c>
      <c r="M184" s="157" t="str">
        <f>IF(ISBLANK(B184),"",IF(COUNTIF(B$7:$B184,B184)&gt;1,TRUE,FALSE))</f>
        <v/>
      </c>
      <c r="N184" s="157" t="str">
        <f>IF(ISBLANK(B184),"",IF(COUNTIF($L$7:L184,TRUE)&gt;$P$2,L184,FALSE))</f>
        <v/>
      </c>
      <c r="O184" s="85"/>
      <c r="P184" s="86" t="str">
        <f t="shared" si="12"/>
        <v/>
      </c>
    </row>
    <row r="185" spans="2:16" s="76" customFormat="1" ht="15" x14ac:dyDescent="0.25">
      <c r="B185" s="153"/>
      <c r="C185" s="164"/>
      <c r="D185" s="164"/>
      <c r="E185" s="169"/>
      <c r="F185" s="164"/>
      <c r="G185" s="154"/>
      <c r="H185" s="162" t="str">
        <f>IF(ISBLANK(B185),"",SUMIF(Virkedager!$C:$C,"&gt;" &amp;  C185,Virkedager!$A:$A) - SUMIF(Virkedager!$C:$C,"&gt;" &amp;  D185,Virkedager!$A:$A))</f>
        <v/>
      </c>
      <c r="I185" s="83" t="str">
        <f t="shared" si="9"/>
        <v/>
      </c>
      <c r="J185" s="84" t="str">
        <f>IF(ISBLANK(B185),"",SUMIF(Virkedager!$C:$C,"&gt;" &amp;  C185,Virkedager!$A:$A) - SUMIF(Virkedager!$C:$C,"&gt;" &amp;  F185,Virkedager!$A:$A))</f>
        <v/>
      </c>
      <c r="K185" s="83" t="str">
        <f t="shared" si="10"/>
        <v/>
      </c>
      <c r="L185" s="157" t="str">
        <f t="shared" si="11"/>
        <v/>
      </c>
      <c r="M185" s="157" t="str">
        <f>IF(ISBLANK(B185),"",IF(COUNTIF(B$7:$B185,B185)&gt;1,TRUE,FALSE))</f>
        <v/>
      </c>
      <c r="N185" s="157" t="str">
        <f>IF(ISBLANK(B185),"",IF(COUNTIF($L$7:L185,TRUE)&gt;$P$2,L185,FALSE))</f>
        <v/>
      </c>
      <c r="O185" s="85"/>
      <c r="P185" s="86" t="str">
        <f t="shared" si="12"/>
        <v/>
      </c>
    </row>
    <row r="186" spans="2:16" s="76" customFormat="1" ht="15" x14ac:dyDescent="0.25">
      <c r="B186" s="153"/>
      <c r="C186" s="164"/>
      <c r="D186" s="164"/>
      <c r="E186" s="169"/>
      <c r="F186" s="164"/>
      <c r="G186" s="154"/>
      <c r="H186" s="162" t="str">
        <f>IF(ISBLANK(B186),"",SUMIF(Virkedager!$C:$C,"&gt;" &amp;  C186,Virkedager!$A:$A) - SUMIF(Virkedager!$C:$C,"&gt;" &amp;  D186,Virkedager!$A:$A))</f>
        <v/>
      </c>
      <c r="I186" s="83" t="str">
        <f t="shared" si="9"/>
        <v/>
      </c>
      <c r="J186" s="84" t="str">
        <f>IF(ISBLANK(B186),"",SUMIF(Virkedager!$C:$C,"&gt;" &amp;  C186,Virkedager!$A:$A) - SUMIF(Virkedager!$C:$C,"&gt;" &amp;  F186,Virkedager!$A:$A))</f>
        <v/>
      </c>
      <c r="K186" s="83" t="str">
        <f t="shared" si="10"/>
        <v/>
      </c>
      <c r="L186" s="157" t="str">
        <f t="shared" si="11"/>
        <v/>
      </c>
      <c r="M186" s="157" t="str">
        <f>IF(ISBLANK(B186),"",IF(COUNTIF(B$7:$B186,B186)&gt;1,TRUE,FALSE))</f>
        <v/>
      </c>
      <c r="N186" s="157" t="str">
        <f>IF(ISBLANK(B186),"",IF(COUNTIF($L$7:L186,TRUE)&gt;$P$2,L186,FALSE))</f>
        <v/>
      </c>
      <c r="O186" s="85"/>
      <c r="P186" s="86" t="str">
        <f t="shared" si="12"/>
        <v/>
      </c>
    </row>
    <row r="187" spans="2:16" s="76" customFormat="1" ht="15" x14ac:dyDescent="0.25">
      <c r="B187" s="153"/>
      <c r="C187" s="164"/>
      <c r="D187" s="164"/>
      <c r="E187" s="169"/>
      <c r="F187" s="164"/>
      <c r="G187" s="154"/>
      <c r="H187" s="162" t="str">
        <f>IF(ISBLANK(B187),"",SUMIF(Virkedager!$C:$C,"&gt;" &amp;  C187,Virkedager!$A:$A) - SUMIF(Virkedager!$C:$C,"&gt;" &amp;  D187,Virkedager!$A:$A))</f>
        <v/>
      </c>
      <c r="I187" s="83" t="str">
        <f t="shared" si="9"/>
        <v/>
      </c>
      <c r="J187" s="84" t="str">
        <f>IF(ISBLANK(B187),"",SUMIF(Virkedager!$C:$C,"&gt;" &amp;  C187,Virkedager!$A:$A) - SUMIF(Virkedager!$C:$C,"&gt;" &amp;  F187,Virkedager!$A:$A))</f>
        <v/>
      </c>
      <c r="K187" s="83" t="str">
        <f t="shared" si="10"/>
        <v/>
      </c>
      <c r="L187" s="157" t="str">
        <f t="shared" si="11"/>
        <v/>
      </c>
      <c r="M187" s="157" t="str">
        <f>IF(ISBLANK(B187),"",IF(COUNTIF(B$7:$B187,B187)&gt;1,TRUE,FALSE))</f>
        <v/>
      </c>
      <c r="N187" s="157" t="str">
        <f>IF(ISBLANK(B187),"",IF(COUNTIF($L$7:L187,TRUE)&gt;$P$2,L187,FALSE))</f>
        <v/>
      </c>
      <c r="O187" s="85"/>
      <c r="P187" s="86" t="str">
        <f t="shared" si="12"/>
        <v/>
      </c>
    </row>
    <row r="188" spans="2:16" s="76" customFormat="1" ht="15" x14ac:dyDescent="0.25">
      <c r="B188" s="153"/>
      <c r="C188" s="164"/>
      <c r="D188" s="164"/>
      <c r="E188" s="169"/>
      <c r="F188" s="164"/>
      <c r="G188" s="154"/>
      <c r="H188" s="162" t="str">
        <f>IF(ISBLANK(B188),"",SUMIF(Virkedager!$C:$C,"&gt;" &amp;  C188,Virkedager!$A:$A) - SUMIF(Virkedager!$C:$C,"&gt;" &amp;  D188,Virkedager!$A:$A))</f>
        <v/>
      </c>
      <c r="I188" s="83" t="str">
        <f t="shared" si="9"/>
        <v/>
      </c>
      <c r="J188" s="84" t="str">
        <f>IF(ISBLANK(B188),"",SUMIF(Virkedager!$C:$C,"&gt;" &amp;  C188,Virkedager!$A:$A) - SUMIF(Virkedager!$C:$C,"&gt;" &amp;  F188,Virkedager!$A:$A))</f>
        <v/>
      </c>
      <c r="K188" s="83" t="str">
        <f t="shared" si="10"/>
        <v/>
      </c>
      <c r="L188" s="157" t="str">
        <f t="shared" si="11"/>
        <v/>
      </c>
      <c r="M188" s="157" t="str">
        <f>IF(ISBLANK(B188),"",IF(COUNTIF(B$7:$B188,B188)&gt;1,TRUE,FALSE))</f>
        <v/>
      </c>
      <c r="N188" s="157" t="str">
        <f>IF(ISBLANK(B188),"",IF(COUNTIF($L$7:L188,TRUE)&gt;$P$2,L188,FALSE))</f>
        <v/>
      </c>
      <c r="O188" s="85"/>
      <c r="P188" s="86" t="str">
        <f t="shared" si="12"/>
        <v/>
      </c>
    </row>
    <row r="189" spans="2:16" s="76" customFormat="1" ht="15" x14ac:dyDescent="0.25">
      <c r="B189" s="153"/>
      <c r="C189" s="164"/>
      <c r="D189" s="164"/>
      <c r="E189" s="169"/>
      <c r="F189" s="164"/>
      <c r="G189" s="154"/>
      <c r="H189" s="162" t="str">
        <f>IF(ISBLANK(B189),"",SUMIF(Virkedager!$C:$C,"&gt;" &amp;  C189,Virkedager!$A:$A) - SUMIF(Virkedager!$C:$C,"&gt;" &amp;  D189,Virkedager!$A:$A))</f>
        <v/>
      </c>
      <c r="I189" s="83" t="str">
        <f t="shared" si="9"/>
        <v/>
      </c>
      <c r="J189" s="84" t="str">
        <f>IF(ISBLANK(B189),"",SUMIF(Virkedager!$C:$C,"&gt;" &amp;  C189,Virkedager!$A:$A) - SUMIF(Virkedager!$C:$C,"&gt;" &amp;  F189,Virkedager!$A:$A))</f>
        <v/>
      </c>
      <c r="K189" s="83" t="str">
        <f t="shared" si="10"/>
        <v/>
      </c>
      <c r="L189" s="157" t="str">
        <f t="shared" si="11"/>
        <v/>
      </c>
      <c r="M189" s="157" t="str">
        <f>IF(ISBLANK(B189),"",IF(COUNTIF(B$7:$B189,B189)&gt;1,TRUE,FALSE))</f>
        <v/>
      </c>
      <c r="N189" s="157" t="str">
        <f>IF(ISBLANK(B189),"",IF(COUNTIF($L$7:L189,TRUE)&gt;$P$2,L189,FALSE))</f>
        <v/>
      </c>
      <c r="O189" s="85"/>
      <c r="P189" s="86" t="str">
        <f t="shared" si="12"/>
        <v/>
      </c>
    </row>
    <row r="190" spans="2:16" s="76" customFormat="1" ht="15" x14ac:dyDescent="0.25">
      <c r="B190" s="153"/>
      <c r="C190" s="164"/>
      <c r="D190" s="164"/>
      <c r="E190" s="169"/>
      <c r="F190" s="164"/>
      <c r="G190" s="154"/>
      <c r="H190" s="162" t="str">
        <f>IF(ISBLANK(B190),"",SUMIF(Virkedager!$C:$C,"&gt;" &amp;  C190,Virkedager!$A:$A) - SUMIF(Virkedager!$C:$C,"&gt;" &amp;  D190,Virkedager!$A:$A))</f>
        <v/>
      </c>
      <c r="I190" s="83" t="str">
        <f t="shared" si="9"/>
        <v/>
      </c>
      <c r="J190" s="84" t="str">
        <f>IF(ISBLANK(B190),"",SUMIF(Virkedager!$C:$C,"&gt;" &amp;  C190,Virkedager!$A:$A) - SUMIF(Virkedager!$C:$C,"&gt;" &amp;  F190,Virkedager!$A:$A))</f>
        <v/>
      </c>
      <c r="K190" s="83" t="str">
        <f t="shared" si="10"/>
        <v/>
      </c>
      <c r="L190" s="157" t="str">
        <f t="shared" si="11"/>
        <v/>
      </c>
      <c r="M190" s="157" t="str">
        <f>IF(ISBLANK(B190),"",IF(COUNTIF(B$7:$B190,B190)&gt;1,TRUE,FALSE))</f>
        <v/>
      </c>
      <c r="N190" s="157" t="str">
        <f>IF(ISBLANK(B190),"",IF(COUNTIF($L$7:L190,TRUE)&gt;$P$2,L190,FALSE))</f>
        <v/>
      </c>
      <c r="O190" s="85"/>
      <c r="P190" s="86" t="str">
        <f t="shared" si="12"/>
        <v/>
      </c>
    </row>
    <row r="191" spans="2:16" s="76" customFormat="1" ht="15" x14ac:dyDescent="0.25">
      <c r="B191" s="153"/>
      <c r="C191" s="164"/>
      <c r="D191" s="164"/>
      <c r="E191" s="169"/>
      <c r="F191" s="164"/>
      <c r="G191" s="154"/>
      <c r="H191" s="162" t="str">
        <f>IF(ISBLANK(B191),"",SUMIF(Virkedager!$C:$C,"&gt;" &amp;  C191,Virkedager!$A:$A) - SUMIF(Virkedager!$C:$C,"&gt;" &amp;  D191,Virkedager!$A:$A))</f>
        <v/>
      </c>
      <c r="I191" s="83" t="str">
        <f t="shared" si="9"/>
        <v/>
      </c>
      <c r="J191" s="84" t="str">
        <f>IF(ISBLANK(B191),"",SUMIF(Virkedager!$C:$C,"&gt;" &amp;  C191,Virkedager!$A:$A) - SUMIF(Virkedager!$C:$C,"&gt;" &amp;  F191,Virkedager!$A:$A))</f>
        <v/>
      </c>
      <c r="K191" s="83" t="str">
        <f t="shared" si="10"/>
        <v/>
      </c>
      <c r="L191" s="157" t="str">
        <f t="shared" si="11"/>
        <v/>
      </c>
      <c r="M191" s="157" t="str">
        <f>IF(ISBLANK(B191),"",IF(COUNTIF(B$7:$B191,B191)&gt;1,TRUE,FALSE))</f>
        <v/>
      </c>
      <c r="N191" s="157" t="str">
        <f>IF(ISBLANK(B191),"",IF(COUNTIF($L$7:L191,TRUE)&gt;$P$2,L191,FALSE))</f>
        <v/>
      </c>
      <c r="O191" s="85"/>
      <c r="P191" s="86" t="str">
        <f t="shared" si="12"/>
        <v/>
      </c>
    </row>
    <row r="192" spans="2:16" s="76" customFormat="1" ht="15" x14ac:dyDescent="0.25">
      <c r="B192" s="153"/>
      <c r="C192" s="164"/>
      <c r="D192" s="164"/>
      <c r="E192" s="169"/>
      <c r="F192" s="164"/>
      <c r="G192" s="154"/>
      <c r="H192" s="162" t="str">
        <f>IF(ISBLANK(B192),"",SUMIF(Virkedager!$C:$C,"&gt;" &amp;  C192,Virkedager!$A:$A) - SUMIF(Virkedager!$C:$C,"&gt;" &amp;  D192,Virkedager!$A:$A))</f>
        <v/>
      </c>
      <c r="I192" s="83" t="str">
        <f t="shared" si="9"/>
        <v/>
      </c>
      <c r="J192" s="84" t="str">
        <f>IF(ISBLANK(B192),"",SUMIF(Virkedager!$C:$C,"&gt;" &amp;  C192,Virkedager!$A:$A) - SUMIF(Virkedager!$C:$C,"&gt;" &amp;  F192,Virkedager!$A:$A))</f>
        <v/>
      </c>
      <c r="K192" s="83" t="str">
        <f t="shared" si="10"/>
        <v/>
      </c>
      <c r="L192" s="157" t="str">
        <f t="shared" si="11"/>
        <v/>
      </c>
      <c r="M192" s="157" t="str">
        <f>IF(ISBLANK(B192),"",IF(COUNTIF(B$7:$B192,B192)&gt;1,TRUE,FALSE))</f>
        <v/>
      </c>
      <c r="N192" s="157" t="str">
        <f>IF(ISBLANK(B192),"",IF(COUNTIF($L$7:L192,TRUE)&gt;$P$2,L192,FALSE))</f>
        <v/>
      </c>
      <c r="O192" s="85"/>
      <c r="P192" s="86" t="str">
        <f t="shared" si="12"/>
        <v/>
      </c>
    </row>
    <row r="193" spans="2:16" s="76" customFormat="1" ht="15" x14ac:dyDescent="0.25">
      <c r="B193" s="153"/>
      <c r="C193" s="164"/>
      <c r="D193" s="164"/>
      <c r="E193" s="169"/>
      <c r="F193" s="164"/>
      <c r="G193" s="154"/>
      <c r="H193" s="162" t="str">
        <f>IF(ISBLANK(B193),"",SUMIF(Virkedager!$C:$C,"&gt;" &amp;  C193,Virkedager!$A:$A) - SUMIF(Virkedager!$C:$C,"&gt;" &amp;  D193,Virkedager!$A:$A))</f>
        <v/>
      </c>
      <c r="I193" s="83" t="str">
        <f t="shared" si="9"/>
        <v/>
      </c>
      <c r="J193" s="84" t="str">
        <f>IF(ISBLANK(B193),"",SUMIF(Virkedager!$C:$C,"&gt;" &amp;  C193,Virkedager!$A:$A) - SUMIF(Virkedager!$C:$C,"&gt;" &amp;  F193,Virkedager!$A:$A))</f>
        <v/>
      </c>
      <c r="K193" s="83" t="str">
        <f t="shared" si="10"/>
        <v/>
      </c>
      <c r="L193" s="157" t="str">
        <f t="shared" si="11"/>
        <v/>
      </c>
      <c r="M193" s="157" t="str">
        <f>IF(ISBLANK(B193),"",IF(COUNTIF(B$7:$B193,B193)&gt;1,TRUE,FALSE))</f>
        <v/>
      </c>
      <c r="N193" s="157" t="str">
        <f>IF(ISBLANK(B193),"",IF(COUNTIF($L$7:L193,TRUE)&gt;$P$2,L193,FALSE))</f>
        <v/>
      </c>
      <c r="O193" s="85"/>
      <c r="P193" s="86" t="str">
        <f t="shared" si="12"/>
        <v/>
      </c>
    </row>
    <row r="194" spans="2:16" s="76" customFormat="1" ht="15" x14ac:dyDescent="0.25">
      <c r="B194" s="153"/>
      <c r="C194" s="164"/>
      <c r="D194" s="164"/>
      <c r="E194" s="169"/>
      <c r="F194" s="164"/>
      <c r="G194" s="154"/>
      <c r="H194" s="162" t="str">
        <f>IF(ISBLANK(B194),"",SUMIF(Virkedager!$C:$C,"&gt;" &amp;  C194,Virkedager!$A:$A) - SUMIF(Virkedager!$C:$C,"&gt;" &amp;  D194,Virkedager!$A:$A))</f>
        <v/>
      </c>
      <c r="I194" s="83" t="str">
        <f t="shared" si="9"/>
        <v/>
      </c>
      <c r="J194" s="84" t="str">
        <f>IF(ISBLANK(B194),"",SUMIF(Virkedager!$C:$C,"&gt;" &amp;  C194,Virkedager!$A:$A) - SUMIF(Virkedager!$C:$C,"&gt;" &amp;  F194,Virkedager!$A:$A))</f>
        <v/>
      </c>
      <c r="K194" s="83" t="str">
        <f t="shared" si="10"/>
        <v/>
      </c>
      <c r="L194" s="157" t="str">
        <f t="shared" si="11"/>
        <v/>
      </c>
      <c r="M194" s="157" t="str">
        <f>IF(ISBLANK(B194),"",IF(COUNTIF(B$7:$B194,B194)&gt;1,TRUE,FALSE))</f>
        <v/>
      </c>
      <c r="N194" s="157" t="str">
        <f>IF(ISBLANK(B194),"",IF(COUNTIF($L$7:L194,TRUE)&gt;$P$2,L194,FALSE))</f>
        <v/>
      </c>
      <c r="O194" s="85"/>
      <c r="P194" s="86" t="str">
        <f t="shared" si="12"/>
        <v/>
      </c>
    </row>
    <row r="195" spans="2:16" s="76" customFormat="1" ht="15" x14ac:dyDescent="0.25">
      <c r="B195" s="153"/>
      <c r="C195" s="164"/>
      <c r="D195" s="164"/>
      <c r="E195" s="169"/>
      <c r="F195" s="164"/>
      <c r="G195" s="154"/>
      <c r="H195" s="162" t="str">
        <f>IF(ISBLANK(B195),"",SUMIF(Virkedager!$C:$C,"&gt;" &amp;  C195,Virkedager!$A:$A) - SUMIF(Virkedager!$C:$C,"&gt;" &amp;  D195,Virkedager!$A:$A))</f>
        <v/>
      </c>
      <c r="I195" s="83" t="str">
        <f t="shared" si="9"/>
        <v/>
      </c>
      <c r="J195" s="84" t="str">
        <f>IF(ISBLANK(B195),"",SUMIF(Virkedager!$C:$C,"&gt;" &amp;  C195,Virkedager!$A:$A) - SUMIF(Virkedager!$C:$C,"&gt;" &amp;  F195,Virkedager!$A:$A))</f>
        <v/>
      </c>
      <c r="K195" s="83" t="str">
        <f t="shared" si="10"/>
        <v/>
      </c>
      <c r="L195" s="157" t="str">
        <f t="shared" si="11"/>
        <v/>
      </c>
      <c r="M195" s="157" t="str">
        <f>IF(ISBLANK(B195),"",IF(COUNTIF(B$7:$B195,B195)&gt;1,TRUE,FALSE))</f>
        <v/>
      </c>
      <c r="N195" s="157" t="str">
        <f>IF(ISBLANK(B195),"",IF(COUNTIF($L$7:L195,TRUE)&gt;$P$2,L195,FALSE))</f>
        <v/>
      </c>
      <c r="O195" s="85"/>
      <c r="P195" s="86" t="str">
        <f t="shared" si="12"/>
        <v/>
      </c>
    </row>
    <row r="196" spans="2:16" s="76" customFormat="1" ht="15" x14ac:dyDescent="0.25">
      <c r="B196" s="153"/>
      <c r="C196" s="164"/>
      <c r="D196" s="164"/>
      <c r="E196" s="169"/>
      <c r="F196" s="164"/>
      <c r="G196" s="154"/>
      <c r="H196" s="162" t="str">
        <f>IF(ISBLANK(B196),"",SUMIF(Virkedager!$C:$C,"&gt;" &amp;  C196,Virkedager!$A:$A) - SUMIF(Virkedager!$C:$C,"&gt;" &amp;  D196,Virkedager!$A:$A))</f>
        <v/>
      </c>
      <c r="I196" s="83" t="str">
        <f t="shared" si="9"/>
        <v/>
      </c>
      <c r="J196" s="84" t="str">
        <f>IF(ISBLANK(B196),"",SUMIF(Virkedager!$C:$C,"&gt;" &amp;  C196,Virkedager!$A:$A) - SUMIF(Virkedager!$C:$C,"&gt;" &amp;  F196,Virkedager!$A:$A))</f>
        <v/>
      </c>
      <c r="K196" s="83" t="str">
        <f t="shared" si="10"/>
        <v/>
      </c>
      <c r="L196" s="157" t="str">
        <f t="shared" si="11"/>
        <v/>
      </c>
      <c r="M196" s="157" t="str">
        <f>IF(ISBLANK(B196),"",IF(COUNTIF(B$7:$B196,B196)&gt;1,TRUE,FALSE))</f>
        <v/>
      </c>
      <c r="N196" s="157" t="str">
        <f>IF(ISBLANK(B196),"",IF(COUNTIF($L$7:L196,TRUE)&gt;$P$2,L196,FALSE))</f>
        <v/>
      </c>
      <c r="O196" s="85"/>
      <c r="P196" s="86" t="str">
        <f t="shared" si="12"/>
        <v/>
      </c>
    </row>
    <row r="197" spans="2:16" s="76" customFormat="1" ht="15" x14ac:dyDescent="0.25">
      <c r="B197" s="153"/>
      <c r="C197" s="164"/>
      <c r="D197" s="164"/>
      <c r="E197" s="169"/>
      <c r="F197" s="164"/>
      <c r="G197" s="154"/>
      <c r="H197" s="162" t="str">
        <f>IF(ISBLANK(B197),"",SUMIF(Virkedager!$C:$C,"&gt;" &amp;  C197,Virkedager!$A:$A) - SUMIF(Virkedager!$C:$C,"&gt;" &amp;  D197,Virkedager!$A:$A))</f>
        <v/>
      </c>
      <c r="I197" s="83" t="str">
        <f t="shared" si="9"/>
        <v/>
      </c>
      <c r="J197" s="84" t="str">
        <f>IF(ISBLANK(B197),"",SUMIF(Virkedager!$C:$C,"&gt;" &amp;  C197,Virkedager!$A:$A) - SUMIF(Virkedager!$C:$C,"&gt;" &amp;  F197,Virkedager!$A:$A))</f>
        <v/>
      </c>
      <c r="K197" s="83" t="str">
        <f t="shared" si="10"/>
        <v/>
      </c>
      <c r="L197" s="157" t="str">
        <f t="shared" si="11"/>
        <v/>
      </c>
      <c r="M197" s="157" t="str">
        <f>IF(ISBLANK(B197),"",IF(COUNTIF(B$7:$B197,B197)&gt;1,TRUE,FALSE))</f>
        <v/>
      </c>
      <c r="N197" s="157" t="str">
        <f>IF(ISBLANK(B197),"",IF(COUNTIF($L$7:L197,TRUE)&gt;$P$2,L197,FALSE))</f>
        <v/>
      </c>
      <c r="O197" s="85"/>
      <c r="P197" s="86" t="str">
        <f t="shared" si="12"/>
        <v/>
      </c>
    </row>
    <row r="198" spans="2:16" s="76" customFormat="1" ht="15" x14ac:dyDescent="0.25">
      <c r="B198" s="153"/>
      <c r="C198" s="164"/>
      <c r="D198" s="164"/>
      <c r="E198" s="169"/>
      <c r="F198" s="164"/>
      <c r="G198" s="154"/>
      <c r="H198" s="162" t="str">
        <f>IF(ISBLANK(B198),"",SUMIF(Virkedager!$C:$C,"&gt;" &amp;  C198,Virkedager!$A:$A) - SUMIF(Virkedager!$C:$C,"&gt;" &amp;  D198,Virkedager!$A:$A))</f>
        <v/>
      </c>
      <c r="I198" s="83" t="str">
        <f t="shared" ref="I198:I261" si="13">IF(ISBLANK(B198),"",H198&lt;21)</f>
        <v/>
      </c>
      <c r="J198" s="84" t="str">
        <f>IF(ISBLANK(B198),"",SUMIF(Virkedager!$C:$C,"&gt;" &amp;  C198,Virkedager!$A:$A) - SUMIF(Virkedager!$C:$C,"&gt;" &amp;  F198,Virkedager!$A:$A))</f>
        <v/>
      </c>
      <c r="K198" s="83" t="str">
        <f t="shared" ref="K198:K261" si="14">IF(ISBLANK(B198),"",J198&gt;=21)</f>
        <v/>
      </c>
      <c r="L198" s="157" t="str">
        <f t="shared" ref="L198:L261" si="15">IF(ISBLANK(B198),"",IF(AND(ISNUMBER($J$2),ISNUMBER(E198)),INT(F198)&gt;INT(E198),FALSE))</f>
        <v/>
      </c>
      <c r="M198" s="157" t="str">
        <f>IF(ISBLANK(B198),"",IF(COUNTIF(B$7:$B198,B198)&gt;1,TRUE,FALSE))</f>
        <v/>
      </c>
      <c r="N198" s="157" t="str">
        <f>IF(ISBLANK(B198),"",IF(COUNTIF($L$7:L198,TRUE)&gt;$P$2,L198,FALSE))</f>
        <v/>
      </c>
      <c r="O198" s="85"/>
      <c r="P198" s="86" t="str">
        <f t="shared" si="12"/>
        <v/>
      </c>
    </row>
    <row r="199" spans="2:16" s="76" customFormat="1" ht="15" x14ac:dyDescent="0.25">
      <c r="B199" s="153"/>
      <c r="C199" s="164"/>
      <c r="D199" s="164"/>
      <c r="E199" s="169"/>
      <c r="F199" s="164"/>
      <c r="G199" s="154"/>
      <c r="H199" s="162" t="str">
        <f>IF(ISBLANK(B199),"",SUMIF(Virkedager!$C:$C,"&gt;" &amp;  C199,Virkedager!$A:$A) - SUMIF(Virkedager!$C:$C,"&gt;" &amp;  D199,Virkedager!$A:$A))</f>
        <v/>
      </c>
      <c r="I199" s="83" t="str">
        <f t="shared" si="13"/>
        <v/>
      </c>
      <c r="J199" s="84" t="str">
        <f>IF(ISBLANK(B199),"",SUMIF(Virkedager!$C:$C,"&gt;" &amp;  C199,Virkedager!$A:$A) - SUMIF(Virkedager!$C:$C,"&gt;" &amp;  F199,Virkedager!$A:$A))</f>
        <v/>
      </c>
      <c r="K199" s="83" t="str">
        <f t="shared" si="14"/>
        <v/>
      </c>
      <c r="L199" s="157" t="str">
        <f t="shared" si="15"/>
        <v/>
      </c>
      <c r="M199" s="157" t="str">
        <f>IF(ISBLANK(B199),"",IF(COUNTIF(B$7:$B199,B199)&gt;1,TRUE,FALSE))</f>
        <v/>
      </c>
      <c r="N199" s="157" t="str">
        <f>IF(ISBLANK(B199),"",IF(COUNTIF($L$7:L199,TRUE)&gt;$P$2,L199,FALSE))</f>
        <v/>
      </c>
      <c r="O199" s="85"/>
      <c r="P199" s="86" t="str">
        <f t="shared" si="12"/>
        <v/>
      </c>
    </row>
    <row r="200" spans="2:16" s="76" customFormat="1" ht="15" x14ac:dyDescent="0.25">
      <c r="B200" s="153"/>
      <c r="C200" s="164"/>
      <c r="D200" s="164"/>
      <c r="E200" s="169"/>
      <c r="F200" s="164"/>
      <c r="G200" s="154"/>
      <c r="H200" s="162" t="str">
        <f>IF(ISBLANK(B200),"",SUMIF(Virkedager!$C:$C,"&gt;" &amp;  C200,Virkedager!$A:$A) - SUMIF(Virkedager!$C:$C,"&gt;" &amp;  D200,Virkedager!$A:$A))</f>
        <v/>
      </c>
      <c r="I200" s="83" t="str">
        <f t="shared" si="13"/>
        <v/>
      </c>
      <c r="J200" s="84" t="str">
        <f>IF(ISBLANK(B200),"",SUMIF(Virkedager!$C:$C,"&gt;" &amp;  C200,Virkedager!$A:$A) - SUMIF(Virkedager!$C:$C,"&gt;" &amp;  F200,Virkedager!$A:$A))</f>
        <v/>
      </c>
      <c r="K200" s="83" t="str">
        <f t="shared" si="14"/>
        <v/>
      </c>
      <c r="L200" s="157" t="str">
        <f t="shared" si="15"/>
        <v/>
      </c>
      <c r="M200" s="157" t="str">
        <f>IF(ISBLANK(B200),"",IF(COUNTIF(B$7:$B200,B200)&gt;1,TRUE,FALSE))</f>
        <v/>
      </c>
      <c r="N200" s="157" t="str">
        <f>IF(ISBLANK(B200),"",IF(COUNTIF($L$7:L200,TRUE)&gt;$P$2,L200,FALSE))</f>
        <v/>
      </c>
      <c r="O200" s="85"/>
      <c r="P200" s="86" t="str">
        <f t="shared" si="12"/>
        <v/>
      </c>
    </row>
    <row r="201" spans="2:16" s="76" customFormat="1" ht="15" x14ac:dyDescent="0.25">
      <c r="B201" s="153"/>
      <c r="C201" s="164"/>
      <c r="D201" s="164"/>
      <c r="E201" s="169"/>
      <c r="F201" s="164"/>
      <c r="G201" s="154"/>
      <c r="H201" s="162" t="str">
        <f>IF(ISBLANK(B201),"",SUMIF(Virkedager!$C:$C,"&gt;" &amp;  C201,Virkedager!$A:$A) - SUMIF(Virkedager!$C:$C,"&gt;" &amp;  D201,Virkedager!$A:$A))</f>
        <v/>
      </c>
      <c r="I201" s="83" t="str">
        <f t="shared" si="13"/>
        <v/>
      </c>
      <c r="J201" s="84" t="str">
        <f>IF(ISBLANK(B201),"",SUMIF(Virkedager!$C:$C,"&gt;" &amp;  C201,Virkedager!$A:$A) - SUMIF(Virkedager!$C:$C,"&gt;" &amp;  F201,Virkedager!$A:$A))</f>
        <v/>
      </c>
      <c r="K201" s="83" t="str">
        <f t="shared" si="14"/>
        <v/>
      </c>
      <c r="L201" s="157" t="str">
        <f t="shared" si="15"/>
        <v/>
      </c>
      <c r="M201" s="157" t="str">
        <f>IF(ISBLANK(B201),"",IF(COUNTIF(B$7:$B201,B201)&gt;1,TRUE,FALSE))</f>
        <v/>
      </c>
      <c r="N201" s="157" t="str">
        <f>IF(ISBLANK(B201),"",IF(COUNTIF($L$7:L201,TRUE)&gt;$P$2,L201,FALSE))</f>
        <v/>
      </c>
      <c r="O201" s="85"/>
      <c r="P201" s="86" t="str">
        <f t="shared" si="12"/>
        <v/>
      </c>
    </row>
    <row r="202" spans="2:16" s="76" customFormat="1" ht="15" x14ac:dyDescent="0.25">
      <c r="B202" s="153"/>
      <c r="C202" s="164"/>
      <c r="D202" s="164"/>
      <c r="E202" s="169"/>
      <c r="F202" s="164"/>
      <c r="G202" s="154"/>
      <c r="H202" s="162" t="str">
        <f>IF(ISBLANK(B202),"",SUMIF(Virkedager!$C:$C,"&gt;" &amp;  C202,Virkedager!$A:$A) - SUMIF(Virkedager!$C:$C,"&gt;" &amp;  D202,Virkedager!$A:$A))</f>
        <v/>
      </c>
      <c r="I202" s="83" t="str">
        <f t="shared" si="13"/>
        <v/>
      </c>
      <c r="J202" s="84" t="str">
        <f>IF(ISBLANK(B202),"",SUMIF(Virkedager!$C:$C,"&gt;" &amp;  C202,Virkedager!$A:$A) - SUMIF(Virkedager!$C:$C,"&gt;" &amp;  F202,Virkedager!$A:$A))</f>
        <v/>
      </c>
      <c r="K202" s="83" t="str">
        <f t="shared" si="14"/>
        <v/>
      </c>
      <c r="L202" s="157" t="str">
        <f t="shared" si="15"/>
        <v/>
      </c>
      <c r="M202" s="157" t="str">
        <f>IF(ISBLANK(B202),"",IF(COUNTIF(B$7:$B202,B202)&gt;1,TRUE,FALSE))</f>
        <v/>
      </c>
      <c r="N202" s="157" t="str">
        <f>IF(ISBLANK(B202),"",IF(COUNTIF($L$7:L202,TRUE)&gt;$P$2,L202,FALSE))</f>
        <v/>
      </c>
      <c r="O202" s="85"/>
      <c r="P202" s="86" t="str">
        <f t="shared" si="12"/>
        <v/>
      </c>
    </row>
    <row r="203" spans="2:16" s="76" customFormat="1" ht="15" x14ac:dyDescent="0.25">
      <c r="B203" s="153"/>
      <c r="C203" s="164"/>
      <c r="D203" s="164"/>
      <c r="E203" s="169"/>
      <c r="F203" s="164"/>
      <c r="G203" s="154"/>
      <c r="H203" s="162" t="str">
        <f>IF(ISBLANK(B203),"",SUMIF(Virkedager!$C:$C,"&gt;" &amp;  C203,Virkedager!$A:$A) - SUMIF(Virkedager!$C:$C,"&gt;" &amp;  D203,Virkedager!$A:$A))</f>
        <v/>
      </c>
      <c r="I203" s="83" t="str">
        <f t="shared" si="13"/>
        <v/>
      </c>
      <c r="J203" s="84" t="str">
        <f>IF(ISBLANK(B203),"",SUMIF(Virkedager!$C:$C,"&gt;" &amp;  C203,Virkedager!$A:$A) - SUMIF(Virkedager!$C:$C,"&gt;" &amp;  F203,Virkedager!$A:$A))</f>
        <v/>
      </c>
      <c r="K203" s="83" t="str">
        <f t="shared" si="14"/>
        <v/>
      </c>
      <c r="L203" s="157" t="str">
        <f t="shared" si="15"/>
        <v/>
      </c>
      <c r="M203" s="157" t="str">
        <f>IF(ISBLANK(B203),"",IF(COUNTIF(B$7:$B203,B203)&gt;1,TRUE,FALSE))</f>
        <v/>
      </c>
      <c r="N203" s="157" t="str">
        <f>IF(ISBLANK(B203),"",IF(COUNTIF($L$7:L203,TRUE)&gt;$P$2,L203,FALSE))</f>
        <v/>
      </c>
      <c r="O203" s="85"/>
      <c r="P203" s="86" t="str">
        <f t="shared" si="12"/>
        <v/>
      </c>
    </row>
    <row r="204" spans="2:16" s="76" customFormat="1" ht="15" x14ac:dyDescent="0.25">
      <c r="B204" s="153"/>
      <c r="C204" s="164"/>
      <c r="D204" s="164"/>
      <c r="E204" s="169"/>
      <c r="F204" s="164"/>
      <c r="G204" s="154"/>
      <c r="H204" s="162" t="str">
        <f>IF(ISBLANK(B204),"",SUMIF(Virkedager!$C:$C,"&gt;" &amp;  C204,Virkedager!$A:$A) - SUMIF(Virkedager!$C:$C,"&gt;" &amp;  D204,Virkedager!$A:$A))</f>
        <v/>
      </c>
      <c r="I204" s="83" t="str">
        <f t="shared" si="13"/>
        <v/>
      </c>
      <c r="J204" s="84" t="str">
        <f>IF(ISBLANK(B204),"",SUMIF(Virkedager!$C:$C,"&gt;" &amp;  C204,Virkedager!$A:$A) - SUMIF(Virkedager!$C:$C,"&gt;" &amp;  F204,Virkedager!$A:$A))</f>
        <v/>
      </c>
      <c r="K204" s="83" t="str">
        <f t="shared" si="14"/>
        <v/>
      </c>
      <c r="L204" s="157" t="str">
        <f t="shared" si="15"/>
        <v/>
      </c>
      <c r="M204" s="157" t="str">
        <f>IF(ISBLANK(B204),"",IF(COUNTIF(B$7:$B204,B204)&gt;1,TRUE,FALSE))</f>
        <v/>
      </c>
      <c r="N204" s="157" t="str">
        <f>IF(ISBLANK(B204),"",IF(COUNTIF($L$7:L204,TRUE)&gt;$P$2,L204,FALSE))</f>
        <v/>
      </c>
      <c r="O204" s="85"/>
      <c r="P204" s="86" t="str">
        <f t="shared" ref="P204:P267" si="16">IF(ISBLANK(B204),"",IF(AND(N204,$O$2,NOT(M204)),500,0))</f>
        <v/>
      </c>
    </row>
    <row r="205" spans="2:16" s="76" customFormat="1" ht="15" x14ac:dyDescent="0.25">
      <c r="B205" s="153"/>
      <c r="C205" s="164"/>
      <c r="D205" s="164"/>
      <c r="E205" s="169"/>
      <c r="F205" s="164"/>
      <c r="G205" s="154"/>
      <c r="H205" s="162" t="str">
        <f>IF(ISBLANK(B205),"",SUMIF(Virkedager!$C:$C,"&gt;" &amp;  C205,Virkedager!$A:$A) - SUMIF(Virkedager!$C:$C,"&gt;" &amp;  D205,Virkedager!$A:$A))</f>
        <v/>
      </c>
      <c r="I205" s="83" t="str">
        <f t="shared" si="13"/>
        <v/>
      </c>
      <c r="J205" s="84" t="str">
        <f>IF(ISBLANK(B205),"",SUMIF(Virkedager!$C:$C,"&gt;" &amp;  C205,Virkedager!$A:$A) - SUMIF(Virkedager!$C:$C,"&gt;" &amp;  F205,Virkedager!$A:$A))</f>
        <v/>
      </c>
      <c r="K205" s="83" t="str">
        <f t="shared" si="14"/>
        <v/>
      </c>
      <c r="L205" s="157" t="str">
        <f t="shared" si="15"/>
        <v/>
      </c>
      <c r="M205" s="157" t="str">
        <f>IF(ISBLANK(B205),"",IF(COUNTIF(B$7:$B205,B205)&gt;1,TRUE,FALSE))</f>
        <v/>
      </c>
      <c r="N205" s="157" t="str">
        <f>IF(ISBLANK(B205),"",IF(COUNTIF($L$7:L205,TRUE)&gt;$P$2,L205,FALSE))</f>
        <v/>
      </c>
      <c r="O205" s="85"/>
      <c r="P205" s="86" t="str">
        <f t="shared" si="16"/>
        <v/>
      </c>
    </row>
    <row r="206" spans="2:16" s="76" customFormat="1" ht="15" x14ac:dyDescent="0.25">
      <c r="B206" s="153"/>
      <c r="C206" s="164"/>
      <c r="D206" s="164"/>
      <c r="E206" s="169"/>
      <c r="F206" s="164"/>
      <c r="G206" s="154"/>
      <c r="H206" s="162" t="str">
        <f>IF(ISBLANK(B206),"",SUMIF(Virkedager!$C:$C,"&gt;" &amp;  C206,Virkedager!$A:$A) - SUMIF(Virkedager!$C:$C,"&gt;" &amp;  D206,Virkedager!$A:$A))</f>
        <v/>
      </c>
      <c r="I206" s="83" t="str">
        <f t="shared" si="13"/>
        <v/>
      </c>
      <c r="J206" s="84" t="str">
        <f>IF(ISBLANK(B206),"",SUMIF(Virkedager!$C:$C,"&gt;" &amp;  C206,Virkedager!$A:$A) - SUMIF(Virkedager!$C:$C,"&gt;" &amp;  F206,Virkedager!$A:$A))</f>
        <v/>
      </c>
      <c r="K206" s="83" t="str">
        <f t="shared" si="14"/>
        <v/>
      </c>
      <c r="L206" s="157" t="str">
        <f t="shared" si="15"/>
        <v/>
      </c>
      <c r="M206" s="157" t="str">
        <f>IF(ISBLANK(B206),"",IF(COUNTIF(B$7:$B206,B206)&gt;1,TRUE,FALSE))</f>
        <v/>
      </c>
      <c r="N206" s="157" t="str">
        <f>IF(ISBLANK(B206),"",IF(COUNTIF($L$7:L206,TRUE)&gt;$P$2,L206,FALSE))</f>
        <v/>
      </c>
      <c r="O206" s="85"/>
      <c r="P206" s="86" t="str">
        <f t="shared" si="16"/>
        <v/>
      </c>
    </row>
    <row r="207" spans="2:16" s="76" customFormat="1" ht="15" x14ac:dyDescent="0.25">
      <c r="B207" s="153"/>
      <c r="C207" s="164"/>
      <c r="D207" s="164"/>
      <c r="E207" s="169"/>
      <c r="F207" s="164"/>
      <c r="G207" s="154"/>
      <c r="H207" s="162" t="str">
        <f>IF(ISBLANK(B207),"",SUMIF(Virkedager!$C:$C,"&gt;" &amp;  C207,Virkedager!$A:$A) - SUMIF(Virkedager!$C:$C,"&gt;" &amp;  D207,Virkedager!$A:$A))</f>
        <v/>
      </c>
      <c r="I207" s="83" t="str">
        <f t="shared" si="13"/>
        <v/>
      </c>
      <c r="J207" s="84" t="str">
        <f>IF(ISBLANK(B207),"",SUMIF(Virkedager!$C:$C,"&gt;" &amp;  C207,Virkedager!$A:$A) - SUMIF(Virkedager!$C:$C,"&gt;" &amp;  F207,Virkedager!$A:$A))</f>
        <v/>
      </c>
      <c r="K207" s="83" t="str">
        <f t="shared" si="14"/>
        <v/>
      </c>
      <c r="L207" s="157" t="str">
        <f t="shared" si="15"/>
        <v/>
      </c>
      <c r="M207" s="157" t="str">
        <f>IF(ISBLANK(B207),"",IF(COUNTIF(B$7:$B207,B207)&gt;1,TRUE,FALSE))</f>
        <v/>
      </c>
      <c r="N207" s="157" t="str">
        <f>IF(ISBLANK(B207),"",IF(COUNTIF($L$7:L207,TRUE)&gt;$P$2,L207,FALSE))</f>
        <v/>
      </c>
      <c r="O207" s="85"/>
      <c r="P207" s="86" t="str">
        <f t="shared" si="16"/>
        <v/>
      </c>
    </row>
    <row r="208" spans="2:16" s="76" customFormat="1" ht="15" x14ac:dyDescent="0.25">
      <c r="B208" s="153"/>
      <c r="C208" s="164"/>
      <c r="D208" s="164"/>
      <c r="E208" s="169"/>
      <c r="F208" s="164"/>
      <c r="G208" s="154"/>
      <c r="H208" s="162" t="str">
        <f>IF(ISBLANK(B208),"",SUMIF(Virkedager!$C:$C,"&gt;" &amp;  C208,Virkedager!$A:$A) - SUMIF(Virkedager!$C:$C,"&gt;" &amp;  D208,Virkedager!$A:$A))</f>
        <v/>
      </c>
      <c r="I208" s="83" t="str">
        <f t="shared" si="13"/>
        <v/>
      </c>
      <c r="J208" s="84" t="str">
        <f>IF(ISBLANK(B208),"",SUMIF(Virkedager!$C:$C,"&gt;" &amp;  C208,Virkedager!$A:$A) - SUMIF(Virkedager!$C:$C,"&gt;" &amp;  F208,Virkedager!$A:$A))</f>
        <v/>
      </c>
      <c r="K208" s="83" t="str">
        <f t="shared" si="14"/>
        <v/>
      </c>
      <c r="L208" s="157" t="str">
        <f t="shared" si="15"/>
        <v/>
      </c>
      <c r="M208" s="157" t="str">
        <f>IF(ISBLANK(B208),"",IF(COUNTIF(B$7:$B208,B208)&gt;1,TRUE,FALSE))</f>
        <v/>
      </c>
      <c r="N208" s="157" t="str">
        <f>IF(ISBLANK(B208),"",IF(COUNTIF($L$7:L208,TRUE)&gt;$P$2,L208,FALSE))</f>
        <v/>
      </c>
      <c r="O208" s="85"/>
      <c r="P208" s="86" t="str">
        <f t="shared" si="16"/>
        <v/>
      </c>
    </row>
    <row r="209" spans="2:16" s="76" customFormat="1" ht="15" x14ac:dyDescent="0.25">
      <c r="B209" s="153"/>
      <c r="C209" s="164"/>
      <c r="D209" s="164"/>
      <c r="E209" s="169"/>
      <c r="F209" s="164"/>
      <c r="G209" s="154"/>
      <c r="H209" s="162" t="str">
        <f>IF(ISBLANK(B209),"",SUMIF(Virkedager!$C:$C,"&gt;" &amp;  C209,Virkedager!$A:$A) - SUMIF(Virkedager!$C:$C,"&gt;" &amp;  D209,Virkedager!$A:$A))</f>
        <v/>
      </c>
      <c r="I209" s="83" t="str">
        <f t="shared" si="13"/>
        <v/>
      </c>
      <c r="J209" s="84" t="str">
        <f>IF(ISBLANK(B209),"",SUMIF(Virkedager!$C:$C,"&gt;" &amp;  C209,Virkedager!$A:$A) - SUMIF(Virkedager!$C:$C,"&gt;" &amp;  F209,Virkedager!$A:$A))</f>
        <v/>
      </c>
      <c r="K209" s="83" t="str">
        <f t="shared" si="14"/>
        <v/>
      </c>
      <c r="L209" s="157" t="str">
        <f t="shared" si="15"/>
        <v/>
      </c>
      <c r="M209" s="157" t="str">
        <f>IF(ISBLANK(B209),"",IF(COUNTIF(B$7:$B209,B209)&gt;1,TRUE,FALSE))</f>
        <v/>
      </c>
      <c r="N209" s="157" t="str">
        <f>IF(ISBLANK(B209),"",IF(COUNTIF($L$7:L209,TRUE)&gt;$P$2,L209,FALSE))</f>
        <v/>
      </c>
      <c r="O209" s="85"/>
      <c r="P209" s="86" t="str">
        <f t="shared" si="16"/>
        <v/>
      </c>
    </row>
    <row r="210" spans="2:16" s="76" customFormat="1" ht="15" x14ac:dyDescent="0.25">
      <c r="B210" s="153"/>
      <c r="C210" s="164"/>
      <c r="D210" s="164"/>
      <c r="E210" s="169"/>
      <c r="F210" s="164"/>
      <c r="G210" s="154"/>
      <c r="H210" s="162" t="str">
        <f>IF(ISBLANK(B210),"",SUMIF(Virkedager!$C:$C,"&gt;" &amp;  C210,Virkedager!$A:$A) - SUMIF(Virkedager!$C:$C,"&gt;" &amp;  D210,Virkedager!$A:$A))</f>
        <v/>
      </c>
      <c r="I210" s="83" t="str">
        <f t="shared" si="13"/>
        <v/>
      </c>
      <c r="J210" s="84" t="str">
        <f>IF(ISBLANK(B210),"",SUMIF(Virkedager!$C:$C,"&gt;" &amp;  C210,Virkedager!$A:$A) - SUMIF(Virkedager!$C:$C,"&gt;" &amp;  F210,Virkedager!$A:$A))</f>
        <v/>
      </c>
      <c r="K210" s="83" t="str">
        <f t="shared" si="14"/>
        <v/>
      </c>
      <c r="L210" s="157" t="str">
        <f t="shared" si="15"/>
        <v/>
      </c>
      <c r="M210" s="157" t="str">
        <f>IF(ISBLANK(B210),"",IF(COUNTIF(B$7:$B210,B210)&gt;1,TRUE,FALSE))</f>
        <v/>
      </c>
      <c r="N210" s="157" t="str">
        <f>IF(ISBLANK(B210),"",IF(COUNTIF($L$7:L210,TRUE)&gt;$P$2,L210,FALSE))</f>
        <v/>
      </c>
      <c r="O210" s="85"/>
      <c r="P210" s="86" t="str">
        <f t="shared" si="16"/>
        <v/>
      </c>
    </row>
    <row r="211" spans="2:16" s="76" customFormat="1" ht="15" x14ac:dyDescent="0.25">
      <c r="B211" s="153"/>
      <c r="C211" s="164"/>
      <c r="D211" s="164"/>
      <c r="E211" s="169"/>
      <c r="F211" s="164"/>
      <c r="G211" s="154"/>
      <c r="H211" s="162" t="str">
        <f>IF(ISBLANK(B211),"",SUMIF(Virkedager!$C:$C,"&gt;" &amp;  C211,Virkedager!$A:$A) - SUMIF(Virkedager!$C:$C,"&gt;" &amp;  D211,Virkedager!$A:$A))</f>
        <v/>
      </c>
      <c r="I211" s="83" t="str">
        <f t="shared" si="13"/>
        <v/>
      </c>
      <c r="J211" s="84" t="str">
        <f>IF(ISBLANK(B211),"",SUMIF(Virkedager!$C:$C,"&gt;" &amp;  C211,Virkedager!$A:$A) - SUMIF(Virkedager!$C:$C,"&gt;" &amp;  F211,Virkedager!$A:$A))</f>
        <v/>
      </c>
      <c r="K211" s="83" t="str">
        <f t="shared" si="14"/>
        <v/>
      </c>
      <c r="L211" s="157" t="str">
        <f t="shared" si="15"/>
        <v/>
      </c>
      <c r="M211" s="157" t="str">
        <f>IF(ISBLANK(B211),"",IF(COUNTIF(B$7:$B211,B211)&gt;1,TRUE,FALSE))</f>
        <v/>
      </c>
      <c r="N211" s="157" t="str">
        <f>IF(ISBLANK(B211),"",IF(COUNTIF($L$7:L211,TRUE)&gt;$P$2,L211,FALSE))</f>
        <v/>
      </c>
      <c r="O211" s="85"/>
      <c r="P211" s="86" t="str">
        <f t="shared" si="16"/>
        <v/>
      </c>
    </row>
    <row r="212" spans="2:16" s="76" customFormat="1" ht="15" x14ac:dyDescent="0.25">
      <c r="B212" s="153"/>
      <c r="C212" s="164"/>
      <c r="D212" s="164"/>
      <c r="E212" s="169"/>
      <c r="F212" s="164"/>
      <c r="G212" s="154"/>
      <c r="H212" s="162" t="str">
        <f>IF(ISBLANK(B212),"",SUMIF(Virkedager!$C:$C,"&gt;" &amp;  C212,Virkedager!$A:$A) - SUMIF(Virkedager!$C:$C,"&gt;" &amp;  D212,Virkedager!$A:$A))</f>
        <v/>
      </c>
      <c r="I212" s="83" t="str">
        <f t="shared" si="13"/>
        <v/>
      </c>
      <c r="J212" s="84" t="str">
        <f>IF(ISBLANK(B212),"",SUMIF(Virkedager!$C:$C,"&gt;" &amp;  C212,Virkedager!$A:$A) - SUMIF(Virkedager!$C:$C,"&gt;" &amp;  F212,Virkedager!$A:$A))</f>
        <v/>
      </c>
      <c r="K212" s="83" t="str">
        <f t="shared" si="14"/>
        <v/>
      </c>
      <c r="L212" s="157" t="str">
        <f t="shared" si="15"/>
        <v/>
      </c>
      <c r="M212" s="157" t="str">
        <f>IF(ISBLANK(B212),"",IF(COUNTIF(B$7:$B212,B212)&gt;1,TRUE,FALSE))</f>
        <v/>
      </c>
      <c r="N212" s="157" t="str">
        <f>IF(ISBLANK(B212),"",IF(COUNTIF($L$7:L212,TRUE)&gt;$P$2,L212,FALSE))</f>
        <v/>
      </c>
      <c r="O212" s="85"/>
      <c r="P212" s="86" t="str">
        <f t="shared" si="16"/>
        <v/>
      </c>
    </row>
    <row r="213" spans="2:16" s="76" customFormat="1" ht="15" x14ac:dyDescent="0.25">
      <c r="B213" s="153"/>
      <c r="C213" s="164"/>
      <c r="D213" s="164"/>
      <c r="E213" s="169"/>
      <c r="F213" s="164"/>
      <c r="G213" s="154"/>
      <c r="H213" s="162" t="str">
        <f>IF(ISBLANK(B213),"",SUMIF(Virkedager!$C:$C,"&gt;" &amp;  C213,Virkedager!$A:$A) - SUMIF(Virkedager!$C:$C,"&gt;" &amp;  D213,Virkedager!$A:$A))</f>
        <v/>
      </c>
      <c r="I213" s="83" t="str">
        <f t="shared" si="13"/>
        <v/>
      </c>
      <c r="J213" s="84" t="str">
        <f>IF(ISBLANK(B213),"",SUMIF(Virkedager!$C:$C,"&gt;" &amp;  C213,Virkedager!$A:$A) - SUMIF(Virkedager!$C:$C,"&gt;" &amp;  F213,Virkedager!$A:$A))</f>
        <v/>
      </c>
      <c r="K213" s="83" t="str">
        <f t="shared" si="14"/>
        <v/>
      </c>
      <c r="L213" s="157" t="str">
        <f t="shared" si="15"/>
        <v/>
      </c>
      <c r="M213" s="157" t="str">
        <f>IF(ISBLANK(B213),"",IF(COUNTIF(B$7:$B213,B213)&gt;1,TRUE,FALSE))</f>
        <v/>
      </c>
      <c r="N213" s="157" t="str">
        <f>IF(ISBLANK(B213),"",IF(COUNTIF($L$7:L213,TRUE)&gt;$P$2,L213,FALSE))</f>
        <v/>
      </c>
      <c r="O213" s="85"/>
      <c r="P213" s="86" t="str">
        <f t="shared" si="16"/>
        <v/>
      </c>
    </row>
    <row r="214" spans="2:16" s="76" customFormat="1" ht="15" x14ac:dyDescent="0.25">
      <c r="B214" s="153"/>
      <c r="C214" s="164"/>
      <c r="D214" s="164"/>
      <c r="E214" s="169"/>
      <c r="F214" s="164"/>
      <c r="G214" s="154"/>
      <c r="H214" s="162" t="str">
        <f>IF(ISBLANK(B214),"",SUMIF(Virkedager!$C:$C,"&gt;" &amp;  C214,Virkedager!$A:$A) - SUMIF(Virkedager!$C:$C,"&gt;" &amp;  D214,Virkedager!$A:$A))</f>
        <v/>
      </c>
      <c r="I214" s="83" t="str">
        <f t="shared" si="13"/>
        <v/>
      </c>
      <c r="J214" s="84" t="str">
        <f>IF(ISBLANK(B214),"",SUMIF(Virkedager!$C:$C,"&gt;" &amp;  C214,Virkedager!$A:$A) - SUMIF(Virkedager!$C:$C,"&gt;" &amp;  F214,Virkedager!$A:$A))</f>
        <v/>
      </c>
      <c r="K214" s="83" t="str">
        <f t="shared" si="14"/>
        <v/>
      </c>
      <c r="L214" s="157" t="str">
        <f t="shared" si="15"/>
        <v/>
      </c>
      <c r="M214" s="157" t="str">
        <f>IF(ISBLANK(B214),"",IF(COUNTIF(B$7:$B214,B214)&gt;1,TRUE,FALSE))</f>
        <v/>
      </c>
      <c r="N214" s="157" t="str">
        <f>IF(ISBLANK(B214),"",IF(COUNTIF($L$7:L214,TRUE)&gt;$P$2,L214,FALSE))</f>
        <v/>
      </c>
      <c r="O214" s="85"/>
      <c r="P214" s="86" t="str">
        <f t="shared" si="16"/>
        <v/>
      </c>
    </row>
    <row r="215" spans="2:16" s="76" customFormat="1" ht="15" x14ac:dyDescent="0.25">
      <c r="B215" s="153"/>
      <c r="C215" s="164"/>
      <c r="D215" s="164"/>
      <c r="E215" s="169"/>
      <c r="F215" s="164"/>
      <c r="G215" s="154"/>
      <c r="H215" s="162" t="str">
        <f>IF(ISBLANK(B215),"",SUMIF(Virkedager!$C:$C,"&gt;" &amp;  C215,Virkedager!$A:$A) - SUMIF(Virkedager!$C:$C,"&gt;" &amp;  D215,Virkedager!$A:$A))</f>
        <v/>
      </c>
      <c r="I215" s="83" t="str">
        <f t="shared" si="13"/>
        <v/>
      </c>
      <c r="J215" s="84" t="str">
        <f>IF(ISBLANK(B215),"",SUMIF(Virkedager!$C:$C,"&gt;" &amp;  C215,Virkedager!$A:$A) - SUMIF(Virkedager!$C:$C,"&gt;" &amp;  F215,Virkedager!$A:$A))</f>
        <v/>
      </c>
      <c r="K215" s="83" t="str">
        <f t="shared" si="14"/>
        <v/>
      </c>
      <c r="L215" s="157" t="str">
        <f t="shared" si="15"/>
        <v/>
      </c>
      <c r="M215" s="157" t="str">
        <f>IF(ISBLANK(B215),"",IF(COUNTIF(B$7:$B215,B215)&gt;1,TRUE,FALSE))</f>
        <v/>
      </c>
      <c r="N215" s="157" t="str">
        <f>IF(ISBLANK(B215),"",IF(COUNTIF($L$7:L215,TRUE)&gt;$P$2,L215,FALSE))</f>
        <v/>
      </c>
      <c r="O215" s="85"/>
      <c r="P215" s="86" t="str">
        <f t="shared" si="16"/>
        <v/>
      </c>
    </row>
    <row r="216" spans="2:16" s="76" customFormat="1" ht="15" x14ac:dyDescent="0.25">
      <c r="B216" s="153"/>
      <c r="C216" s="164"/>
      <c r="D216" s="164"/>
      <c r="E216" s="169"/>
      <c r="F216" s="164"/>
      <c r="G216" s="154"/>
      <c r="H216" s="162" t="str">
        <f>IF(ISBLANK(B216),"",SUMIF(Virkedager!$C:$C,"&gt;" &amp;  C216,Virkedager!$A:$A) - SUMIF(Virkedager!$C:$C,"&gt;" &amp;  D216,Virkedager!$A:$A))</f>
        <v/>
      </c>
      <c r="I216" s="83" t="str">
        <f t="shared" si="13"/>
        <v/>
      </c>
      <c r="J216" s="84" t="str">
        <f>IF(ISBLANK(B216),"",SUMIF(Virkedager!$C:$C,"&gt;" &amp;  C216,Virkedager!$A:$A) - SUMIF(Virkedager!$C:$C,"&gt;" &amp;  F216,Virkedager!$A:$A))</f>
        <v/>
      </c>
      <c r="K216" s="83" t="str">
        <f t="shared" si="14"/>
        <v/>
      </c>
      <c r="L216" s="157" t="str">
        <f t="shared" si="15"/>
        <v/>
      </c>
      <c r="M216" s="157" t="str">
        <f>IF(ISBLANK(B216),"",IF(COUNTIF(B$7:$B216,B216)&gt;1,TRUE,FALSE))</f>
        <v/>
      </c>
      <c r="N216" s="157" t="str">
        <f>IF(ISBLANK(B216),"",IF(COUNTIF($L$7:L216,TRUE)&gt;$P$2,L216,FALSE))</f>
        <v/>
      </c>
      <c r="O216" s="85"/>
      <c r="P216" s="86" t="str">
        <f t="shared" si="16"/>
        <v/>
      </c>
    </row>
    <row r="217" spans="2:16" s="76" customFormat="1" ht="15" x14ac:dyDescent="0.25">
      <c r="B217" s="153"/>
      <c r="C217" s="164"/>
      <c r="D217" s="164"/>
      <c r="E217" s="169"/>
      <c r="F217" s="164"/>
      <c r="G217" s="154"/>
      <c r="H217" s="162" t="str">
        <f>IF(ISBLANK(B217),"",SUMIF(Virkedager!$C:$C,"&gt;" &amp;  C217,Virkedager!$A:$A) - SUMIF(Virkedager!$C:$C,"&gt;" &amp;  D217,Virkedager!$A:$A))</f>
        <v/>
      </c>
      <c r="I217" s="83" t="str">
        <f t="shared" si="13"/>
        <v/>
      </c>
      <c r="J217" s="84" t="str">
        <f>IF(ISBLANK(B217),"",SUMIF(Virkedager!$C:$C,"&gt;" &amp;  C217,Virkedager!$A:$A) - SUMIF(Virkedager!$C:$C,"&gt;" &amp;  F217,Virkedager!$A:$A))</f>
        <v/>
      </c>
      <c r="K217" s="83" t="str">
        <f t="shared" si="14"/>
        <v/>
      </c>
      <c r="L217" s="157" t="str">
        <f t="shared" si="15"/>
        <v/>
      </c>
      <c r="M217" s="157" t="str">
        <f>IF(ISBLANK(B217),"",IF(COUNTIF(B$7:$B217,B217)&gt;1,TRUE,FALSE))</f>
        <v/>
      </c>
      <c r="N217" s="157" t="str">
        <f>IF(ISBLANK(B217),"",IF(COUNTIF($L$7:L217,TRUE)&gt;$P$2,L217,FALSE))</f>
        <v/>
      </c>
      <c r="O217" s="85"/>
      <c r="P217" s="86" t="str">
        <f t="shared" si="16"/>
        <v/>
      </c>
    </row>
    <row r="218" spans="2:16" s="76" customFormat="1" ht="15" x14ac:dyDescent="0.25">
      <c r="B218" s="153"/>
      <c r="C218" s="164"/>
      <c r="D218" s="164"/>
      <c r="E218" s="169"/>
      <c r="F218" s="164"/>
      <c r="G218" s="154"/>
      <c r="H218" s="162" t="str">
        <f>IF(ISBLANK(B218),"",SUMIF(Virkedager!$C:$C,"&gt;" &amp;  C218,Virkedager!$A:$A) - SUMIF(Virkedager!$C:$C,"&gt;" &amp;  D218,Virkedager!$A:$A))</f>
        <v/>
      </c>
      <c r="I218" s="83" t="str">
        <f t="shared" si="13"/>
        <v/>
      </c>
      <c r="J218" s="84" t="str">
        <f>IF(ISBLANK(B218),"",SUMIF(Virkedager!$C:$C,"&gt;" &amp;  C218,Virkedager!$A:$A) - SUMIF(Virkedager!$C:$C,"&gt;" &amp;  F218,Virkedager!$A:$A))</f>
        <v/>
      </c>
      <c r="K218" s="83" t="str">
        <f t="shared" si="14"/>
        <v/>
      </c>
      <c r="L218" s="157" t="str">
        <f t="shared" si="15"/>
        <v/>
      </c>
      <c r="M218" s="157" t="str">
        <f>IF(ISBLANK(B218),"",IF(COUNTIF(B$7:$B218,B218)&gt;1,TRUE,FALSE))</f>
        <v/>
      </c>
      <c r="N218" s="157" t="str">
        <f>IF(ISBLANK(B218),"",IF(COUNTIF($L$7:L218,TRUE)&gt;$P$2,L218,FALSE))</f>
        <v/>
      </c>
      <c r="O218" s="85"/>
      <c r="P218" s="86" t="str">
        <f t="shared" si="16"/>
        <v/>
      </c>
    </row>
    <row r="219" spans="2:16" s="76" customFormat="1" ht="15" x14ac:dyDescent="0.25">
      <c r="B219" s="153"/>
      <c r="C219" s="164"/>
      <c r="D219" s="164"/>
      <c r="E219" s="169"/>
      <c r="F219" s="164"/>
      <c r="G219" s="154"/>
      <c r="H219" s="162" t="str">
        <f>IF(ISBLANK(B219),"",SUMIF(Virkedager!$C:$C,"&gt;" &amp;  C219,Virkedager!$A:$A) - SUMIF(Virkedager!$C:$C,"&gt;" &amp;  D219,Virkedager!$A:$A))</f>
        <v/>
      </c>
      <c r="I219" s="83" t="str">
        <f t="shared" si="13"/>
        <v/>
      </c>
      <c r="J219" s="84" t="str">
        <f>IF(ISBLANK(B219),"",SUMIF(Virkedager!$C:$C,"&gt;" &amp;  C219,Virkedager!$A:$A) - SUMIF(Virkedager!$C:$C,"&gt;" &amp;  F219,Virkedager!$A:$A))</f>
        <v/>
      </c>
      <c r="K219" s="83" t="str">
        <f t="shared" si="14"/>
        <v/>
      </c>
      <c r="L219" s="157" t="str">
        <f t="shared" si="15"/>
        <v/>
      </c>
      <c r="M219" s="157" t="str">
        <f>IF(ISBLANK(B219),"",IF(COUNTIF(B$7:$B219,B219)&gt;1,TRUE,FALSE))</f>
        <v/>
      </c>
      <c r="N219" s="157" t="str">
        <f>IF(ISBLANK(B219),"",IF(COUNTIF($L$7:L219,TRUE)&gt;$P$2,L219,FALSE))</f>
        <v/>
      </c>
      <c r="O219" s="85"/>
      <c r="P219" s="86" t="str">
        <f t="shared" si="16"/>
        <v/>
      </c>
    </row>
    <row r="220" spans="2:16" s="76" customFormat="1" ht="15" x14ac:dyDescent="0.25">
      <c r="B220" s="153"/>
      <c r="C220" s="164"/>
      <c r="D220" s="164"/>
      <c r="E220" s="169"/>
      <c r="F220" s="164"/>
      <c r="G220" s="154"/>
      <c r="H220" s="162" t="str">
        <f>IF(ISBLANK(B220),"",SUMIF(Virkedager!$C:$C,"&gt;" &amp;  C220,Virkedager!$A:$A) - SUMIF(Virkedager!$C:$C,"&gt;" &amp;  D220,Virkedager!$A:$A))</f>
        <v/>
      </c>
      <c r="I220" s="83" t="str">
        <f t="shared" si="13"/>
        <v/>
      </c>
      <c r="J220" s="84" t="str">
        <f>IF(ISBLANK(B220),"",SUMIF(Virkedager!$C:$C,"&gt;" &amp;  C220,Virkedager!$A:$A) - SUMIF(Virkedager!$C:$C,"&gt;" &amp;  F220,Virkedager!$A:$A))</f>
        <v/>
      </c>
      <c r="K220" s="83" t="str">
        <f t="shared" si="14"/>
        <v/>
      </c>
      <c r="L220" s="157" t="str">
        <f t="shared" si="15"/>
        <v/>
      </c>
      <c r="M220" s="157" t="str">
        <f>IF(ISBLANK(B220),"",IF(COUNTIF(B$7:$B220,B220)&gt;1,TRUE,FALSE))</f>
        <v/>
      </c>
      <c r="N220" s="157" t="str">
        <f>IF(ISBLANK(B220),"",IF(COUNTIF($L$7:L220,TRUE)&gt;$P$2,L220,FALSE))</f>
        <v/>
      </c>
      <c r="O220" s="85"/>
      <c r="P220" s="86" t="str">
        <f t="shared" si="16"/>
        <v/>
      </c>
    </row>
    <row r="221" spans="2:16" s="76" customFormat="1" ht="15" x14ac:dyDescent="0.25">
      <c r="B221" s="153"/>
      <c r="C221" s="164"/>
      <c r="D221" s="164"/>
      <c r="E221" s="169"/>
      <c r="F221" s="164"/>
      <c r="G221" s="154"/>
      <c r="H221" s="162" t="str">
        <f>IF(ISBLANK(B221),"",SUMIF(Virkedager!$C:$C,"&gt;" &amp;  C221,Virkedager!$A:$A) - SUMIF(Virkedager!$C:$C,"&gt;" &amp;  D221,Virkedager!$A:$A))</f>
        <v/>
      </c>
      <c r="I221" s="83" t="str">
        <f t="shared" si="13"/>
        <v/>
      </c>
      <c r="J221" s="84" t="str">
        <f>IF(ISBLANK(B221),"",SUMIF(Virkedager!$C:$C,"&gt;" &amp;  C221,Virkedager!$A:$A) - SUMIF(Virkedager!$C:$C,"&gt;" &amp;  F221,Virkedager!$A:$A))</f>
        <v/>
      </c>
      <c r="K221" s="83" t="str">
        <f t="shared" si="14"/>
        <v/>
      </c>
      <c r="L221" s="157" t="str">
        <f t="shared" si="15"/>
        <v/>
      </c>
      <c r="M221" s="157" t="str">
        <f>IF(ISBLANK(B221),"",IF(COUNTIF(B$7:$B221,B221)&gt;1,TRUE,FALSE))</f>
        <v/>
      </c>
      <c r="N221" s="157" t="str">
        <f>IF(ISBLANK(B221),"",IF(COUNTIF($L$7:L221,TRUE)&gt;$P$2,L221,FALSE))</f>
        <v/>
      </c>
      <c r="O221" s="85"/>
      <c r="P221" s="86" t="str">
        <f t="shared" si="16"/>
        <v/>
      </c>
    </row>
    <row r="222" spans="2:16" s="76" customFormat="1" ht="15" x14ac:dyDescent="0.25">
      <c r="B222" s="153"/>
      <c r="C222" s="164"/>
      <c r="D222" s="164"/>
      <c r="E222" s="169"/>
      <c r="F222" s="164"/>
      <c r="G222" s="154"/>
      <c r="H222" s="162" t="str">
        <f>IF(ISBLANK(B222),"",SUMIF(Virkedager!$C:$C,"&gt;" &amp;  C222,Virkedager!$A:$A) - SUMIF(Virkedager!$C:$C,"&gt;" &amp;  D222,Virkedager!$A:$A))</f>
        <v/>
      </c>
      <c r="I222" s="83" t="str">
        <f t="shared" si="13"/>
        <v/>
      </c>
      <c r="J222" s="84" t="str">
        <f>IF(ISBLANK(B222),"",SUMIF(Virkedager!$C:$C,"&gt;" &amp;  C222,Virkedager!$A:$A) - SUMIF(Virkedager!$C:$C,"&gt;" &amp;  F222,Virkedager!$A:$A))</f>
        <v/>
      </c>
      <c r="K222" s="83" t="str">
        <f t="shared" si="14"/>
        <v/>
      </c>
      <c r="L222" s="157" t="str">
        <f t="shared" si="15"/>
        <v/>
      </c>
      <c r="M222" s="157" t="str">
        <f>IF(ISBLANK(B222),"",IF(COUNTIF(B$7:$B222,B222)&gt;1,TRUE,FALSE))</f>
        <v/>
      </c>
      <c r="N222" s="157" t="str">
        <f>IF(ISBLANK(B222),"",IF(COUNTIF($L$7:L222,TRUE)&gt;$P$2,L222,FALSE))</f>
        <v/>
      </c>
      <c r="O222" s="85"/>
      <c r="P222" s="86" t="str">
        <f t="shared" si="16"/>
        <v/>
      </c>
    </row>
    <row r="223" spans="2:16" s="76" customFormat="1" ht="15" x14ac:dyDescent="0.25">
      <c r="B223" s="153"/>
      <c r="C223" s="164"/>
      <c r="D223" s="164"/>
      <c r="E223" s="169"/>
      <c r="F223" s="164"/>
      <c r="G223" s="154"/>
      <c r="H223" s="162" t="str">
        <f>IF(ISBLANK(B223),"",SUMIF(Virkedager!$C:$C,"&gt;" &amp;  C223,Virkedager!$A:$A) - SUMIF(Virkedager!$C:$C,"&gt;" &amp;  D223,Virkedager!$A:$A))</f>
        <v/>
      </c>
      <c r="I223" s="83" t="str">
        <f t="shared" si="13"/>
        <v/>
      </c>
      <c r="J223" s="84" t="str">
        <f>IF(ISBLANK(B223),"",SUMIF(Virkedager!$C:$C,"&gt;" &amp;  C223,Virkedager!$A:$A) - SUMIF(Virkedager!$C:$C,"&gt;" &amp;  F223,Virkedager!$A:$A))</f>
        <v/>
      </c>
      <c r="K223" s="83" t="str">
        <f t="shared" si="14"/>
        <v/>
      </c>
      <c r="L223" s="157" t="str">
        <f t="shared" si="15"/>
        <v/>
      </c>
      <c r="M223" s="157" t="str">
        <f>IF(ISBLANK(B223),"",IF(COUNTIF(B$7:$B223,B223)&gt;1,TRUE,FALSE))</f>
        <v/>
      </c>
      <c r="N223" s="157" t="str">
        <f>IF(ISBLANK(B223),"",IF(COUNTIF($L$7:L223,TRUE)&gt;$P$2,L223,FALSE))</f>
        <v/>
      </c>
      <c r="O223" s="85"/>
      <c r="P223" s="86" t="str">
        <f t="shared" si="16"/>
        <v/>
      </c>
    </row>
    <row r="224" spans="2:16" s="76" customFormat="1" ht="15" x14ac:dyDescent="0.25">
      <c r="B224" s="153"/>
      <c r="C224" s="164"/>
      <c r="D224" s="164"/>
      <c r="E224" s="169"/>
      <c r="F224" s="164"/>
      <c r="G224" s="154"/>
      <c r="H224" s="162" t="str">
        <f>IF(ISBLANK(B224),"",SUMIF(Virkedager!$C:$C,"&gt;" &amp;  C224,Virkedager!$A:$A) - SUMIF(Virkedager!$C:$C,"&gt;" &amp;  D224,Virkedager!$A:$A))</f>
        <v/>
      </c>
      <c r="I224" s="83" t="str">
        <f t="shared" si="13"/>
        <v/>
      </c>
      <c r="J224" s="84" t="str">
        <f>IF(ISBLANK(B224),"",SUMIF(Virkedager!$C:$C,"&gt;" &amp;  C224,Virkedager!$A:$A) - SUMIF(Virkedager!$C:$C,"&gt;" &amp;  F224,Virkedager!$A:$A))</f>
        <v/>
      </c>
      <c r="K224" s="83" t="str">
        <f t="shared" si="14"/>
        <v/>
      </c>
      <c r="L224" s="157" t="str">
        <f t="shared" si="15"/>
        <v/>
      </c>
      <c r="M224" s="157" t="str">
        <f>IF(ISBLANK(B224),"",IF(COUNTIF(B$7:$B224,B224)&gt;1,TRUE,FALSE))</f>
        <v/>
      </c>
      <c r="N224" s="157" t="str">
        <f>IF(ISBLANK(B224),"",IF(COUNTIF($L$7:L224,TRUE)&gt;$P$2,L224,FALSE))</f>
        <v/>
      </c>
      <c r="O224" s="85"/>
      <c r="P224" s="86" t="str">
        <f t="shared" si="16"/>
        <v/>
      </c>
    </row>
    <row r="225" spans="2:16" s="76" customFormat="1" ht="15" x14ac:dyDescent="0.25">
      <c r="B225" s="153"/>
      <c r="C225" s="164"/>
      <c r="D225" s="164"/>
      <c r="E225" s="169"/>
      <c r="F225" s="164"/>
      <c r="G225" s="154"/>
      <c r="H225" s="162" t="str">
        <f>IF(ISBLANK(B225),"",SUMIF(Virkedager!$C:$C,"&gt;" &amp;  C225,Virkedager!$A:$A) - SUMIF(Virkedager!$C:$C,"&gt;" &amp;  D225,Virkedager!$A:$A))</f>
        <v/>
      </c>
      <c r="I225" s="83" t="str">
        <f t="shared" si="13"/>
        <v/>
      </c>
      <c r="J225" s="84" t="str">
        <f>IF(ISBLANK(B225),"",SUMIF(Virkedager!$C:$C,"&gt;" &amp;  C225,Virkedager!$A:$A) - SUMIF(Virkedager!$C:$C,"&gt;" &amp;  F225,Virkedager!$A:$A))</f>
        <v/>
      </c>
      <c r="K225" s="83" t="str">
        <f t="shared" si="14"/>
        <v/>
      </c>
      <c r="L225" s="157" t="str">
        <f t="shared" si="15"/>
        <v/>
      </c>
      <c r="M225" s="157" t="str">
        <f>IF(ISBLANK(B225),"",IF(COUNTIF(B$7:$B225,B225)&gt;1,TRUE,FALSE))</f>
        <v/>
      </c>
      <c r="N225" s="157" t="str">
        <f>IF(ISBLANK(B225),"",IF(COUNTIF($L$7:L225,TRUE)&gt;$P$2,L225,FALSE))</f>
        <v/>
      </c>
      <c r="O225" s="85"/>
      <c r="P225" s="86" t="str">
        <f t="shared" si="16"/>
        <v/>
      </c>
    </row>
    <row r="226" spans="2:16" s="76" customFormat="1" ht="15" x14ac:dyDescent="0.25">
      <c r="B226" s="153"/>
      <c r="C226" s="164"/>
      <c r="D226" s="164"/>
      <c r="E226" s="169"/>
      <c r="F226" s="164"/>
      <c r="G226" s="154"/>
      <c r="H226" s="162" t="str">
        <f>IF(ISBLANK(B226),"",SUMIF(Virkedager!$C:$C,"&gt;" &amp;  C226,Virkedager!$A:$A) - SUMIF(Virkedager!$C:$C,"&gt;" &amp;  D226,Virkedager!$A:$A))</f>
        <v/>
      </c>
      <c r="I226" s="83" t="str">
        <f t="shared" si="13"/>
        <v/>
      </c>
      <c r="J226" s="84" t="str">
        <f>IF(ISBLANK(B226),"",SUMIF(Virkedager!$C:$C,"&gt;" &amp;  C226,Virkedager!$A:$A) - SUMIF(Virkedager!$C:$C,"&gt;" &amp;  F226,Virkedager!$A:$A))</f>
        <v/>
      </c>
      <c r="K226" s="83" t="str">
        <f t="shared" si="14"/>
        <v/>
      </c>
      <c r="L226" s="157" t="str">
        <f t="shared" si="15"/>
        <v/>
      </c>
      <c r="M226" s="157" t="str">
        <f>IF(ISBLANK(B226),"",IF(COUNTIF(B$7:$B226,B226)&gt;1,TRUE,FALSE))</f>
        <v/>
      </c>
      <c r="N226" s="157" t="str">
        <f>IF(ISBLANK(B226),"",IF(COUNTIF($L$7:L226,TRUE)&gt;$P$2,L226,FALSE))</f>
        <v/>
      </c>
      <c r="O226" s="85"/>
      <c r="P226" s="86" t="str">
        <f t="shared" si="16"/>
        <v/>
      </c>
    </row>
    <row r="227" spans="2:16" s="76" customFormat="1" ht="15" x14ac:dyDescent="0.25">
      <c r="B227" s="153"/>
      <c r="C227" s="164"/>
      <c r="D227" s="164"/>
      <c r="E227" s="169"/>
      <c r="F227" s="164"/>
      <c r="G227" s="154"/>
      <c r="H227" s="162" t="str">
        <f>IF(ISBLANK(B227),"",SUMIF(Virkedager!$C:$C,"&gt;" &amp;  C227,Virkedager!$A:$A) - SUMIF(Virkedager!$C:$C,"&gt;" &amp;  D227,Virkedager!$A:$A))</f>
        <v/>
      </c>
      <c r="I227" s="83" t="str">
        <f t="shared" si="13"/>
        <v/>
      </c>
      <c r="J227" s="84" t="str">
        <f>IF(ISBLANK(B227),"",SUMIF(Virkedager!$C:$C,"&gt;" &amp;  C227,Virkedager!$A:$A) - SUMIF(Virkedager!$C:$C,"&gt;" &amp;  F227,Virkedager!$A:$A))</f>
        <v/>
      </c>
      <c r="K227" s="83" t="str">
        <f t="shared" si="14"/>
        <v/>
      </c>
      <c r="L227" s="157" t="str">
        <f t="shared" si="15"/>
        <v/>
      </c>
      <c r="M227" s="157" t="str">
        <f>IF(ISBLANK(B227),"",IF(COUNTIF(B$7:$B227,B227)&gt;1,TRUE,FALSE))</f>
        <v/>
      </c>
      <c r="N227" s="157" t="str">
        <f>IF(ISBLANK(B227),"",IF(COUNTIF($L$7:L227,TRUE)&gt;$P$2,L227,FALSE))</f>
        <v/>
      </c>
      <c r="O227" s="85"/>
      <c r="P227" s="86" t="str">
        <f t="shared" si="16"/>
        <v/>
      </c>
    </row>
    <row r="228" spans="2:16" s="76" customFormat="1" ht="15" x14ac:dyDescent="0.25">
      <c r="B228" s="153"/>
      <c r="C228" s="164"/>
      <c r="D228" s="164"/>
      <c r="E228" s="169"/>
      <c r="F228" s="164"/>
      <c r="G228" s="154"/>
      <c r="H228" s="162" t="str">
        <f>IF(ISBLANK(B228),"",SUMIF(Virkedager!$C:$C,"&gt;" &amp;  C228,Virkedager!$A:$A) - SUMIF(Virkedager!$C:$C,"&gt;" &amp;  D228,Virkedager!$A:$A))</f>
        <v/>
      </c>
      <c r="I228" s="83" t="str">
        <f t="shared" si="13"/>
        <v/>
      </c>
      <c r="J228" s="84" t="str">
        <f>IF(ISBLANK(B228),"",SUMIF(Virkedager!$C:$C,"&gt;" &amp;  C228,Virkedager!$A:$A) - SUMIF(Virkedager!$C:$C,"&gt;" &amp;  F228,Virkedager!$A:$A))</f>
        <v/>
      </c>
      <c r="K228" s="83" t="str">
        <f t="shared" si="14"/>
        <v/>
      </c>
      <c r="L228" s="157" t="str">
        <f t="shared" si="15"/>
        <v/>
      </c>
      <c r="M228" s="157" t="str">
        <f>IF(ISBLANK(B228),"",IF(COUNTIF(B$7:$B228,B228)&gt;1,TRUE,FALSE))</f>
        <v/>
      </c>
      <c r="N228" s="157" t="str">
        <f>IF(ISBLANK(B228),"",IF(COUNTIF($L$7:L228,TRUE)&gt;$P$2,L228,FALSE))</f>
        <v/>
      </c>
      <c r="O228" s="85"/>
      <c r="P228" s="86" t="str">
        <f t="shared" si="16"/>
        <v/>
      </c>
    </row>
    <row r="229" spans="2:16" s="76" customFormat="1" ht="15" x14ac:dyDescent="0.25">
      <c r="B229" s="153"/>
      <c r="C229" s="164"/>
      <c r="D229" s="164"/>
      <c r="E229" s="169"/>
      <c r="F229" s="164"/>
      <c r="G229" s="154"/>
      <c r="H229" s="162" t="str">
        <f>IF(ISBLANK(B229),"",SUMIF(Virkedager!$C:$C,"&gt;" &amp;  C229,Virkedager!$A:$A) - SUMIF(Virkedager!$C:$C,"&gt;" &amp;  D229,Virkedager!$A:$A))</f>
        <v/>
      </c>
      <c r="I229" s="83" t="str">
        <f t="shared" si="13"/>
        <v/>
      </c>
      <c r="J229" s="84" t="str">
        <f>IF(ISBLANK(B229),"",SUMIF(Virkedager!$C:$C,"&gt;" &amp;  C229,Virkedager!$A:$A) - SUMIF(Virkedager!$C:$C,"&gt;" &amp;  F229,Virkedager!$A:$A))</f>
        <v/>
      </c>
      <c r="K229" s="83" t="str">
        <f t="shared" si="14"/>
        <v/>
      </c>
      <c r="L229" s="157" t="str">
        <f t="shared" si="15"/>
        <v/>
      </c>
      <c r="M229" s="157" t="str">
        <f>IF(ISBLANK(B229),"",IF(COUNTIF(B$7:$B229,B229)&gt;1,TRUE,FALSE))</f>
        <v/>
      </c>
      <c r="N229" s="157" t="str">
        <f>IF(ISBLANK(B229),"",IF(COUNTIF($L$7:L229,TRUE)&gt;$P$2,L229,FALSE))</f>
        <v/>
      </c>
      <c r="O229" s="85"/>
      <c r="P229" s="86" t="str">
        <f t="shared" si="16"/>
        <v/>
      </c>
    </row>
    <row r="230" spans="2:16" s="76" customFormat="1" ht="15" x14ac:dyDescent="0.25">
      <c r="B230" s="153"/>
      <c r="C230" s="164"/>
      <c r="D230" s="164"/>
      <c r="E230" s="169"/>
      <c r="F230" s="164"/>
      <c r="G230" s="154"/>
      <c r="H230" s="162" t="str">
        <f>IF(ISBLANK(B230),"",SUMIF(Virkedager!$C:$C,"&gt;" &amp;  C230,Virkedager!$A:$A) - SUMIF(Virkedager!$C:$C,"&gt;" &amp;  D230,Virkedager!$A:$A))</f>
        <v/>
      </c>
      <c r="I230" s="83" t="str">
        <f t="shared" si="13"/>
        <v/>
      </c>
      <c r="J230" s="84" t="str">
        <f>IF(ISBLANK(B230),"",SUMIF(Virkedager!$C:$C,"&gt;" &amp;  C230,Virkedager!$A:$A) - SUMIF(Virkedager!$C:$C,"&gt;" &amp;  F230,Virkedager!$A:$A))</f>
        <v/>
      </c>
      <c r="K230" s="83" t="str">
        <f t="shared" si="14"/>
        <v/>
      </c>
      <c r="L230" s="157" t="str">
        <f t="shared" si="15"/>
        <v/>
      </c>
      <c r="M230" s="157" t="str">
        <f>IF(ISBLANK(B230),"",IF(COUNTIF(B$7:$B230,B230)&gt;1,TRUE,FALSE))</f>
        <v/>
      </c>
      <c r="N230" s="157" t="str">
        <f>IF(ISBLANK(B230),"",IF(COUNTIF($L$7:L230,TRUE)&gt;$P$2,L230,FALSE))</f>
        <v/>
      </c>
      <c r="O230" s="85"/>
      <c r="P230" s="86" t="str">
        <f t="shared" si="16"/>
        <v/>
      </c>
    </row>
    <row r="231" spans="2:16" s="76" customFormat="1" ht="15" x14ac:dyDescent="0.25">
      <c r="B231" s="153"/>
      <c r="C231" s="164"/>
      <c r="D231" s="164"/>
      <c r="E231" s="169"/>
      <c r="F231" s="164"/>
      <c r="G231" s="154"/>
      <c r="H231" s="162" t="str">
        <f>IF(ISBLANK(B231),"",SUMIF(Virkedager!$C:$C,"&gt;" &amp;  C231,Virkedager!$A:$A) - SUMIF(Virkedager!$C:$C,"&gt;" &amp;  D231,Virkedager!$A:$A))</f>
        <v/>
      </c>
      <c r="I231" s="83" t="str">
        <f t="shared" si="13"/>
        <v/>
      </c>
      <c r="J231" s="84" t="str">
        <f>IF(ISBLANK(B231),"",SUMIF(Virkedager!$C:$C,"&gt;" &amp;  C231,Virkedager!$A:$A) - SUMIF(Virkedager!$C:$C,"&gt;" &amp;  F231,Virkedager!$A:$A))</f>
        <v/>
      </c>
      <c r="K231" s="83" t="str">
        <f t="shared" si="14"/>
        <v/>
      </c>
      <c r="L231" s="157" t="str">
        <f t="shared" si="15"/>
        <v/>
      </c>
      <c r="M231" s="157" t="str">
        <f>IF(ISBLANK(B231),"",IF(COUNTIF(B$7:$B231,B231)&gt;1,TRUE,FALSE))</f>
        <v/>
      </c>
      <c r="N231" s="157" t="str">
        <f>IF(ISBLANK(B231),"",IF(COUNTIF($L$7:L231,TRUE)&gt;$P$2,L231,FALSE))</f>
        <v/>
      </c>
      <c r="O231" s="85"/>
      <c r="P231" s="86" t="str">
        <f t="shared" si="16"/>
        <v/>
      </c>
    </row>
    <row r="232" spans="2:16" s="76" customFormat="1" ht="15" x14ac:dyDescent="0.25">
      <c r="B232" s="153"/>
      <c r="C232" s="164"/>
      <c r="D232" s="164"/>
      <c r="E232" s="169"/>
      <c r="F232" s="164"/>
      <c r="G232" s="154"/>
      <c r="H232" s="162" t="str">
        <f>IF(ISBLANK(B232),"",SUMIF(Virkedager!$C:$C,"&gt;" &amp;  C232,Virkedager!$A:$A) - SUMIF(Virkedager!$C:$C,"&gt;" &amp;  D232,Virkedager!$A:$A))</f>
        <v/>
      </c>
      <c r="I232" s="83" t="str">
        <f t="shared" si="13"/>
        <v/>
      </c>
      <c r="J232" s="84" t="str">
        <f>IF(ISBLANK(B232),"",SUMIF(Virkedager!$C:$C,"&gt;" &amp;  C232,Virkedager!$A:$A) - SUMIF(Virkedager!$C:$C,"&gt;" &amp;  F232,Virkedager!$A:$A))</f>
        <v/>
      </c>
      <c r="K232" s="83" t="str">
        <f t="shared" si="14"/>
        <v/>
      </c>
      <c r="L232" s="157" t="str">
        <f t="shared" si="15"/>
        <v/>
      </c>
      <c r="M232" s="157" t="str">
        <f>IF(ISBLANK(B232),"",IF(COUNTIF(B$7:$B232,B232)&gt;1,TRUE,FALSE))</f>
        <v/>
      </c>
      <c r="N232" s="157" t="str">
        <f>IF(ISBLANK(B232),"",IF(COUNTIF($L$7:L232,TRUE)&gt;$P$2,L232,FALSE))</f>
        <v/>
      </c>
      <c r="O232" s="85"/>
      <c r="P232" s="86" t="str">
        <f t="shared" si="16"/>
        <v/>
      </c>
    </row>
    <row r="233" spans="2:16" s="76" customFormat="1" ht="15" x14ac:dyDescent="0.25">
      <c r="B233" s="153"/>
      <c r="C233" s="164"/>
      <c r="D233" s="164"/>
      <c r="E233" s="169"/>
      <c r="F233" s="164"/>
      <c r="G233" s="154"/>
      <c r="H233" s="162" t="str">
        <f>IF(ISBLANK(B233),"",SUMIF(Virkedager!$C:$C,"&gt;" &amp;  C233,Virkedager!$A:$A) - SUMIF(Virkedager!$C:$C,"&gt;" &amp;  D233,Virkedager!$A:$A))</f>
        <v/>
      </c>
      <c r="I233" s="83" t="str">
        <f t="shared" si="13"/>
        <v/>
      </c>
      <c r="J233" s="84" t="str">
        <f>IF(ISBLANK(B233),"",SUMIF(Virkedager!$C:$C,"&gt;" &amp;  C233,Virkedager!$A:$A) - SUMIF(Virkedager!$C:$C,"&gt;" &amp;  F233,Virkedager!$A:$A))</f>
        <v/>
      </c>
      <c r="K233" s="83" t="str">
        <f t="shared" si="14"/>
        <v/>
      </c>
      <c r="L233" s="157" t="str">
        <f t="shared" si="15"/>
        <v/>
      </c>
      <c r="M233" s="157" t="str">
        <f>IF(ISBLANK(B233),"",IF(COUNTIF(B$7:$B233,B233)&gt;1,TRUE,FALSE))</f>
        <v/>
      </c>
      <c r="N233" s="157" t="str">
        <f>IF(ISBLANK(B233),"",IF(COUNTIF($L$7:L233,TRUE)&gt;$P$2,L233,FALSE))</f>
        <v/>
      </c>
      <c r="O233" s="85"/>
      <c r="P233" s="86" t="str">
        <f t="shared" si="16"/>
        <v/>
      </c>
    </row>
    <row r="234" spans="2:16" s="76" customFormat="1" ht="15" x14ac:dyDescent="0.25">
      <c r="B234" s="153"/>
      <c r="C234" s="164"/>
      <c r="D234" s="164"/>
      <c r="E234" s="169"/>
      <c r="F234" s="164"/>
      <c r="G234" s="154"/>
      <c r="H234" s="162" t="str">
        <f>IF(ISBLANK(B234),"",SUMIF(Virkedager!$C:$C,"&gt;" &amp;  C234,Virkedager!$A:$A) - SUMIF(Virkedager!$C:$C,"&gt;" &amp;  D234,Virkedager!$A:$A))</f>
        <v/>
      </c>
      <c r="I234" s="83" t="str">
        <f t="shared" si="13"/>
        <v/>
      </c>
      <c r="J234" s="84" t="str">
        <f>IF(ISBLANK(B234),"",SUMIF(Virkedager!$C:$C,"&gt;" &amp;  C234,Virkedager!$A:$A) - SUMIF(Virkedager!$C:$C,"&gt;" &amp;  F234,Virkedager!$A:$A))</f>
        <v/>
      </c>
      <c r="K234" s="83" t="str">
        <f t="shared" si="14"/>
        <v/>
      </c>
      <c r="L234" s="157" t="str">
        <f t="shared" si="15"/>
        <v/>
      </c>
      <c r="M234" s="157" t="str">
        <f>IF(ISBLANK(B234),"",IF(COUNTIF(B$7:$B234,B234)&gt;1,TRUE,FALSE))</f>
        <v/>
      </c>
      <c r="N234" s="157" t="str">
        <f>IF(ISBLANK(B234),"",IF(COUNTIF($L$7:L234,TRUE)&gt;$P$2,L234,FALSE))</f>
        <v/>
      </c>
      <c r="O234" s="85"/>
      <c r="P234" s="86" t="str">
        <f t="shared" si="16"/>
        <v/>
      </c>
    </row>
    <row r="235" spans="2:16" s="76" customFormat="1" ht="15" x14ac:dyDescent="0.25">
      <c r="B235" s="153"/>
      <c r="C235" s="164"/>
      <c r="D235" s="164"/>
      <c r="E235" s="169"/>
      <c r="F235" s="164"/>
      <c r="G235" s="154"/>
      <c r="H235" s="162" t="str">
        <f>IF(ISBLANK(B235),"",SUMIF(Virkedager!$C:$C,"&gt;" &amp;  C235,Virkedager!$A:$A) - SUMIF(Virkedager!$C:$C,"&gt;" &amp;  D235,Virkedager!$A:$A))</f>
        <v/>
      </c>
      <c r="I235" s="83" t="str">
        <f t="shared" si="13"/>
        <v/>
      </c>
      <c r="J235" s="84" t="str">
        <f>IF(ISBLANK(B235),"",SUMIF(Virkedager!$C:$C,"&gt;" &amp;  C235,Virkedager!$A:$A) - SUMIF(Virkedager!$C:$C,"&gt;" &amp;  F235,Virkedager!$A:$A))</f>
        <v/>
      </c>
      <c r="K235" s="83" t="str">
        <f t="shared" si="14"/>
        <v/>
      </c>
      <c r="L235" s="157" t="str">
        <f t="shared" si="15"/>
        <v/>
      </c>
      <c r="M235" s="157" t="str">
        <f>IF(ISBLANK(B235),"",IF(COUNTIF(B$7:$B235,B235)&gt;1,TRUE,FALSE))</f>
        <v/>
      </c>
      <c r="N235" s="157" t="str">
        <f>IF(ISBLANK(B235),"",IF(COUNTIF($L$7:L235,TRUE)&gt;$P$2,L235,FALSE))</f>
        <v/>
      </c>
      <c r="O235" s="85"/>
      <c r="P235" s="86" t="str">
        <f t="shared" si="16"/>
        <v/>
      </c>
    </row>
    <row r="236" spans="2:16" s="76" customFormat="1" ht="15" x14ac:dyDescent="0.25">
      <c r="B236" s="153"/>
      <c r="C236" s="164"/>
      <c r="D236" s="164"/>
      <c r="E236" s="169"/>
      <c r="F236" s="164"/>
      <c r="G236" s="154"/>
      <c r="H236" s="162" t="str">
        <f>IF(ISBLANK(B236),"",SUMIF(Virkedager!$C:$C,"&gt;" &amp;  C236,Virkedager!$A:$A) - SUMIF(Virkedager!$C:$C,"&gt;" &amp;  D236,Virkedager!$A:$A))</f>
        <v/>
      </c>
      <c r="I236" s="83" t="str">
        <f t="shared" si="13"/>
        <v/>
      </c>
      <c r="J236" s="84" t="str">
        <f>IF(ISBLANK(B236),"",SUMIF(Virkedager!$C:$C,"&gt;" &amp;  C236,Virkedager!$A:$A) - SUMIF(Virkedager!$C:$C,"&gt;" &amp;  F236,Virkedager!$A:$A))</f>
        <v/>
      </c>
      <c r="K236" s="83" t="str">
        <f t="shared" si="14"/>
        <v/>
      </c>
      <c r="L236" s="157" t="str">
        <f t="shared" si="15"/>
        <v/>
      </c>
      <c r="M236" s="157" t="str">
        <f>IF(ISBLANK(B236),"",IF(COUNTIF(B$7:$B236,B236)&gt;1,TRUE,FALSE))</f>
        <v/>
      </c>
      <c r="N236" s="157" t="str">
        <f>IF(ISBLANK(B236),"",IF(COUNTIF($L$7:L236,TRUE)&gt;$P$2,L236,FALSE))</f>
        <v/>
      </c>
      <c r="O236" s="85"/>
      <c r="P236" s="86" t="str">
        <f t="shared" si="16"/>
        <v/>
      </c>
    </row>
    <row r="237" spans="2:16" s="76" customFormat="1" ht="15" x14ac:dyDescent="0.25">
      <c r="B237" s="153"/>
      <c r="C237" s="164"/>
      <c r="D237" s="164"/>
      <c r="E237" s="169"/>
      <c r="F237" s="164"/>
      <c r="G237" s="154"/>
      <c r="H237" s="162" t="str">
        <f>IF(ISBLANK(B237),"",SUMIF(Virkedager!$C:$C,"&gt;" &amp;  C237,Virkedager!$A:$A) - SUMIF(Virkedager!$C:$C,"&gt;" &amp;  D237,Virkedager!$A:$A))</f>
        <v/>
      </c>
      <c r="I237" s="83" t="str">
        <f t="shared" si="13"/>
        <v/>
      </c>
      <c r="J237" s="84" t="str">
        <f>IF(ISBLANK(B237),"",SUMIF(Virkedager!$C:$C,"&gt;" &amp;  C237,Virkedager!$A:$A) - SUMIF(Virkedager!$C:$C,"&gt;" &amp;  F237,Virkedager!$A:$A))</f>
        <v/>
      </c>
      <c r="K237" s="83" t="str">
        <f t="shared" si="14"/>
        <v/>
      </c>
      <c r="L237" s="157" t="str">
        <f t="shared" si="15"/>
        <v/>
      </c>
      <c r="M237" s="157" t="str">
        <f>IF(ISBLANK(B237),"",IF(COUNTIF(B$7:$B237,B237)&gt;1,TRUE,FALSE))</f>
        <v/>
      </c>
      <c r="N237" s="157" t="str">
        <f>IF(ISBLANK(B237),"",IF(COUNTIF($L$7:L237,TRUE)&gt;$P$2,L237,FALSE))</f>
        <v/>
      </c>
      <c r="O237" s="85"/>
      <c r="P237" s="86" t="str">
        <f t="shared" si="16"/>
        <v/>
      </c>
    </row>
    <row r="238" spans="2:16" s="76" customFormat="1" ht="15" x14ac:dyDescent="0.25">
      <c r="B238" s="153"/>
      <c r="C238" s="164"/>
      <c r="D238" s="164"/>
      <c r="E238" s="169"/>
      <c r="F238" s="164"/>
      <c r="G238" s="154"/>
      <c r="H238" s="162" t="str">
        <f>IF(ISBLANK(B238),"",SUMIF(Virkedager!$C:$C,"&gt;" &amp;  C238,Virkedager!$A:$A) - SUMIF(Virkedager!$C:$C,"&gt;" &amp;  D238,Virkedager!$A:$A))</f>
        <v/>
      </c>
      <c r="I238" s="83" t="str">
        <f t="shared" si="13"/>
        <v/>
      </c>
      <c r="J238" s="84" t="str">
        <f>IF(ISBLANK(B238),"",SUMIF(Virkedager!$C:$C,"&gt;" &amp;  C238,Virkedager!$A:$A) - SUMIF(Virkedager!$C:$C,"&gt;" &amp;  F238,Virkedager!$A:$A))</f>
        <v/>
      </c>
      <c r="K238" s="83" t="str">
        <f t="shared" si="14"/>
        <v/>
      </c>
      <c r="L238" s="157" t="str">
        <f t="shared" si="15"/>
        <v/>
      </c>
      <c r="M238" s="157" t="str">
        <f>IF(ISBLANK(B238),"",IF(COUNTIF(B$7:$B238,B238)&gt;1,TRUE,FALSE))</f>
        <v/>
      </c>
      <c r="N238" s="157" t="str">
        <f>IF(ISBLANK(B238),"",IF(COUNTIF($L$7:L238,TRUE)&gt;$P$2,L238,FALSE))</f>
        <v/>
      </c>
      <c r="O238" s="85"/>
      <c r="P238" s="86" t="str">
        <f t="shared" si="16"/>
        <v/>
      </c>
    </row>
    <row r="239" spans="2:16" s="76" customFormat="1" ht="15" x14ac:dyDescent="0.25">
      <c r="B239" s="153"/>
      <c r="C239" s="164"/>
      <c r="D239" s="164"/>
      <c r="E239" s="169"/>
      <c r="F239" s="164"/>
      <c r="G239" s="154"/>
      <c r="H239" s="162" t="str">
        <f>IF(ISBLANK(B239),"",SUMIF(Virkedager!$C:$C,"&gt;" &amp;  C239,Virkedager!$A:$A) - SUMIF(Virkedager!$C:$C,"&gt;" &amp;  D239,Virkedager!$A:$A))</f>
        <v/>
      </c>
      <c r="I239" s="83" t="str">
        <f t="shared" si="13"/>
        <v/>
      </c>
      <c r="J239" s="84" t="str">
        <f>IF(ISBLANK(B239),"",SUMIF(Virkedager!$C:$C,"&gt;" &amp;  C239,Virkedager!$A:$A) - SUMIF(Virkedager!$C:$C,"&gt;" &amp;  F239,Virkedager!$A:$A))</f>
        <v/>
      </c>
      <c r="K239" s="83" t="str">
        <f t="shared" si="14"/>
        <v/>
      </c>
      <c r="L239" s="157" t="str">
        <f t="shared" si="15"/>
        <v/>
      </c>
      <c r="M239" s="157" t="str">
        <f>IF(ISBLANK(B239),"",IF(COUNTIF(B$7:$B239,B239)&gt;1,TRUE,FALSE))</f>
        <v/>
      </c>
      <c r="N239" s="157" t="str">
        <f>IF(ISBLANK(B239),"",IF(COUNTIF($L$7:L239,TRUE)&gt;$P$2,L239,FALSE))</f>
        <v/>
      </c>
      <c r="O239" s="85"/>
      <c r="P239" s="86" t="str">
        <f t="shared" si="16"/>
        <v/>
      </c>
    </row>
    <row r="240" spans="2:16" s="76" customFormat="1" ht="15" x14ac:dyDescent="0.25">
      <c r="B240" s="153"/>
      <c r="C240" s="164"/>
      <c r="D240" s="164"/>
      <c r="E240" s="169"/>
      <c r="F240" s="164"/>
      <c r="G240" s="154"/>
      <c r="H240" s="162" t="str">
        <f>IF(ISBLANK(B240),"",SUMIF(Virkedager!$C:$C,"&gt;" &amp;  C240,Virkedager!$A:$A) - SUMIF(Virkedager!$C:$C,"&gt;" &amp;  D240,Virkedager!$A:$A))</f>
        <v/>
      </c>
      <c r="I240" s="83" t="str">
        <f t="shared" si="13"/>
        <v/>
      </c>
      <c r="J240" s="84" t="str">
        <f>IF(ISBLANK(B240),"",SUMIF(Virkedager!$C:$C,"&gt;" &amp;  C240,Virkedager!$A:$A) - SUMIF(Virkedager!$C:$C,"&gt;" &amp;  F240,Virkedager!$A:$A))</f>
        <v/>
      </c>
      <c r="K240" s="83" t="str">
        <f t="shared" si="14"/>
        <v/>
      </c>
      <c r="L240" s="157" t="str">
        <f t="shared" si="15"/>
        <v/>
      </c>
      <c r="M240" s="157" t="str">
        <f>IF(ISBLANK(B240),"",IF(COUNTIF(B$7:$B240,B240)&gt;1,TRUE,FALSE))</f>
        <v/>
      </c>
      <c r="N240" s="157" t="str">
        <f>IF(ISBLANK(B240),"",IF(COUNTIF($L$7:L240,TRUE)&gt;$P$2,L240,FALSE))</f>
        <v/>
      </c>
      <c r="O240" s="85"/>
      <c r="P240" s="86" t="str">
        <f t="shared" si="16"/>
        <v/>
      </c>
    </row>
    <row r="241" spans="2:16" s="76" customFormat="1" ht="15" x14ac:dyDescent="0.25">
      <c r="B241" s="153"/>
      <c r="C241" s="164"/>
      <c r="D241" s="164"/>
      <c r="E241" s="169"/>
      <c r="F241" s="164"/>
      <c r="G241" s="154"/>
      <c r="H241" s="162" t="str">
        <f>IF(ISBLANK(B241),"",SUMIF(Virkedager!$C:$C,"&gt;" &amp;  C241,Virkedager!$A:$A) - SUMIF(Virkedager!$C:$C,"&gt;" &amp;  D241,Virkedager!$A:$A))</f>
        <v/>
      </c>
      <c r="I241" s="83" t="str">
        <f t="shared" si="13"/>
        <v/>
      </c>
      <c r="J241" s="84" t="str">
        <f>IF(ISBLANK(B241),"",SUMIF(Virkedager!$C:$C,"&gt;" &amp;  C241,Virkedager!$A:$A) - SUMIF(Virkedager!$C:$C,"&gt;" &amp;  F241,Virkedager!$A:$A))</f>
        <v/>
      </c>
      <c r="K241" s="83" t="str">
        <f t="shared" si="14"/>
        <v/>
      </c>
      <c r="L241" s="157" t="str">
        <f t="shared" si="15"/>
        <v/>
      </c>
      <c r="M241" s="157" t="str">
        <f>IF(ISBLANK(B241),"",IF(COUNTIF(B$7:$B241,B241)&gt;1,TRUE,FALSE))</f>
        <v/>
      </c>
      <c r="N241" s="157" t="str">
        <f>IF(ISBLANK(B241),"",IF(COUNTIF($L$7:L241,TRUE)&gt;$P$2,L241,FALSE))</f>
        <v/>
      </c>
      <c r="O241" s="85"/>
      <c r="P241" s="86" t="str">
        <f t="shared" si="16"/>
        <v/>
      </c>
    </row>
    <row r="242" spans="2:16" s="76" customFormat="1" ht="15" x14ac:dyDescent="0.25">
      <c r="B242" s="153"/>
      <c r="C242" s="164"/>
      <c r="D242" s="164"/>
      <c r="E242" s="169"/>
      <c r="F242" s="164"/>
      <c r="G242" s="154"/>
      <c r="H242" s="162" t="str">
        <f>IF(ISBLANK(B242),"",SUMIF(Virkedager!$C:$C,"&gt;" &amp;  C242,Virkedager!$A:$A) - SUMIF(Virkedager!$C:$C,"&gt;" &amp;  D242,Virkedager!$A:$A))</f>
        <v/>
      </c>
      <c r="I242" s="83" t="str">
        <f t="shared" si="13"/>
        <v/>
      </c>
      <c r="J242" s="84" t="str">
        <f>IF(ISBLANK(B242),"",SUMIF(Virkedager!$C:$C,"&gt;" &amp;  C242,Virkedager!$A:$A) - SUMIF(Virkedager!$C:$C,"&gt;" &amp;  F242,Virkedager!$A:$A))</f>
        <v/>
      </c>
      <c r="K242" s="83" t="str">
        <f t="shared" si="14"/>
        <v/>
      </c>
      <c r="L242" s="157" t="str">
        <f t="shared" si="15"/>
        <v/>
      </c>
      <c r="M242" s="157" t="str">
        <f>IF(ISBLANK(B242),"",IF(COUNTIF(B$7:$B242,B242)&gt;1,TRUE,FALSE))</f>
        <v/>
      </c>
      <c r="N242" s="157" t="str">
        <f>IF(ISBLANK(B242),"",IF(COUNTIF($L$7:L242,TRUE)&gt;$P$2,L242,FALSE))</f>
        <v/>
      </c>
      <c r="O242" s="85"/>
      <c r="P242" s="86" t="str">
        <f t="shared" si="16"/>
        <v/>
      </c>
    </row>
    <row r="243" spans="2:16" s="76" customFormat="1" ht="15" x14ac:dyDescent="0.25">
      <c r="B243" s="153"/>
      <c r="C243" s="164"/>
      <c r="D243" s="164"/>
      <c r="E243" s="169"/>
      <c r="F243" s="164"/>
      <c r="G243" s="154"/>
      <c r="H243" s="162" t="str">
        <f>IF(ISBLANK(B243),"",SUMIF(Virkedager!$C:$C,"&gt;" &amp;  C243,Virkedager!$A:$A) - SUMIF(Virkedager!$C:$C,"&gt;" &amp;  D243,Virkedager!$A:$A))</f>
        <v/>
      </c>
      <c r="I243" s="83" t="str">
        <f t="shared" si="13"/>
        <v/>
      </c>
      <c r="J243" s="84" t="str">
        <f>IF(ISBLANK(B243),"",SUMIF(Virkedager!$C:$C,"&gt;" &amp;  C243,Virkedager!$A:$A) - SUMIF(Virkedager!$C:$C,"&gt;" &amp;  F243,Virkedager!$A:$A))</f>
        <v/>
      </c>
      <c r="K243" s="83" t="str">
        <f t="shared" si="14"/>
        <v/>
      </c>
      <c r="L243" s="157" t="str">
        <f t="shared" si="15"/>
        <v/>
      </c>
      <c r="M243" s="157" t="str">
        <f>IF(ISBLANK(B243),"",IF(COUNTIF(B$7:$B243,B243)&gt;1,TRUE,FALSE))</f>
        <v/>
      </c>
      <c r="N243" s="157" t="str">
        <f>IF(ISBLANK(B243),"",IF(COUNTIF($L$7:L243,TRUE)&gt;$P$2,L243,FALSE))</f>
        <v/>
      </c>
      <c r="O243" s="85"/>
      <c r="P243" s="86" t="str">
        <f t="shared" si="16"/>
        <v/>
      </c>
    </row>
    <row r="244" spans="2:16" s="76" customFormat="1" ht="15" x14ac:dyDescent="0.25">
      <c r="B244" s="153"/>
      <c r="C244" s="164"/>
      <c r="D244" s="164"/>
      <c r="E244" s="169"/>
      <c r="F244" s="164"/>
      <c r="G244" s="154"/>
      <c r="H244" s="162" t="str">
        <f>IF(ISBLANK(B244),"",SUMIF(Virkedager!$C:$C,"&gt;" &amp;  C244,Virkedager!$A:$A) - SUMIF(Virkedager!$C:$C,"&gt;" &amp;  D244,Virkedager!$A:$A))</f>
        <v/>
      </c>
      <c r="I244" s="83" t="str">
        <f t="shared" si="13"/>
        <v/>
      </c>
      <c r="J244" s="84" t="str">
        <f>IF(ISBLANK(B244),"",SUMIF(Virkedager!$C:$C,"&gt;" &amp;  C244,Virkedager!$A:$A) - SUMIF(Virkedager!$C:$C,"&gt;" &amp;  F244,Virkedager!$A:$A))</f>
        <v/>
      </c>
      <c r="K244" s="83" t="str">
        <f t="shared" si="14"/>
        <v/>
      </c>
      <c r="L244" s="157" t="str">
        <f t="shared" si="15"/>
        <v/>
      </c>
      <c r="M244" s="157" t="str">
        <f>IF(ISBLANK(B244),"",IF(COUNTIF(B$7:$B244,B244)&gt;1,TRUE,FALSE))</f>
        <v/>
      </c>
      <c r="N244" s="157" t="str">
        <f>IF(ISBLANK(B244),"",IF(COUNTIF($L$7:L244,TRUE)&gt;$P$2,L244,FALSE))</f>
        <v/>
      </c>
      <c r="O244" s="85"/>
      <c r="P244" s="86" t="str">
        <f t="shared" si="16"/>
        <v/>
      </c>
    </row>
    <row r="245" spans="2:16" s="76" customFormat="1" ht="15" x14ac:dyDescent="0.25">
      <c r="B245" s="153"/>
      <c r="C245" s="164"/>
      <c r="D245" s="164"/>
      <c r="E245" s="169"/>
      <c r="F245" s="164"/>
      <c r="G245" s="154"/>
      <c r="H245" s="162" t="str">
        <f>IF(ISBLANK(B245),"",SUMIF(Virkedager!$C:$C,"&gt;" &amp;  C245,Virkedager!$A:$A) - SUMIF(Virkedager!$C:$C,"&gt;" &amp;  D245,Virkedager!$A:$A))</f>
        <v/>
      </c>
      <c r="I245" s="83" t="str">
        <f t="shared" si="13"/>
        <v/>
      </c>
      <c r="J245" s="84" t="str">
        <f>IF(ISBLANK(B245),"",SUMIF(Virkedager!$C:$C,"&gt;" &amp;  C245,Virkedager!$A:$A) - SUMIF(Virkedager!$C:$C,"&gt;" &amp;  F245,Virkedager!$A:$A))</f>
        <v/>
      </c>
      <c r="K245" s="83" t="str">
        <f t="shared" si="14"/>
        <v/>
      </c>
      <c r="L245" s="157" t="str">
        <f t="shared" si="15"/>
        <v/>
      </c>
      <c r="M245" s="157" t="str">
        <f>IF(ISBLANK(B245),"",IF(COUNTIF(B$7:$B245,B245)&gt;1,TRUE,FALSE))</f>
        <v/>
      </c>
      <c r="N245" s="157" t="str">
        <f>IF(ISBLANK(B245),"",IF(COUNTIF($L$7:L245,TRUE)&gt;$P$2,L245,FALSE))</f>
        <v/>
      </c>
      <c r="O245" s="85"/>
      <c r="P245" s="86" t="str">
        <f t="shared" si="16"/>
        <v/>
      </c>
    </row>
    <row r="246" spans="2:16" s="76" customFormat="1" ht="15" x14ac:dyDescent="0.25">
      <c r="B246" s="153"/>
      <c r="C246" s="164"/>
      <c r="D246" s="164"/>
      <c r="E246" s="169"/>
      <c r="F246" s="164"/>
      <c r="G246" s="154"/>
      <c r="H246" s="162" t="str">
        <f>IF(ISBLANK(B246),"",SUMIF(Virkedager!$C:$C,"&gt;" &amp;  C246,Virkedager!$A:$A) - SUMIF(Virkedager!$C:$C,"&gt;" &amp;  D246,Virkedager!$A:$A))</f>
        <v/>
      </c>
      <c r="I246" s="83" t="str">
        <f t="shared" si="13"/>
        <v/>
      </c>
      <c r="J246" s="84" t="str">
        <f>IF(ISBLANK(B246),"",SUMIF(Virkedager!$C:$C,"&gt;" &amp;  C246,Virkedager!$A:$A) - SUMIF(Virkedager!$C:$C,"&gt;" &amp;  F246,Virkedager!$A:$A))</f>
        <v/>
      </c>
      <c r="K246" s="83" t="str">
        <f t="shared" si="14"/>
        <v/>
      </c>
      <c r="L246" s="157" t="str">
        <f t="shared" si="15"/>
        <v/>
      </c>
      <c r="M246" s="157" t="str">
        <f>IF(ISBLANK(B246),"",IF(COUNTIF(B$7:$B246,B246)&gt;1,TRUE,FALSE))</f>
        <v/>
      </c>
      <c r="N246" s="157" t="str">
        <f>IF(ISBLANK(B246),"",IF(COUNTIF($L$7:L246,TRUE)&gt;$P$2,L246,FALSE))</f>
        <v/>
      </c>
      <c r="O246" s="85"/>
      <c r="P246" s="86" t="str">
        <f t="shared" si="16"/>
        <v/>
      </c>
    </row>
    <row r="247" spans="2:16" s="76" customFormat="1" ht="15" x14ac:dyDescent="0.25">
      <c r="B247" s="153"/>
      <c r="C247" s="164"/>
      <c r="D247" s="164"/>
      <c r="E247" s="169"/>
      <c r="F247" s="164"/>
      <c r="G247" s="154"/>
      <c r="H247" s="162" t="str">
        <f>IF(ISBLANK(B247),"",SUMIF(Virkedager!$C:$C,"&gt;" &amp;  C247,Virkedager!$A:$A) - SUMIF(Virkedager!$C:$C,"&gt;" &amp;  D247,Virkedager!$A:$A))</f>
        <v/>
      </c>
      <c r="I247" s="83" t="str">
        <f t="shared" si="13"/>
        <v/>
      </c>
      <c r="J247" s="84" t="str">
        <f>IF(ISBLANK(B247),"",SUMIF(Virkedager!$C:$C,"&gt;" &amp;  C247,Virkedager!$A:$A) - SUMIF(Virkedager!$C:$C,"&gt;" &amp;  F247,Virkedager!$A:$A))</f>
        <v/>
      </c>
      <c r="K247" s="83" t="str">
        <f t="shared" si="14"/>
        <v/>
      </c>
      <c r="L247" s="157" t="str">
        <f t="shared" si="15"/>
        <v/>
      </c>
      <c r="M247" s="157" t="str">
        <f>IF(ISBLANK(B247),"",IF(COUNTIF(B$7:$B247,B247)&gt;1,TRUE,FALSE))</f>
        <v/>
      </c>
      <c r="N247" s="157" t="str">
        <f>IF(ISBLANK(B247),"",IF(COUNTIF($L$7:L247,TRUE)&gt;$P$2,L247,FALSE))</f>
        <v/>
      </c>
      <c r="O247" s="85"/>
      <c r="P247" s="86" t="str">
        <f t="shared" si="16"/>
        <v/>
      </c>
    </row>
    <row r="248" spans="2:16" s="76" customFormat="1" ht="15" x14ac:dyDescent="0.25">
      <c r="B248" s="153"/>
      <c r="C248" s="164"/>
      <c r="D248" s="164"/>
      <c r="E248" s="169"/>
      <c r="F248" s="164"/>
      <c r="G248" s="154"/>
      <c r="H248" s="162" t="str">
        <f>IF(ISBLANK(B248),"",SUMIF(Virkedager!$C:$C,"&gt;" &amp;  C248,Virkedager!$A:$A) - SUMIF(Virkedager!$C:$C,"&gt;" &amp;  D248,Virkedager!$A:$A))</f>
        <v/>
      </c>
      <c r="I248" s="83" t="str">
        <f t="shared" si="13"/>
        <v/>
      </c>
      <c r="J248" s="84" t="str">
        <f>IF(ISBLANK(B248),"",SUMIF(Virkedager!$C:$C,"&gt;" &amp;  C248,Virkedager!$A:$A) - SUMIF(Virkedager!$C:$C,"&gt;" &amp;  F248,Virkedager!$A:$A))</f>
        <v/>
      </c>
      <c r="K248" s="83" t="str">
        <f t="shared" si="14"/>
        <v/>
      </c>
      <c r="L248" s="157" t="str">
        <f t="shared" si="15"/>
        <v/>
      </c>
      <c r="M248" s="157" t="str">
        <f>IF(ISBLANK(B248),"",IF(COUNTIF(B$7:$B248,B248)&gt;1,TRUE,FALSE))</f>
        <v/>
      </c>
      <c r="N248" s="157" t="str">
        <f>IF(ISBLANK(B248),"",IF(COUNTIF($L$7:L248,TRUE)&gt;$P$2,L248,FALSE))</f>
        <v/>
      </c>
      <c r="O248" s="85"/>
      <c r="P248" s="86" t="str">
        <f t="shared" si="16"/>
        <v/>
      </c>
    </row>
    <row r="249" spans="2:16" s="76" customFormat="1" ht="15" x14ac:dyDescent="0.25">
      <c r="B249" s="153"/>
      <c r="C249" s="164"/>
      <c r="D249" s="164"/>
      <c r="E249" s="169"/>
      <c r="F249" s="164"/>
      <c r="G249" s="154"/>
      <c r="H249" s="162" t="str">
        <f>IF(ISBLANK(B249),"",SUMIF(Virkedager!$C:$C,"&gt;" &amp;  C249,Virkedager!$A:$A) - SUMIF(Virkedager!$C:$C,"&gt;" &amp;  D249,Virkedager!$A:$A))</f>
        <v/>
      </c>
      <c r="I249" s="83" t="str">
        <f t="shared" si="13"/>
        <v/>
      </c>
      <c r="J249" s="84" t="str">
        <f>IF(ISBLANK(B249),"",SUMIF(Virkedager!$C:$C,"&gt;" &amp;  C249,Virkedager!$A:$A) - SUMIF(Virkedager!$C:$C,"&gt;" &amp;  F249,Virkedager!$A:$A))</f>
        <v/>
      </c>
      <c r="K249" s="83" t="str">
        <f t="shared" si="14"/>
        <v/>
      </c>
      <c r="L249" s="157" t="str">
        <f t="shared" si="15"/>
        <v/>
      </c>
      <c r="M249" s="157" t="str">
        <f>IF(ISBLANK(B249),"",IF(COUNTIF(B$7:$B249,B249)&gt;1,TRUE,FALSE))</f>
        <v/>
      </c>
      <c r="N249" s="157" t="str">
        <f>IF(ISBLANK(B249),"",IF(COUNTIF($L$7:L249,TRUE)&gt;$P$2,L249,FALSE))</f>
        <v/>
      </c>
      <c r="O249" s="85"/>
      <c r="P249" s="86" t="str">
        <f t="shared" si="16"/>
        <v/>
      </c>
    </row>
    <row r="250" spans="2:16" s="76" customFormat="1" ht="15" x14ac:dyDescent="0.25">
      <c r="B250" s="153"/>
      <c r="C250" s="164"/>
      <c r="D250" s="164"/>
      <c r="E250" s="169"/>
      <c r="F250" s="164"/>
      <c r="G250" s="154"/>
      <c r="H250" s="162" t="str">
        <f>IF(ISBLANK(B250),"",SUMIF(Virkedager!$C:$C,"&gt;" &amp;  C250,Virkedager!$A:$A) - SUMIF(Virkedager!$C:$C,"&gt;" &amp;  D250,Virkedager!$A:$A))</f>
        <v/>
      </c>
      <c r="I250" s="83" t="str">
        <f t="shared" si="13"/>
        <v/>
      </c>
      <c r="J250" s="84" t="str">
        <f>IF(ISBLANK(B250),"",SUMIF(Virkedager!$C:$C,"&gt;" &amp;  C250,Virkedager!$A:$A) - SUMIF(Virkedager!$C:$C,"&gt;" &amp;  F250,Virkedager!$A:$A))</f>
        <v/>
      </c>
      <c r="K250" s="83" t="str">
        <f t="shared" si="14"/>
        <v/>
      </c>
      <c r="L250" s="157" t="str">
        <f t="shared" si="15"/>
        <v/>
      </c>
      <c r="M250" s="157" t="str">
        <f>IF(ISBLANK(B250),"",IF(COUNTIF(B$7:$B250,B250)&gt;1,TRUE,FALSE))</f>
        <v/>
      </c>
      <c r="N250" s="157" t="str">
        <f>IF(ISBLANK(B250),"",IF(COUNTIF($L$7:L250,TRUE)&gt;$P$2,L250,FALSE))</f>
        <v/>
      </c>
      <c r="O250" s="85"/>
      <c r="P250" s="86" t="str">
        <f t="shared" si="16"/>
        <v/>
      </c>
    </row>
    <row r="251" spans="2:16" s="76" customFormat="1" ht="15" x14ac:dyDescent="0.25">
      <c r="B251" s="153"/>
      <c r="C251" s="164"/>
      <c r="D251" s="164"/>
      <c r="E251" s="169"/>
      <c r="F251" s="164"/>
      <c r="G251" s="154"/>
      <c r="H251" s="162" t="str">
        <f>IF(ISBLANK(B251),"",SUMIF(Virkedager!$C:$C,"&gt;" &amp;  C251,Virkedager!$A:$A) - SUMIF(Virkedager!$C:$C,"&gt;" &amp;  D251,Virkedager!$A:$A))</f>
        <v/>
      </c>
      <c r="I251" s="83" t="str">
        <f t="shared" si="13"/>
        <v/>
      </c>
      <c r="J251" s="84" t="str">
        <f>IF(ISBLANK(B251),"",SUMIF(Virkedager!$C:$C,"&gt;" &amp;  C251,Virkedager!$A:$A) - SUMIF(Virkedager!$C:$C,"&gt;" &amp;  F251,Virkedager!$A:$A))</f>
        <v/>
      </c>
      <c r="K251" s="83" t="str">
        <f t="shared" si="14"/>
        <v/>
      </c>
      <c r="L251" s="157" t="str">
        <f t="shared" si="15"/>
        <v/>
      </c>
      <c r="M251" s="157" t="str">
        <f>IF(ISBLANK(B251),"",IF(COUNTIF(B$7:$B251,B251)&gt;1,TRUE,FALSE))</f>
        <v/>
      </c>
      <c r="N251" s="157" t="str">
        <f>IF(ISBLANK(B251),"",IF(COUNTIF($L$7:L251,TRUE)&gt;$P$2,L251,FALSE))</f>
        <v/>
      </c>
      <c r="O251" s="85"/>
      <c r="P251" s="86" t="str">
        <f t="shared" si="16"/>
        <v/>
      </c>
    </row>
    <row r="252" spans="2:16" s="76" customFormat="1" ht="15" x14ac:dyDescent="0.25">
      <c r="B252" s="153"/>
      <c r="C252" s="164"/>
      <c r="D252" s="164"/>
      <c r="E252" s="169"/>
      <c r="F252" s="164"/>
      <c r="G252" s="154"/>
      <c r="H252" s="162" t="str">
        <f>IF(ISBLANK(B252),"",SUMIF(Virkedager!$C:$C,"&gt;" &amp;  C252,Virkedager!$A:$A) - SUMIF(Virkedager!$C:$C,"&gt;" &amp;  D252,Virkedager!$A:$A))</f>
        <v/>
      </c>
      <c r="I252" s="83" t="str">
        <f t="shared" si="13"/>
        <v/>
      </c>
      <c r="J252" s="84" t="str">
        <f>IF(ISBLANK(B252),"",SUMIF(Virkedager!$C:$C,"&gt;" &amp;  C252,Virkedager!$A:$A) - SUMIF(Virkedager!$C:$C,"&gt;" &amp;  F252,Virkedager!$A:$A))</f>
        <v/>
      </c>
      <c r="K252" s="83" t="str">
        <f t="shared" si="14"/>
        <v/>
      </c>
      <c r="L252" s="157" t="str">
        <f t="shared" si="15"/>
        <v/>
      </c>
      <c r="M252" s="157" t="str">
        <f>IF(ISBLANK(B252),"",IF(COUNTIF(B$7:$B252,B252)&gt;1,TRUE,FALSE))</f>
        <v/>
      </c>
      <c r="N252" s="157" t="str">
        <f>IF(ISBLANK(B252),"",IF(COUNTIF($L$7:L252,TRUE)&gt;$P$2,L252,FALSE))</f>
        <v/>
      </c>
      <c r="O252" s="85"/>
      <c r="P252" s="86" t="str">
        <f t="shared" si="16"/>
        <v/>
      </c>
    </row>
    <row r="253" spans="2:16" s="76" customFormat="1" ht="15" x14ac:dyDescent="0.25">
      <c r="B253" s="153"/>
      <c r="C253" s="164"/>
      <c r="D253" s="164"/>
      <c r="E253" s="169"/>
      <c r="F253" s="164"/>
      <c r="G253" s="154"/>
      <c r="H253" s="162" t="str">
        <f>IF(ISBLANK(B253),"",SUMIF(Virkedager!$C:$C,"&gt;" &amp;  C253,Virkedager!$A:$A) - SUMIF(Virkedager!$C:$C,"&gt;" &amp;  D253,Virkedager!$A:$A))</f>
        <v/>
      </c>
      <c r="I253" s="83" t="str">
        <f t="shared" si="13"/>
        <v/>
      </c>
      <c r="J253" s="84" t="str">
        <f>IF(ISBLANK(B253),"",SUMIF(Virkedager!$C:$C,"&gt;" &amp;  C253,Virkedager!$A:$A) - SUMIF(Virkedager!$C:$C,"&gt;" &amp;  F253,Virkedager!$A:$A))</f>
        <v/>
      </c>
      <c r="K253" s="83" t="str">
        <f t="shared" si="14"/>
        <v/>
      </c>
      <c r="L253" s="157" t="str">
        <f t="shared" si="15"/>
        <v/>
      </c>
      <c r="M253" s="157" t="str">
        <f>IF(ISBLANK(B253),"",IF(COUNTIF(B$7:$B253,B253)&gt;1,TRUE,FALSE))</f>
        <v/>
      </c>
      <c r="N253" s="157" t="str">
        <f>IF(ISBLANK(B253),"",IF(COUNTIF($L$7:L253,TRUE)&gt;$P$2,L253,FALSE))</f>
        <v/>
      </c>
      <c r="O253" s="85"/>
      <c r="P253" s="86" t="str">
        <f t="shared" si="16"/>
        <v/>
      </c>
    </row>
    <row r="254" spans="2:16" s="76" customFormat="1" ht="15" x14ac:dyDescent="0.25">
      <c r="B254" s="153"/>
      <c r="C254" s="164"/>
      <c r="D254" s="164"/>
      <c r="E254" s="169"/>
      <c r="F254" s="164"/>
      <c r="G254" s="154"/>
      <c r="H254" s="162" t="str">
        <f>IF(ISBLANK(B254),"",SUMIF(Virkedager!$C:$C,"&gt;" &amp;  C254,Virkedager!$A:$A) - SUMIF(Virkedager!$C:$C,"&gt;" &amp;  D254,Virkedager!$A:$A))</f>
        <v/>
      </c>
      <c r="I254" s="83" t="str">
        <f t="shared" si="13"/>
        <v/>
      </c>
      <c r="J254" s="84" t="str">
        <f>IF(ISBLANK(B254),"",SUMIF(Virkedager!$C:$C,"&gt;" &amp;  C254,Virkedager!$A:$A) - SUMIF(Virkedager!$C:$C,"&gt;" &amp;  F254,Virkedager!$A:$A))</f>
        <v/>
      </c>
      <c r="K254" s="83" t="str">
        <f t="shared" si="14"/>
        <v/>
      </c>
      <c r="L254" s="157" t="str">
        <f t="shared" si="15"/>
        <v/>
      </c>
      <c r="M254" s="157" t="str">
        <f>IF(ISBLANK(B254),"",IF(COUNTIF(B$7:$B254,B254)&gt;1,TRUE,FALSE))</f>
        <v/>
      </c>
      <c r="N254" s="157" t="str">
        <f>IF(ISBLANK(B254),"",IF(COUNTIF($L$7:L254,TRUE)&gt;$P$2,L254,FALSE))</f>
        <v/>
      </c>
      <c r="O254" s="85"/>
      <c r="P254" s="86" t="str">
        <f t="shared" si="16"/>
        <v/>
      </c>
    </row>
    <row r="255" spans="2:16" s="76" customFormat="1" ht="15" x14ac:dyDescent="0.25">
      <c r="B255" s="153"/>
      <c r="C255" s="164"/>
      <c r="D255" s="164"/>
      <c r="E255" s="169"/>
      <c r="F255" s="164"/>
      <c r="G255" s="154"/>
      <c r="H255" s="162" t="str">
        <f>IF(ISBLANK(B255),"",SUMIF(Virkedager!$C:$C,"&gt;" &amp;  C255,Virkedager!$A:$A) - SUMIF(Virkedager!$C:$C,"&gt;" &amp;  D255,Virkedager!$A:$A))</f>
        <v/>
      </c>
      <c r="I255" s="83" t="str">
        <f t="shared" si="13"/>
        <v/>
      </c>
      <c r="J255" s="84" t="str">
        <f>IF(ISBLANK(B255),"",SUMIF(Virkedager!$C:$C,"&gt;" &amp;  C255,Virkedager!$A:$A) - SUMIF(Virkedager!$C:$C,"&gt;" &amp;  F255,Virkedager!$A:$A))</f>
        <v/>
      </c>
      <c r="K255" s="83" t="str">
        <f t="shared" si="14"/>
        <v/>
      </c>
      <c r="L255" s="157" t="str">
        <f t="shared" si="15"/>
        <v/>
      </c>
      <c r="M255" s="157" t="str">
        <f>IF(ISBLANK(B255),"",IF(COUNTIF(B$7:$B255,B255)&gt;1,TRUE,FALSE))</f>
        <v/>
      </c>
      <c r="N255" s="157" t="str">
        <f>IF(ISBLANK(B255),"",IF(COUNTIF($L$7:L255,TRUE)&gt;$P$2,L255,FALSE))</f>
        <v/>
      </c>
      <c r="O255" s="85"/>
      <c r="P255" s="86" t="str">
        <f t="shared" si="16"/>
        <v/>
      </c>
    </row>
    <row r="256" spans="2:16" s="76" customFormat="1" ht="15" x14ac:dyDescent="0.25">
      <c r="B256" s="153"/>
      <c r="C256" s="164"/>
      <c r="D256" s="164"/>
      <c r="E256" s="169"/>
      <c r="F256" s="164"/>
      <c r="G256" s="154"/>
      <c r="H256" s="162" t="str">
        <f>IF(ISBLANK(B256),"",SUMIF(Virkedager!$C:$C,"&gt;" &amp;  C256,Virkedager!$A:$A) - SUMIF(Virkedager!$C:$C,"&gt;" &amp;  D256,Virkedager!$A:$A))</f>
        <v/>
      </c>
      <c r="I256" s="83" t="str">
        <f t="shared" si="13"/>
        <v/>
      </c>
      <c r="J256" s="84" t="str">
        <f>IF(ISBLANK(B256),"",SUMIF(Virkedager!$C:$C,"&gt;" &amp;  C256,Virkedager!$A:$A) - SUMIF(Virkedager!$C:$C,"&gt;" &amp;  F256,Virkedager!$A:$A))</f>
        <v/>
      </c>
      <c r="K256" s="83" t="str">
        <f t="shared" si="14"/>
        <v/>
      </c>
      <c r="L256" s="157" t="str">
        <f t="shared" si="15"/>
        <v/>
      </c>
      <c r="M256" s="157" t="str">
        <f>IF(ISBLANK(B256),"",IF(COUNTIF(B$7:$B256,B256)&gt;1,TRUE,FALSE))</f>
        <v/>
      </c>
      <c r="N256" s="157" t="str">
        <f>IF(ISBLANK(B256),"",IF(COUNTIF($L$7:L256,TRUE)&gt;$P$2,L256,FALSE))</f>
        <v/>
      </c>
      <c r="O256" s="85"/>
      <c r="P256" s="86" t="str">
        <f t="shared" si="16"/>
        <v/>
      </c>
    </row>
    <row r="257" spans="2:16" s="76" customFormat="1" ht="15" x14ac:dyDescent="0.25">
      <c r="B257" s="153"/>
      <c r="C257" s="164"/>
      <c r="D257" s="164"/>
      <c r="E257" s="169"/>
      <c r="F257" s="164"/>
      <c r="G257" s="154"/>
      <c r="H257" s="162" t="str">
        <f>IF(ISBLANK(B257),"",SUMIF(Virkedager!$C:$C,"&gt;" &amp;  C257,Virkedager!$A:$A) - SUMIF(Virkedager!$C:$C,"&gt;" &amp;  D257,Virkedager!$A:$A))</f>
        <v/>
      </c>
      <c r="I257" s="83" t="str">
        <f t="shared" si="13"/>
        <v/>
      </c>
      <c r="J257" s="84" t="str">
        <f>IF(ISBLANK(B257),"",SUMIF(Virkedager!$C:$C,"&gt;" &amp;  C257,Virkedager!$A:$A) - SUMIF(Virkedager!$C:$C,"&gt;" &amp;  F257,Virkedager!$A:$A))</f>
        <v/>
      </c>
      <c r="K257" s="83" t="str">
        <f t="shared" si="14"/>
        <v/>
      </c>
      <c r="L257" s="157" t="str">
        <f t="shared" si="15"/>
        <v/>
      </c>
      <c r="M257" s="157" t="str">
        <f>IF(ISBLANK(B257),"",IF(COUNTIF(B$7:$B257,B257)&gt;1,TRUE,FALSE))</f>
        <v/>
      </c>
      <c r="N257" s="157" t="str">
        <f>IF(ISBLANK(B257),"",IF(COUNTIF($L$7:L257,TRUE)&gt;$P$2,L257,FALSE))</f>
        <v/>
      </c>
      <c r="O257" s="85"/>
      <c r="P257" s="86" t="str">
        <f t="shared" si="16"/>
        <v/>
      </c>
    </row>
    <row r="258" spans="2:16" s="76" customFormat="1" ht="15" x14ac:dyDescent="0.25">
      <c r="B258" s="153"/>
      <c r="C258" s="164"/>
      <c r="D258" s="164"/>
      <c r="E258" s="169"/>
      <c r="F258" s="164"/>
      <c r="G258" s="154"/>
      <c r="H258" s="162" t="str">
        <f>IF(ISBLANK(B258),"",SUMIF(Virkedager!$C:$C,"&gt;" &amp;  C258,Virkedager!$A:$A) - SUMIF(Virkedager!$C:$C,"&gt;" &amp;  D258,Virkedager!$A:$A))</f>
        <v/>
      </c>
      <c r="I258" s="83" t="str">
        <f t="shared" si="13"/>
        <v/>
      </c>
      <c r="J258" s="84" t="str">
        <f>IF(ISBLANK(B258),"",SUMIF(Virkedager!$C:$C,"&gt;" &amp;  C258,Virkedager!$A:$A) - SUMIF(Virkedager!$C:$C,"&gt;" &amp;  F258,Virkedager!$A:$A))</f>
        <v/>
      </c>
      <c r="K258" s="83" t="str">
        <f t="shared" si="14"/>
        <v/>
      </c>
      <c r="L258" s="157" t="str">
        <f t="shared" si="15"/>
        <v/>
      </c>
      <c r="M258" s="157" t="str">
        <f>IF(ISBLANK(B258),"",IF(COUNTIF(B$7:$B258,B258)&gt;1,TRUE,FALSE))</f>
        <v/>
      </c>
      <c r="N258" s="157" t="str">
        <f>IF(ISBLANK(B258),"",IF(COUNTIF($L$7:L258,TRUE)&gt;$P$2,L258,FALSE))</f>
        <v/>
      </c>
      <c r="O258" s="85"/>
      <c r="P258" s="86" t="str">
        <f t="shared" si="16"/>
        <v/>
      </c>
    </row>
    <row r="259" spans="2:16" s="76" customFormat="1" ht="15" x14ac:dyDescent="0.25">
      <c r="B259" s="153"/>
      <c r="C259" s="164"/>
      <c r="D259" s="164"/>
      <c r="E259" s="169"/>
      <c r="F259" s="164"/>
      <c r="G259" s="154"/>
      <c r="H259" s="162" t="str">
        <f>IF(ISBLANK(B259),"",SUMIF(Virkedager!$C:$C,"&gt;" &amp;  C259,Virkedager!$A:$A) - SUMIF(Virkedager!$C:$C,"&gt;" &amp;  D259,Virkedager!$A:$A))</f>
        <v/>
      </c>
      <c r="I259" s="83" t="str">
        <f t="shared" si="13"/>
        <v/>
      </c>
      <c r="J259" s="84" t="str">
        <f>IF(ISBLANK(B259),"",SUMIF(Virkedager!$C:$C,"&gt;" &amp;  C259,Virkedager!$A:$A) - SUMIF(Virkedager!$C:$C,"&gt;" &amp;  F259,Virkedager!$A:$A))</f>
        <v/>
      </c>
      <c r="K259" s="83" t="str">
        <f t="shared" si="14"/>
        <v/>
      </c>
      <c r="L259" s="157" t="str">
        <f t="shared" si="15"/>
        <v/>
      </c>
      <c r="M259" s="157" t="str">
        <f>IF(ISBLANK(B259),"",IF(COUNTIF(B$7:$B259,B259)&gt;1,TRUE,FALSE))</f>
        <v/>
      </c>
      <c r="N259" s="157" t="str">
        <f>IF(ISBLANK(B259),"",IF(COUNTIF($L$7:L259,TRUE)&gt;$P$2,L259,FALSE))</f>
        <v/>
      </c>
      <c r="O259" s="85"/>
      <c r="P259" s="86" t="str">
        <f t="shared" si="16"/>
        <v/>
      </c>
    </row>
    <row r="260" spans="2:16" s="76" customFormat="1" ht="15" x14ac:dyDescent="0.25">
      <c r="B260" s="153"/>
      <c r="C260" s="164"/>
      <c r="D260" s="164"/>
      <c r="E260" s="169"/>
      <c r="F260" s="164"/>
      <c r="G260" s="154"/>
      <c r="H260" s="162" t="str">
        <f>IF(ISBLANK(B260),"",SUMIF(Virkedager!$C:$C,"&gt;" &amp;  C260,Virkedager!$A:$A) - SUMIF(Virkedager!$C:$C,"&gt;" &amp;  D260,Virkedager!$A:$A))</f>
        <v/>
      </c>
      <c r="I260" s="83" t="str">
        <f t="shared" si="13"/>
        <v/>
      </c>
      <c r="J260" s="84" t="str">
        <f>IF(ISBLANK(B260),"",SUMIF(Virkedager!$C:$C,"&gt;" &amp;  C260,Virkedager!$A:$A) - SUMIF(Virkedager!$C:$C,"&gt;" &amp;  F260,Virkedager!$A:$A))</f>
        <v/>
      </c>
      <c r="K260" s="83" t="str">
        <f t="shared" si="14"/>
        <v/>
      </c>
      <c r="L260" s="157" t="str">
        <f t="shared" si="15"/>
        <v/>
      </c>
      <c r="M260" s="157" t="str">
        <f>IF(ISBLANK(B260),"",IF(COUNTIF(B$7:$B260,B260)&gt;1,TRUE,FALSE))</f>
        <v/>
      </c>
      <c r="N260" s="157" t="str">
        <f>IF(ISBLANK(B260),"",IF(COUNTIF($L$7:L260,TRUE)&gt;$P$2,L260,FALSE))</f>
        <v/>
      </c>
      <c r="O260" s="85"/>
      <c r="P260" s="86" t="str">
        <f t="shared" si="16"/>
        <v/>
      </c>
    </row>
    <row r="261" spans="2:16" s="76" customFormat="1" ht="15" x14ac:dyDescent="0.25">
      <c r="B261" s="153"/>
      <c r="C261" s="164"/>
      <c r="D261" s="164"/>
      <c r="E261" s="169"/>
      <c r="F261" s="164"/>
      <c r="G261" s="154"/>
      <c r="H261" s="162" t="str">
        <f>IF(ISBLANK(B261),"",SUMIF(Virkedager!$C:$C,"&gt;" &amp;  C261,Virkedager!$A:$A) - SUMIF(Virkedager!$C:$C,"&gt;" &amp;  D261,Virkedager!$A:$A))</f>
        <v/>
      </c>
      <c r="I261" s="83" t="str">
        <f t="shared" si="13"/>
        <v/>
      </c>
      <c r="J261" s="84" t="str">
        <f>IF(ISBLANK(B261),"",SUMIF(Virkedager!$C:$C,"&gt;" &amp;  C261,Virkedager!$A:$A) - SUMIF(Virkedager!$C:$C,"&gt;" &amp;  F261,Virkedager!$A:$A))</f>
        <v/>
      </c>
      <c r="K261" s="83" t="str">
        <f t="shared" si="14"/>
        <v/>
      </c>
      <c r="L261" s="157" t="str">
        <f t="shared" si="15"/>
        <v/>
      </c>
      <c r="M261" s="157" t="str">
        <f>IF(ISBLANK(B261),"",IF(COUNTIF(B$7:$B261,B261)&gt;1,TRUE,FALSE))</f>
        <v/>
      </c>
      <c r="N261" s="157" t="str">
        <f>IF(ISBLANK(B261),"",IF(COUNTIF($L$7:L261,TRUE)&gt;$P$2,L261,FALSE))</f>
        <v/>
      </c>
      <c r="O261" s="85"/>
      <c r="P261" s="86" t="str">
        <f t="shared" si="16"/>
        <v/>
      </c>
    </row>
    <row r="262" spans="2:16" s="76" customFormat="1" ht="15" x14ac:dyDescent="0.25">
      <c r="B262" s="153"/>
      <c r="C262" s="164"/>
      <c r="D262" s="164"/>
      <c r="E262" s="169"/>
      <c r="F262" s="164"/>
      <c r="G262" s="154"/>
      <c r="H262" s="162" t="str">
        <f>IF(ISBLANK(B262),"",SUMIF(Virkedager!$C:$C,"&gt;" &amp;  C262,Virkedager!$A:$A) - SUMIF(Virkedager!$C:$C,"&gt;" &amp;  D262,Virkedager!$A:$A))</f>
        <v/>
      </c>
      <c r="I262" s="83" t="str">
        <f t="shared" ref="I262:I325" si="17">IF(ISBLANK(B262),"",H262&lt;21)</f>
        <v/>
      </c>
      <c r="J262" s="84" t="str">
        <f>IF(ISBLANK(B262),"",SUMIF(Virkedager!$C:$C,"&gt;" &amp;  C262,Virkedager!$A:$A) - SUMIF(Virkedager!$C:$C,"&gt;" &amp;  F262,Virkedager!$A:$A))</f>
        <v/>
      </c>
      <c r="K262" s="83" t="str">
        <f t="shared" ref="K262:K325" si="18">IF(ISBLANK(B262),"",J262&gt;=21)</f>
        <v/>
      </c>
      <c r="L262" s="157" t="str">
        <f t="shared" ref="L262:L325" si="19">IF(ISBLANK(B262),"",IF(AND(ISNUMBER($J$2),ISNUMBER(E262)),INT(F262)&gt;INT(E262),FALSE))</f>
        <v/>
      </c>
      <c r="M262" s="157" t="str">
        <f>IF(ISBLANK(B262),"",IF(COUNTIF(B$7:$B262,B262)&gt;1,TRUE,FALSE))</f>
        <v/>
      </c>
      <c r="N262" s="157" t="str">
        <f>IF(ISBLANK(B262),"",IF(COUNTIF($L$7:L262,TRUE)&gt;$P$2,L262,FALSE))</f>
        <v/>
      </c>
      <c r="O262" s="85"/>
      <c r="P262" s="86" t="str">
        <f t="shared" si="16"/>
        <v/>
      </c>
    </row>
    <row r="263" spans="2:16" s="76" customFormat="1" ht="15" x14ac:dyDescent="0.25">
      <c r="B263" s="153"/>
      <c r="C263" s="164"/>
      <c r="D263" s="164"/>
      <c r="E263" s="169"/>
      <c r="F263" s="164"/>
      <c r="G263" s="154"/>
      <c r="H263" s="162" t="str">
        <f>IF(ISBLANK(B263),"",SUMIF(Virkedager!$C:$C,"&gt;" &amp;  C263,Virkedager!$A:$A) - SUMIF(Virkedager!$C:$C,"&gt;" &amp;  D263,Virkedager!$A:$A))</f>
        <v/>
      </c>
      <c r="I263" s="83" t="str">
        <f t="shared" si="17"/>
        <v/>
      </c>
      <c r="J263" s="84" t="str">
        <f>IF(ISBLANK(B263),"",SUMIF(Virkedager!$C:$C,"&gt;" &amp;  C263,Virkedager!$A:$A) - SUMIF(Virkedager!$C:$C,"&gt;" &amp;  F263,Virkedager!$A:$A))</f>
        <v/>
      </c>
      <c r="K263" s="83" t="str">
        <f t="shared" si="18"/>
        <v/>
      </c>
      <c r="L263" s="157" t="str">
        <f t="shared" si="19"/>
        <v/>
      </c>
      <c r="M263" s="157" t="str">
        <f>IF(ISBLANK(B263),"",IF(COUNTIF(B$7:$B263,B263)&gt;1,TRUE,FALSE))</f>
        <v/>
      </c>
      <c r="N263" s="157" t="str">
        <f>IF(ISBLANK(B263),"",IF(COUNTIF($L$7:L263,TRUE)&gt;$P$2,L263,FALSE))</f>
        <v/>
      </c>
      <c r="O263" s="85"/>
      <c r="P263" s="86" t="str">
        <f t="shared" si="16"/>
        <v/>
      </c>
    </row>
    <row r="264" spans="2:16" s="76" customFormat="1" ht="15" x14ac:dyDescent="0.25">
      <c r="B264" s="153"/>
      <c r="C264" s="164"/>
      <c r="D264" s="164"/>
      <c r="E264" s="169"/>
      <c r="F264" s="164"/>
      <c r="G264" s="154"/>
      <c r="H264" s="162" t="str">
        <f>IF(ISBLANK(B264),"",SUMIF(Virkedager!$C:$C,"&gt;" &amp;  C264,Virkedager!$A:$A) - SUMIF(Virkedager!$C:$C,"&gt;" &amp;  D264,Virkedager!$A:$A))</f>
        <v/>
      </c>
      <c r="I264" s="83" t="str">
        <f t="shared" si="17"/>
        <v/>
      </c>
      <c r="J264" s="84" t="str">
        <f>IF(ISBLANK(B264),"",SUMIF(Virkedager!$C:$C,"&gt;" &amp;  C264,Virkedager!$A:$A) - SUMIF(Virkedager!$C:$C,"&gt;" &amp;  F264,Virkedager!$A:$A))</f>
        <v/>
      </c>
      <c r="K264" s="83" t="str">
        <f t="shared" si="18"/>
        <v/>
      </c>
      <c r="L264" s="157" t="str">
        <f t="shared" si="19"/>
        <v/>
      </c>
      <c r="M264" s="157" t="str">
        <f>IF(ISBLANK(B264),"",IF(COUNTIF(B$7:$B264,B264)&gt;1,TRUE,FALSE))</f>
        <v/>
      </c>
      <c r="N264" s="157" t="str">
        <f>IF(ISBLANK(B264),"",IF(COUNTIF($L$7:L264,TRUE)&gt;$P$2,L264,FALSE))</f>
        <v/>
      </c>
      <c r="O264" s="85"/>
      <c r="P264" s="86" t="str">
        <f t="shared" si="16"/>
        <v/>
      </c>
    </row>
    <row r="265" spans="2:16" s="76" customFormat="1" ht="15" x14ac:dyDescent="0.25">
      <c r="B265" s="153"/>
      <c r="C265" s="164"/>
      <c r="D265" s="164"/>
      <c r="E265" s="169"/>
      <c r="F265" s="164"/>
      <c r="G265" s="154"/>
      <c r="H265" s="162" t="str">
        <f>IF(ISBLANK(B265),"",SUMIF(Virkedager!$C:$C,"&gt;" &amp;  C265,Virkedager!$A:$A) - SUMIF(Virkedager!$C:$C,"&gt;" &amp;  D265,Virkedager!$A:$A))</f>
        <v/>
      </c>
      <c r="I265" s="83" t="str">
        <f t="shared" si="17"/>
        <v/>
      </c>
      <c r="J265" s="84" t="str">
        <f>IF(ISBLANK(B265),"",SUMIF(Virkedager!$C:$C,"&gt;" &amp;  C265,Virkedager!$A:$A) - SUMIF(Virkedager!$C:$C,"&gt;" &amp;  F265,Virkedager!$A:$A))</f>
        <v/>
      </c>
      <c r="K265" s="83" t="str">
        <f t="shared" si="18"/>
        <v/>
      </c>
      <c r="L265" s="157" t="str">
        <f t="shared" si="19"/>
        <v/>
      </c>
      <c r="M265" s="157" t="str">
        <f>IF(ISBLANK(B265),"",IF(COUNTIF(B$7:$B265,B265)&gt;1,TRUE,FALSE))</f>
        <v/>
      </c>
      <c r="N265" s="157" t="str">
        <f>IF(ISBLANK(B265),"",IF(COUNTIF($L$7:L265,TRUE)&gt;$P$2,L265,FALSE))</f>
        <v/>
      </c>
      <c r="O265" s="85"/>
      <c r="P265" s="86" t="str">
        <f t="shared" si="16"/>
        <v/>
      </c>
    </row>
    <row r="266" spans="2:16" s="76" customFormat="1" ht="15" x14ac:dyDescent="0.25">
      <c r="B266" s="153"/>
      <c r="C266" s="164"/>
      <c r="D266" s="164"/>
      <c r="E266" s="169"/>
      <c r="F266" s="164"/>
      <c r="G266" s="154"/>
      <c r="H266" s="162" t="str">
        <f>IF(ISBLANK(B266),"",SUMIF(Virkedager!$C:$C,"&gt;" &amp;  C266,Virkedager!$A:$A) - SUMIF(Virkedager!$C:$C,"&gt;" &amp;  D266,Virkedager!$A:$A))</f>
        <v/>
      </c>
      <c r="I266" s="83" t="str">
        <f t="shared" si="17"/>
        <v/>
      </c>
      <c r="J266" s="84" t="str">
        <f>IF(ISBLANK(B266),"",SUMIF(Virkedager!$C:$C,"&gt;" &amp;  C266,Virkedager!$A:$A) - SUMIF(Virkedager!$C:$C,"&gt;" &amp;  F266,Virkedager!$A:$A))</f>
        <v/>
      </c>
      <c r="K266" s="83" t="str">
        <f t="shared" si="18"/>
        <v/>
      </c>
      <c r="L266" s="157" t="str">
        <f t="shared" si="19"/>
        <v/>
      </c>
      <c r="M266" s="157" t="str">
        <f>IF(ISBLANK(B266),"",IF(COUNTIF(B$7:$B266,B266)&gt;1,TRUE,FALSE))</f>
        <v/>
      </c>
      <c r="N266" s="157" t="str">
        <f>IF(ISBLANK(B266),"",IF(COUNTIF($L$7:L266,TRUE)&gt;$P$2,L266,FALSE))</f>
        <v/>
      </c>
      <c r="O266" s="85"/>
      <c r="P266" s="86" t="str">
        <f t="shared" si="16"/>
        <v/>
      </c>
    </row>
    <row r="267" spans="2:16" s="76" customFormat="1" ht="15" x14ac:dyDescent="0.25">
      <c r="B267" s="153"/>
      <c r="C267" s="164"/>
      <c r="D267" s="164"/>
      <c r="E267" s="169"/>
      <c r="F267" s="164"/>
      <c r="G267" s="154"/>
      <c r="H267" s="162" t="str">
        <f>IF(ISBLANK(B267),"",SUMIF(Virkedager!$C:$C,"&gt;" &amp;  C267,Virkedager!$A:$A) - SUMIF(Virkedager!$C:$C,"&gt;" &amp;  D267,Virkedager!$A:$A))</f>
        <v/>
      </c>
      <c r="I267" s="83" t="str">
        <f t="shared" si="17"/>
        <v/>
      </c>
      <c r="J267" s="84" t="str">
        <f>IF(ISBLANK(B267),"",SUMIF(Virkedager!$C:$C,"&gt;" &amp;  C267,Virkedager!$A:$A) - SUMIF(Virkedager!$C:$C,"&gt;" &amp;  F267,Virkedager!$A:$A))</f>
        <v/>
      </c>
      <c r="K267" s="83" t="str">
        <f t="shared" si="18"/>
        <v/>
      </c>
      <c r="L267" s="157" t="str">
        <f t="shared" si="19"/>
        <v/>
      </c>
      <c r="M267" s="157" t="str">
        <f>IF(ISBLANK(B267),"",IF(COUNTIF(B$7:$B267,B267)&gt;1,TRUE,FALSE))</f>
        <v/>
      </c>
      <c r="N267" s="157" t="str">
        <f>IF(ISBLANK(B267),"",IF(COUNTIF($L$7:L267,TRUE)&gt;$P$2,L267,FALSE))</f>
        <v/>
      </c>
      <c r="O267" s="85"/>
      <c r="P267" s="86" t="str">
        <f t="shared" si="16"/>
        <v/>
      </c>
    </row>
    <row r="268" spans="2:16" s="76" customFormat="1" ht="15" x14ac:dyDescent="0.25">
      <c r="B268" s="153"/>
      <c r="C268" s="164"/>
      <c r="D268" s="164"/>
      <c r="E268" s="169"/>
      <c r="F268" s="164"/>
      <c r="G268" s="154"/>
      <c r="H268" s="162" t="str">
        <f>IF(ISBLANK(B268),"",SUMIF(Virkedager!$C:$C,"&gt;" &amp;  C268,Virkedager!$A:$A) - SUMIF(Virkedager!$C:$C,"&gt;" &amp;  D268,Virkedager!$A:$A))</f>
        <v/>
      </c>
      <c r="I268" s="83" t="str">
        <f t="shared" si="17"/>
        <v/>
      </c>
      <c r="J268" s="84" t="str">
        <f>IF(ISBLANK(B268),"",SUMIF(Virkedager!$C:$C,"&gt;" &amp;  C268,Virkedager!$A:$A) - SUMIF(Virkedager!$C:$C,"&gt;" &amp;  F268,Virkedager!$A:$A))</f>
        <v/>
      </c>
      <c r="K268" s="83" t="str">
        <f t="shared" si="18"/>
        <v/>
      </c>
      <c r="L268" s="157" t="str">
        <f t="shared" si="19"/>
        <v/>
      </c>
      <c r="M268" s="157" t="str">
        <f>IF(ISBLANK(B268),"",IF(COUNTIF(B$7:$B268,B268)&gt;1,TRUE,FALSE))</f>
        <v/>
      </c>
      <c r="N268" s="157" t="str">
        <f>IF(ISBLANK(B268),"",IF(COUNTIF($L$7:L268,TRUE)&gt;$P$2,L268,FALSE))</f>
        <v/>
      </c>
      <c r="O268" s="85"/>
      <c r="P268" s="86" t="str">
        <f t="shared" ref="P268:P331" si="20">IF(ISBLANK(B268),"",IF(AND(N268,$O$2,NOT(M268)),500,0))</f>
        <v/>
      </c>
    </row>
    <row r="269" spans="2:16" s="76" customFormat="1" ht="15" x14ac:dyDescent="0.25">
      <c r="B269" s="153"/>
      <c r="C269" s="164"/>
      <c r="D269" s="164"/>
      <c r="E269" s="169"/>
      <c r="F269" s="164"/>
      <c r="G269" s="154"/>
      <c r="H269" s="162" t="str">
        <f>IF(ISBLANK(B269),"",SUMIF(Virkedager!$C:$C,"&gt;" &amp;  C269,Virkedager!$A:$A) - SUMIF(Virkedager!$C:$C,"&gt;" &amp;  D269,Virkedager!$A:$A))</f>
        <v/>
      </c>
      <c r="I269" s="83" t="str">
        <f t="shared" si="17"/>
        <v/>
      </c>
      <c r="J269" s="84" t="str">
        <f>IF(ISBLANK(B269),"",SUMIF(Virkedager!$C:$C,"&gt;" &amp;  C269,Virkedager!$A:$A) - SUMIF(Virkedager!$C:$C,"&gt;" &amp;  F269,Virkedager!$A:$A))</f>
        <v/>
      </c>
      <c r="K269" s="83" t="str">
        <f t="shared" si="18"/>
        <v/>
      </c>
      <c r="L269" s="157" t="str">
        <f t="shared" si="19"/>
        <v/>
      </c>
      <c r="M269" s="157" t="str">
        <f>IF(ISBLANK(B269),"",IF(COUNTIF(B$7:$B269,B269)&gt;1,TRUE,FALSE))</f>
        <v/>
      </c>
      <c r="N269" s="157" t="str">
        <f>IF(ISBLANK(B269),"",IF(COUNTIF($L$7:L269,TRUE)&gt;$P$2,L269,FALSE))</f>
        <v/>
      </c>
      <c r="O269" s="85"/>
      <c r="P269" s="86" t="str">
        <f t="shared" si="20"/>
        <v/>
      </c>
    </row>
    <row r="270" spans="2:16" s="76" customFormat="1" ht="15" x14ac:dyDescent="0.25">
      <c r="B270" s="153"/>
      <c r="C270" s="164"/>
      <c r="D270" s="164"/>
      <c r="E270" s="169"/>
      <c r="F270" s="164"/>
      <c r="G270" s="154"/>
      <c r="H270" s="162" t="str">
        <f>IF(ISBLANK(B270),"",SUMIF(Virkedager!$C:$C,"&gt;" &amp;  C270,Virkedager!$A:$A) - SUMIF(Virkedager!$C:$C,"&gt;" &amp;  D270,Virkedager!$A:$A))</f>
        <v/>
      </c>
      <c r="I270" s="83" t="str">
        <f t="shared" si="17"/>
        <v/>
      </c>
      <c r="J270" s="84" t="str">
        <f>IF(ISBLANK(B270),"",SUMIF(Virkedager!$C:$C,"&gt;" &amp;  C270,Virkedager!$A:$A) - SUMIF(Virkedager!$C:$C,"&gt;" &amp;  F270,Virkedager!$A:$A))</f>
        <v/>
      </c>
      <c r="K270" s="83" t="str">
        <f t="shared" si="18"/>
        <v/>
      </c>
      <c r="L270" s="157" t="str">
        <f t="shared" si="19"/>
        <v/>
      </c>
      <c r="M270" s="157" t="str">
        <f>IF(ISBLANK(B270),"",IF(COUNTIF(B$7:$B270,B270)&gt;1,TRUE,FALSE))</f>
        <v/>
      </c>
      <c r="N270" s="157" t="str">
        <f>IF(ISBLANK(B270),"",IF(COUNTIF($L$7:L270,TRUE)&gt;$P$2,L270,FALSE))</f>
        <v/>
      </c>
      <c r="O270" s="85"/>
      <c r="P270" s="86" t="str">
        <f t="shared" si="20"/>
        <v/>
      </c>
    </row>
    <row r="271" spans="2:16" s="76" customFormat="1" ht="15" x14ac:dyDescent="0.25">
      <c r="B271" s="153"/>
      <c r="C271" s="164"/>
      <c r="D271" s="164"/>
      <c r="E271" s="169"/>
      <c r="F271" s="164"/>
      <c r="G271" s="154"/>
      <c r="H271" s="162" t="str">
        <f>IF(ISBLANK(B271),"",SUMIF(Virkedager!$C:$C,"&gt;" &amp;  C271,Virkedager!$A:$A) - SUMIF(Virkedager!$C:$C,"&gt;" &amp;  D271,Virkedager!$A:$A))</f>
        <v/>
      </c>
      <c r="I271" s="83" t="str">
        <f t="shared" si="17"/>
        <v/>
      </c>
      <c r="J271" s="84" t="str">
        <f>IF(ISBLANK(B271),"",SUMIF(Virkedager!$C:$C,"&gt;" &amp;  C271,Virkedager!$A:$A) - SUMIF(Virkedager!$C:$C,"&gt;" &amp;  F271,Virkedager!$A:$A))</f>
        <v/>
      </c>
      <c r="K271" s="83" t="str">
        <f t="shared" si="18"/>
        <v/>
      </c>
      <c r="L271" s="157" t="str">
        <f t="shared" si="19"/>
        <v/>
      </c>
      <c r="M271" s="157" t="str">
        <f>IF(ISBLANK(B271),"",IF(COUNTIF(B$7:$B271,B271)&gt;1,TRUE,FALSE))</f>
        <v/>
      </c>
      <c r="N271" s="157" t="str">
        <f>IF(ISBLANK(B271),"",IF(COUNTIF($L$7:L271,TRUE)&gt;$P$2,L271,FALSE))</f>
        <v/>
      </c>
      <c r="O271" s="85"/>
      <c r="P271" s="86" t="str">
        <f t="shared" si="20"/>
        <v/>
      </c>
    </row>
    <row r="272" spans="2:16" s="76" customFormat="1" ht="15" x14ac:dyDescent="0.25">
      <c r="B272" s="153"/>
      <c r="C272" s="164"/>
      <c r="D272" s="164"/>
      <c r="E272" s="169"/>
      <c r="F272" s="164"/>
      <c r="G272" s="154"/>
      <c r="H272" s="162" t="str">
        <f>IF(ISBLANK(B272),"",SUMIF(Virkedager!$C:$C,"&gt;" &amp;  C272,Virkedager!$A:$A) - SUMIF(Virkedager!$C:$C,"&gt;" &amp;  D272,Virkedager!$A:$A))</f>
        <v/>
      </c>
      <c r="I272" s="83" t="str">
        <f t="shared" si="17"/>
        <v/>
      </c>
      <c r="J272" s="84" t="str">
        <f>IF(ISBLANK(B272),"",SUMIF(Virkedager!$C:$C,"&gt;" &amp;  C272,Virkedager!$A:$A) - SUMIF(Virkedager!$C:$C,"&gt;" &amp;  F272,Virkedager!$A:$A))</f>
        <v/>
      </c>
      <c r="K272" s="83" t="str">
        <f t="shared" si="18"/>
        <v/>
      </c>
      <c r="L272" s="157" t="str">
        <f t="shared" si="19"/>
        <v/>
      </c>
      <c r="M272" s="157" t="str">
        <f>IF(ISBLANK(B272),"",IF(COUNTIF(B$7:$B272,B272)&gt;1,TRUE,FALSE))</f>
        <v/>
      </c>
      <c r="N272" s="157" t="str">
        <f>IF(ISBLANK(B272),"",IF(COUNTIF($L$7:L272,TRUE)&gt;$P$2,L272,FALSE))</f>
        <v/>
      </c>
      <c r="O272" s="85"/>
      <c r="P272" s="86" t="str">
        <f t="shared" si="20"/>
        <v/>
      </c>
    </row>
    <row r="273" spans="2:16" s="76" customFormat="1" ht="15" x14ac:dyDescent="0.25">
      <c r="B273" s="153"/>
      <c r="C273" s="164"/>
      <c r="D273" s="164"/>
      <c r="E273" s="169"/>
      <c r="F273" s="164"/>
      <c r="G273" s="154"/>
      <c r="H273" s="162" t="str">
        <f>IF(ISBLANK(B273),"",SUMIF(Virkedager!$C:$C,"&gt;" &amp;  C273,Virkedager!$A:$A) - SUMIF(Virkedager!$C:$C,"&gt;" &amp;  D273,Virkedager!$A:$A))</f>
        <v/>
      </c>
      <c r="I273" s="83" t="str">
        <f t="shared" si="17"/>
        <v/>
      </c>
      <c r="J273" s="84" t="str">
        <f>IF(ISBLANK(B273),"",SUMIF(Virkedager!$C:$C,"&gt;" &amp;  C273,Virkedager!$A:$A) - SUMIF(Virkedager!$C:$C,"&gt;" &amp;  F273,Virkedager!$A:$A))</f>
        <v/>
      </c>
      <c r="K273" s="83" t="str">
        <f t="shared" si="18"/>
        <v/>
      </c>
      <c r="L273" s="157" t="str">
        <f t="shared" si="19"/>
        <v/>
      </c>
      <c r="M273" s="157" t="str">
        <f>IF(ISBLANK(B273),"",IF(COUNTIF(B$7:$B273,B273)&gt;1,TRUE,FALSE))</f>
        <v/>
      </c>
      <c r="N273" s="157" t="str">
        <f>IF(ISBLANK(B273),"",IF(COUNTIF($L$7:L273,TRUE)&gt;$P$2,L273,FALSE))</f>
        <v/>
      </c>
      <c r="O273" s="85"/>
      <c r="P273" s="86" t="str">
        <f t="shared" si="20"/>
        <v/>
      </c>
    </row>
    <row r="274" spans="2:16" s="76" customFormat="1" ht="15" x14ac:dyDescent="0.25">
      <c r="B274" s="153"/>
      <c r="C274" s="164"/>
      <c r="D274" s="164"/>
      <c r="E274" s="169"/>
      <c r="F274" s="164"/>
      <c r="G274" s="154"/>
      <c r="H274" s="162" t="str">
        <f>IF(ISBLANK(B274),"",SUMIF(Virkedager!$C:$C,"&gt;" &amp;  C274,Virkedager!$A:$A) - SUMIF(Virkedager!$C:$C,"&gt;" &amp;  D274,Virkedager!$A:$A))</f>
        <v/>
      </c>
      <c r="I274" s="83" t="str">
        <f t="shared" si="17"/>
        <v/>
      </c>
      <c r="J274" s="84" t="str">
        <f>IF(ISBLANK(B274),"",SUMIF(Virkedager!$C:$C,"&gt;" &amp;  C274,Virkedager!$A:$A) - SUMIF(Virkedager!$C:$C,"&gt;" &amp;  F274,Virkedager!$A:$A))</f>
        <v/>
      </c>
      <c r="K274" s="83" t="str">
        <f t="shared" si="18"/>
        <v/>
      </c>
      <c r="L274" s="157" t="str">
        <f t="shared" si="19"/>
        <v/>
      </c>
      <c r="M274" s="157" t="str">
        <f>IF(ISBLANK(B274),"",IF(COUNTIF(B$7:$B274,B274)&gt;1,TRUE,FALSE))</f>
        <v/>
      </c>
      <c r="N274" s="157" t="str">
        <f>IF(ISBLANK(B274),"",IF(COUNTIF($L$7:L274,TRUE)&gt;$P$2,L274,FALSE))</f>
        <v/>
      </c>
      <c r="O274" s="85"/>
      <c r="P274" s="86" t="str">
        <f t="shared" si="20"/>
        <v/>
      </c>
    </row>
    <row r="275" spans="2:16" s="76" customFormat="1" ht="15" x14ac:dyDescent="0.25">
      <c r="B275" s="153"/>
      <c r="C275" s="164"/>
      <c r="D275" s="164"/>
      <c r="E275" s="169"/>
      <c r="F275" s="164"/>
      <c r="G275" s="154"/>
      <c r="H275" s="162" t="str">
        <f>IF(ISBLANK(B275),"",SUMIF(Virkedager!$C:$C,"&gt;" &amp;  C275,Virkedager!$A:$A) - SUMIF(Virkedager!$C:$C,"&gt;" &amp;  D275,Virkedager!$A:$A))</f>
        <v/>
      </c>
      <c r="I275" s="83" t="str">
        <f t="shared" si="17"/>
        <v/>
      </c>
      <c r="J275" s="84" t="str">
        <f>IF(ISBLANK(B275),"",SUMIF(Virkedager!$C:$C,"&gt;" &amp;  C275,Virkedager!$A:$A) - SUMIF(Virkedager!$C:$C,"&gt;" &amp;  F275,Virkedager!$A:$A))</f>
        <v/>
      </c>
      <c r="K275" s="83" t="str">
        <f t="shared" si="18"/>
        <v/>
      </c>
      <c r="L275" s="157" t="str">
        <f t="shared" si="19"/>
        <v/>
      </c>
      <c r="M275" s="157" t="str">
        <f>IF(ISBLANK(B275),"",IF(COUNTIF(B$7:$B275,B275)&gt;1,TRUE,FALSE))</f>
        <v/>
      </c>
      <c r="N275" s="157" t="str">
        <f>IF(ISBLANK(B275),"",IF(COUNTIF($L$7:L275,TRUE)&gt;$P$2,L275,FALSE))</f>
        <v/>
      </c>
      <c r="O275" s="85"/>
      <c r="P275" s="86" t="str">
        <f t="shared" si="20"/>
        <v/>
      </c>
    </row>
    <row r="276" spans="2:16" s="76" customFormat="1" ht="15" x14ac:dyDescent="0.25">
      <c r="B276" s="153"/>
      <c r="C276" s="164"/>
      <c r="D276" s="164"/>
      <c r="E276" s="169"/>
      <c r="F276" s="164"/>
      <c r="G276" s="154"/>
      <c r="H276" s="162" t="str">
        <f>IF(ISBLANK(B276),"",SUMIF(Virkedager!$C:$C,"&gt;" &amp;  C276,Virkedager!$A:$A) - SUMIF(Virkedager!$C:$C,"&gt;" &amp;  D276,Virkedager!$A:$A))</f>
        <v/>
      </c>
      <c r="I276" s="83" t="str">
        <f t="shared" si="17"/>
        <v/>
      </c>
      <c r="J276" s="84" t="str">
        <f>IF(ISBLANK(B276),"",SUMIF(Virkedager!$C:$C,"&gt;" &amp;  C276,Virkedager!$A:$A) - SUMIF(Virkedager!$C:$C,"&gt;" &amp;  F276,Virkedager!$A:$A))</f>
        <v/>
      </c>
      <c r="K276" s="83" t="str">
        <f t="shared" si="18"/>
        <v/>
      </c>
      <c r="L276" s="157" t="str">
        <f t="shared" si="19"/>
        <v/>
      </c>
      <c r="M276" s="157" t="str">
        <f>IF(ISBLANK(B276),"",IF(COUNTIF(B$7:$B276,B276)&gt;1,TRUE,FALSE))</f>
        <v/>
      </c>
      <c r="N276" s="157" t="str">
        <f>IF(ISBLANK(B276),"",IF(COUNTIF($L$7:L276,TRUE)&gt;$P$2,L276,FALSE))</f>
        <v/>
      </c>
      <c r="O276" s="85"/>
      <c r="P276" s="86" t="str">
        <f t="shared" si="20"/>
        <v/>
      </c>
    </row>
    <row r="277" spans="2:16" s="76" customFormat="1" ht="15" x14ac:dyDescent="0.25">
      <c r="B277" s="153"/>
      <c r="C277" s="164"/>
      <c r="D277" s="164"/>
      <c r="E277" s="169"/>
      <c r="F277" s="164"/>
      <c r="G277" s="154"/>
      <c r="H277" s="162" t="str">
        <f>IF(ISBLANK(B277),"",SUMIF(Virkedager!$C:$C,"&gt;" &amp;  C277,Virkedager!$A:$A) - SUMIF(Virkedager!$C:$C,"&gt;" &amp;  D277,Virkedager!$A:$A))</f>
        <v/>
      </c>
      <c r="I277" s="83" t="str">
        <f t="shared" si="17"/>
        <v/>
      </c>
      <c r="J277" s="84" t="str">
        <f>IF(ISBLANK(B277),"",SUMIF(Virkedager!$C:$C,"&gt;" &amp;  C277,Virkedager!$A:$A) - SUMIF(Virkedager!$C:$C,"&gt;" &amp;  F277,Virkedager!$A:$A))</f>
        <v/>
      </c>
      <c r="K277" s="83" t="str">
        <f t="shared" si="18"/>
        <v/>
      </c>
      <c r="L277" s="157" t="str">
        <f t="shared" si="19"/>
        <v/>
      </c>
      <c r="M277" s="157" t="str">
        <f>IF(ISBLANK(B277),"",IF(COUNTIF(B$7:$B277,B277)&gt;1,TRUE,FALSE))</f>
        <v/>
      </c>
      <c r="N277" s="157" t="str">
        <f>IF(ISBLANK(B277),"",IF(COUNTIF($L$7:L277,TRUE)&gt;$P$2,L277,FALSE))</f>
        <v/>
      </c>
      <c r="O277" s="85"/>
      <c r="P277" s="86" t="str">
        <f t="shared" si="20"/>
        <v/>
      </c>
    </row>
    <row r="278" spans="2:16" s="76" customFormat="1" ht="15" x14ac:dyDescent="0.25">
      <c r="B278" s="153"/>
      <c r="C278" s="164"/>
      <c r="D278" s="164"/>
      <c r="E278" s="169"/>
      <c r="F278" s="164"/>
      <c r="G278" s="154"/>
      <c r="H278" s="162" t="str">
        <f>IF(ISBLANK(B278),"",SUMIF(Virkedager!$C:$C,"&gt;" &amp;  C278,Virkedager!$A:$A) - SUMIF(Virkedager!$C:$C,"&gt;" &amp;  D278,Virkedager!$A:$A))</f>
        <v/>
      </c>
      <c r="I278" s="83" t="str">
        <f t="shared" si="17"/>
        <v/>
      </c>
      <c r="J278" s="84" t="str">
        <f>IF(ISBLANK(B278),"",SUMIF(Virkedager!$C:$C,"&gt;" &amp;  C278,Virkedager!$A:$A) - SUMIF(Virkedager!$C:$C,"&gt;" &amp;  F278,Virkedager!$A:$A))</f>
        <v/>
      </c>
      <c r="K278" s="83" t="str">
        <f t="shared" si="18"/>
        <v/>
      </c>
      <c r="L278" s="157" t="str">
        <f t="shared" si="19"/>
        <v/>
      </c>
      <c r="M278" s="157" t="str">
        <f>IF(ISBLANK(B278),"",IF(COUNTIF(B$7:$B278,B278)&gt;1,TRUE,FALSE))</f>
        <v/>
      </c>
      <c r="N278" s="157" t="str">
        <f>IF(ISBLANK(B278),"",IF(COUNTIF($L$7:L278,TRUE)&gt;$P$2,L278,FALSE))</f>
        <v/>
      </c>
      <c r="O278" s="85"/>
      <c r="P278" s="86" t="str">
        <f t="shared" si="20"/>
        <v/>
      </c>
    </row>
    <row r="279" spans="2:16" s="76" customFormat="1" ht="15" x14ac:dyDescent="0.25">
      <c r="B279" s="153"/>
      <c r="C279" s="164"/>
      <c r="D279" s="164"/>
      <c r="E279" s="169"/>
      <c r="F279" s="164"/>
      <c r="G279" s="154"/>
      <c r="H279" s="162" t="str">
        <f>IF(ISBLANK(B279),"",SUMIF(Virkedager!$C:$C,"&gt;" &amp;  C279,Virkedager!$A:$A) - SUMIF(Virkedager!$C:$C,"&gt;" &amp;  D279,Virkedager!$A:$A))</f>
        <v/>
      </c>
      <c r="I279" s="83" t="str">
        <f t="shared" si="17"/>
        <v/>
      </c>
      <c r="J279" s="84" t="str">
        <f>IF(ISBLANK(B279),"",SUMIF(Virkedager!$C:$C,"&gt;" &amp;  C279,Virkedager!$A:$A) - SUMIF(Virkedager!$C:$C,"&gt;" &amp;  F279,Virkedager!$A:$A))</f>
        <v/>
      </c>
      <c r="K279" s="83" t="str">
        <f t="shared" si="18"/>
        <v/>
      </c>
      <c r="L279" s="157" t="str">
        <f t="shared" si="19"/>
        <v/>
      </c>
      <c r="M279" s="157" t="str">
        <f>IF(ISBLANK(B279),"",IF(COUNTIF(B$7:$B279,B279)&gt;1,TRUE,FALSE))</f>
        <v/>
      </c>
      <c r="N279" s="157" t="str">
        <f>IF(ISBLANK(B279),"",IF(COUNTIF($L$7:L279,TRUE)&gt;$P$2,L279,FALSE))</f>
        <v/>
      </c>
      <c r="O279" s="85"/>
      <c r="P279" s="86" t="str">
        <f t="shared" si="20"/>
        <v/>
      </c>
    </row>
    <row r="280" spans="2:16" s="76" customFormat="1" ht="15" x14ac:dyDescent="0.25">
      <c r="B280" s="153"/>
      <c r="C280" s="164"/>
      <c r="D280" s="164"/>
      <c r="E280" s="169"/>
      <c r="F280" s="164"/>
      <c r="G280" s="154"/>
      <c r="H280" s="162" t="str">
        <f>IF(ISBLANK(B280),"",SUMIF(Virkedager!$C:$C,"&gt;" &amp;  C280,Virkedager!$A:$A) - SUMIF(Virkedager!$C:$C,"&gt;" &amp;  D280,Virkedager!$A:$A))</f>
        <v/>
      </c>
      <c r="I280" s="83" t="str">
        <f t="shared" si="17"/>
        <v/>
      </c>
      <c r="J280" s="84" t="str">
        <f>IF(ISBLANK(B280),"",SUMIF(Virkedager!$C:$C,"&gt;" &amp;  C280,Virkedager!$A:$A) - SUMIF(Virkedager!$C:$C,"&gt;" &amp;  F280,Virkedager!$A:$A))</f>
        <v/>
      </c>
      <c r="K280" s="83" t="str">
        <f t="shared" si="18"/>
        <v/>
      </c>
      <c r="L280" s="157" t="str">
        <f t="shared" si="19"/>
        <v/>
      </c>
      <c r="M280" s="157" t="str">
        <f>IF(ISBLANK(B280),"",IF(COUNTIF(B$7:$B280,B280)&gt;1,TRUE,FALSE))</f>
        <v/>
      </c>
      <c r="N280" s="157" t="str">
        <f>IF(ISBLANK(B280),"",IF(COUNTIF($L$7:L280,TRUE)&gt;$P$2,L280,FALSE))</f>
        <v/>
      </c>
      <c r="O280" s="85"/>
      <c r="P280" s="86" t="str">
        <f t="shared" si="20"/>
        <v/>
      </c>
    </row>
    <row r="281" spans="2:16" s="76" customFormat="1" ht="15" x14ac:dyDescent="0.25">
      <c r="B281" s="153"/>
      <c r="C281" s="164"/>
      <c r="D281" s="164"/>
      <c r="E281" s="169"/>
      <c r="F281" s="164"/>
      <c r="G281" s="154"/>
      <c r="H281" s="162" t="str">
        <f>IF(ISBLANK(B281),"",SUMIF(Virkedager!$C:$C,"&gt;" &amp;  C281,Virkedager!$A:$A) - SUMIF(Virkedager!$C:$C,"&gt;" &amp;  D281,Virkedager!$A:$A))</f>
        <v/>
      </c>
      <c r="I281" s="83" t="str">
        <f t="shared" si="17"/>
        <v/>
      </c>
      <c r="J281" s="84" t="str">
        <f>IF(ISBLANK(B281),"",SUMIF(Virkedager!$C:$C,"&gt;" &amp;  C281,Virkedager!$A:$A) - SUMIF(Virkedager!$C:$C,"&gt;" &amp;  F281,Virkedager!$A:$A))</f>
        <v/>
      </c>
      <c r="K281" s="83" t="str">
        <f t="shared" si="18"/>
        <v/>
      </c>
      <c r="L281" s="157" t="str">
        <f t="shared" si="19"/>
        <v/>
      </c>
      <c r="M281" s="157" t="str">
        <f>IF(ISBLANK(B281),"",IF(COUNTIF(B$7:$B281,B281)&gt;1,TRUE,FALSE))</f>
        <v/>
      </c>
      <c r="N281" s="157" t="str">
        <f>IF(ISBLANK(B281),"",IF(COUNTIF($L$7:L281,TRUE)&gt;$P$2,L281,FALSE))</f>
        <v/>
      </c>
      <c r="O281" s="85"/>
      <c r="P281" s="86" t="str">
        <f t="shared" si="20"/>
        <v/>
      </c>
    </row>
    <row r="282" spans="2:16" s="76" customFormat="1" ht="15" x14ac:dyDescent="0.25">
      <c r="B282" s="153"/>
      <c r="C282" s="164"/>
      <c r="D282" s="164"/>
      <c r="E282" s="169"/>
      <c r="F282" s="164"/>
      <c r="G282" s="154"/>
      <c r="H282" s="162" t="str">
        <f>IF(ISBLANK(B282),"",SUMIF(Virkedager!$C:$C,"&gt;" &amp;  C282,Virkedager!$A:$A) - SUMIF(Virkedager!$C:$C,"&gt;" &amp;  D282,Virkedager!$A:$A))</f>
        <v/>
      </c>
      <c r="I282" s="83" t="str">
        <f t="shared" si="17"/>
        <v/>
      </c>
      <c r="J282" s="84" t="str">
        <f>IF(ISBLANK(B282),"",SUMIF(Virkedager!$C:$C,"&gt;" &amp;  C282,Virkedager!$A:$A) - SUMIF(Virkedager!$C:$C,"&gt;" &amp;  F282,Virkedager!$A:$A))</f>
        <v/>
      </c>
      <c r="K282" s="83" t="str">
        <f t="shared" si="18"/>
        <v/>
      </c>
      <c r="L282" s="157" t="str">
        <f t="shared" si="19"/>
        <v/>
      </c>
      <c r="M282" s="157" t="str">
        <f>IF(ISBLANK(B282),"",IF(COUNTIF(B$7:$B282,B282)&gt;1,TRUE,FALSE))</f>
        <v/>
      </c>
      <c r="N282" s="157" t="str">
        <f>IF(ISBLANK(B282),"",IF(COUNTIF($L$7:L282,TRUE)&gt;$P$2,L282,FALSE))</f>
        <v/>
      </c>
      <c r="O282" s="85"/>
      <c r="P282" s="86" t="str">
        <f t="shared" si="20"/>
        <v/>
      </c>
    </row>
    <row r="283" spans="2:16" s="76" customFormat="1" ht="15" x14ac:dyDescent="0.25">
      <c r="B283" s="153"/>
      <c r="C283" s="164"/>
      <c r="D283" s="164"/>
      <c r="E283" s="169"/>
      <c r="F283" s="164"/>
      <c r="G283" s="154"/>
      <c r="H283" s="162" t="str">
        <f>IF(ISBLANK(B283),"",SUMIF(Virkedager!$C:$C,"&gt;" &amp;  C283,Virkedager!$A:$A) - SUMIF(Virkedager!$C:$C,"&gt;" &amp;  D283,Virkedager!$A:$A))</f>
        <v/>
      </c>
      <c r="I283" s="83" t="str">
        <f t="shared" si="17"/>
        <v/>
      </c>
      <c r="J283" s="84" t="str">
        <f>IF(ISBLANK(B283),"",SUMIF(Virkedager!$C:$C,"&gt;" &amp;  C283,Virkedager!$A:$A) - SUMIF(Virkedager!$C:$C,"&gt;" &amp;  F283,Virkedager!$A:$A))</f>
        <v/>
      </c>
      <c r="K283" s="83" t="str">
        <f t="shared" si="18"/>
        <v/>
      </c>
      <c r="L283" s="157" t="str">
        <f t="shared" si="19"/>
        <v/>
      </c>
      <c r="M283" s="157" t="str">
        <f>IF(ISBLANK(B283),"",IF(COUNTIF(B$7:$B283,B283)&gt;1,TRUE,FALSE))</f>
        <v/>
      </c>
      <c r="N283" s="157" t="str">
        <f>IF(ISBLANK(B283),"",IF(COUNTIF($L$7:L283,TRUE)&gt;$P$2,L283,FALSE))</f>
        <v/>
      </c>
      <c r="O283" s="85"/>
      <c r="P283" s="86" t="str">
        <f t="shared" si="20"/>
        <v/>
      </c>
    </row>
    <row r="284" spans="2:16" s="76" customFormat="1" ht="15" x14ac:dyDescent="0.25">
      <c r="B284" s="153"/>
      <c r="C284" s="164"/>
      <c r="D284" s="164"/>
      <c r="E284" s="169"/>
      <c r="F284" s="164"/>
      <c r="G284" s="154"/>
      <c r="H284" s="162" t="str">
        <f>IF(ISBLANK(B284),"",SUMIF(Virkedager!$C:$C,"&gt;" &amp;  C284,Virkedager!$A:$A) - SUMIF(Virkedager!$C:$C,"&gt;" &amp;  D284,Virkedager!$A:$A))</f>
        <v/>
      </c>
      <c r="I284" s="83" t="str">
        <f t="shared" si="17"/>
        <v/>
      </c>
      <c r="J284" s="84" t="str">
        <f>IF(ISBLANK(B284),"",SUMIF(Virkedager!$C:$C,"&gt;" &amp;  C284,Virkedager!$A:$A) - SUMIF(Virkedager!$C:$C,"&gt;" &amp;  F284,Virkedager!$A:$A))</f>
        <v/>
      </c>
      <c r="K284" s="83" t="str">
        <f t="shared" si="18"/>
        <v/>
      </c>
      <c r="L284" s="157" t="str">
        <f t="shared" si="19"/>
        <v/>
      </c>
      <c r="M284" s="157" t="str">
        <f>IF(ISBLANK(B284),"",IF(COUNTIF(B$7:$B284,B284)&gt;1,TRUE,FALSE))</f>
        <v/>
      </c>
      <c r="N284" s="157" t="str">
        <f>IF(ISBLANK(B284),"",IF(COUNTIF($L$7:L284,TRUE)&gt;$P$2,L284,FALSE))</f>
        <v/>
      </c>
      <c r="O284" s="85"/>
      <c r="P284" s="86" t="str">
        <f t="shared" si="20"/>
        <v/>
      </c>
    </row>
    <row r="285" spans="2:16" s="76" customFormat="1" ht="15" x14ac:dyDescent="0.25">
      <c r="B285" s="153"/>
      <c r="C285" s="164"/>
      <c r="D285" s="164"/>
      <c r="E285" s="169"/>
      <c r="F285" s="164"/>
      <c r="G285" s="154"/>
      <c r="H285" s="162" t="str">
        <f>IF(ISBLANK(B285),"",SUMIF(Virkedager!$C:$C,"&gt;" &amp;  C285,Virkedager!$A:$A) - SUMIF(Virkedager!$C:$C,"&gt;" &amp;  D285,Virkedager!$A:$A))</f>
        <v/>
      </c>
      <c r="I285" s="83" t="str">
        <f t="shared" si="17"/>
        <v/>
      </c>
      <c r="J285" s="84" t="str">
        <f>IF(ISBLANK(B285),"",SUMIF(Virkedager!$C:$C,"&gt;" &amp;  C285,Virkedager!$A:$A) - SUMIF(Virkedager!$C:$C,"&gt;" &amp;  F285,Virkedager!$A:$A))</f>
        <v/>
      </c>
      <c r="K285" s="83" t="str">
        <f t="shared" si="18"/>
        <v/>
      </c>
      <c r="L285" s="157" t="str">
        <f t="shared" si="19"/>
        <v/>
      </c>
      <c r="M285" s="157" t="str">
        <f>IF(ISBLANK(B285),"",IF(COUNTIF(B$7:$B285,B285)&gt;1,TRUE,FALSE))</f>
        <v/>
      </c>
      <c r="N285" s="157" t="str">
        <f>IF(ISBLANK(B285),"",IF(COUNTIF($L$7:L285,TRUE)&gt;$P$2,L285,FALSE))</f>
        <v/>
      </c>
      <c r="O285" s="85"/>
      <c r="P285" s="86" t="str">
        <f t="shared" si="20"/>
        <v/>
      </c>
    </row>
    <row r="286" spans="2:16" s="76" customFormat="1" ht="15" x14ac:dyDescent="0.25">
      <c r="B286" s="153"/>
      <c r="C286" s="164"/>
      <c r="D286" s="164"/>
      <c r="E286" s="169"/>
      <c r="F286" s="164"/>
      <c r="G286" s="154"/>
      <c r="H286" s="162" t="str">
        <f>IF(ISBLANK(B286),"",SUMIF(Virkedager!$C:$C,"&gt;" &amp;  C286,Virkedager!$A:$A) - SUMIF(Virkedager!$C:$C,"&gt;" &amp;  D286,Virkedager!$A:$A))</f>
        <v/>
      </c>
      <c r="I286" s="83" t="str">
        <f t="shared" si="17"/>
        <v/>
      </c>
      <c r="J286" s="84" t="str">
        <f>IF(ISBLANK(B286),"",SUMIF(Virkedager!$C:$C,"&gt;" &amp;  C286,Virkedager!$A:$A) - SUMIF(Virkedager!$C:$C,"&gt;" &amp;  F286,Virkedager!$A:$A))</f>
        <v/>
      </c>
      <c r="K286" s="83" t="str">
        <f t="shared" si="18"/>
        <v/>
      </c>
      <c r="L286" s="157" t="str">
        <f t="shared" si="19"/>
        <v/>
      </c>
      <c r="M286" s="157" t="str">
        <f>IF(ISBLANK(B286),"",IF(COUNTIF(B$7:$B286,B286)&gt;1,TRUE,FALSE))</f>
        <v/>
      </c>
      <c r="N286" s="157" t="str">
        <f>IF(ISBLANK(B286),"",IF(COUNTIF($L$7:L286,TRUE)&gt;$P$2,L286,FALSE))</f>
        <v/>
      </c>
      <c r="O286" s="85"/>
      <c r="P286" s="86" t="str">
        <f t="shared" si="20"/>
        <v/>
      </c>
    </row>
    <row r="287" spans="2:16" s="76" customFormat="1" ht="15" x14ac:dyDescent="0.25">
      <c r="B287" s="153"/>
      <c r="C287" s="164"/>
      <c r="D287" s="164"/>
      <c r="E287" s="169"/>
      <c r="F287" s="164"/>
      <c r="G287" s="154"/>
      <c r="H287" s="162" t="str">
        <f>IF(ISBLANK(B287),"",SUMIF(Virkedager!$C:$C,"&gt;" &amp;  C287,Virkedager!$A:$A) - SUMIF(Virkedager!$C:$C,"&gt;" &amp;  D287,Virkedager!$A:$A))</f>
        <v/>
      </c>
      <c r="I287" s="83" t="str">
        <f t="shared" si="17"/>
        <v/>
      </c>
      <c r="J287" s="84" t="str">
        <f>IF(ISBLANK(B287),"",SUMIF(Virkedager!$C:$C,"&gt;" &amp;  C287,Virkedager!$A:$A) - SUMIF(Virkedager!$C:$C,"&gt;" &amp;  F287,Virkedager!$A:$A))</f>
        <v/>
      </c>
      <c r="K287" s="83" t="str">
        <f t="shared" si="18"/>
        <v/>
      </c>
      <c r="L287" s="157" t="str">
        <f t="shared" si="19"/>
        <v/>
      </c>
      <c r="M287" s="157" t="str">
        <f>IF(ISBLANK(B287),"",IF(COUNTIF(B$7:$B287,B287)&gt;1,TRUE,FALSE))</f>
        <v/>
      </c>
      <c r="N287" s="157" t="str">
        <f>IF(ISBLANK(B287),"",IF(COUNTIF($L$7:L287,TRUE)&gt;$P$2,L287,FALSE))</f>
        <v/>
      </c>
      <c r="O287" s="85"/>
      <c r="P287" s="86" t="str">
        <f t="shared" si="20"/>
        <v/>
      </c>
    </row>
    <row r="288" spans="2:16" s="76" customFormat="1" ht="15" x14ac:dyDescent="0.25">
      <c r="B288" s="153"/>
      <c r="C288" s="164"/>
      <c r="D288" s="164"/>
      <c r="E288" s="169"/>
      <c r="F288" s="164"/>
      <c r="G288" s="154"/>
      <c r="H288" s="162" t="str">
        <f>IF(ISBLANK(B288),"",SUMIF(Virkedager!$C:$C,"&gt;" &amp;  C288,Virkedager!$A:$A) - SUMIF(Virkedager!$C:$C,"&gt;" &amp;  D288,Virkedager!$A:$A))</f>
        <v/>
      </c>
      <c r="I288" s="83" t="str">
        <f t="shared" si="17"/>
        <v/>
      </c>
      <c r="J288" s="84" t="str">
        <f>IF(ISBLANK(B288),"",SUMIF(Virkedager!$C:$C,"&gt;" &amp;  C288,Virkedager!$A:$A) - SUMIF(Virkedager!$C:$C,"&gt;" &amp;  F288,Virkedager!$A:$A))</f>
        <v/>
      </c>
      <c r="K288" s="83" t="str">
        <f t="shared" si="18"/>
        <v/>
      </c>
      <c r="L288" s="157" t="str">
        <f t="shared" si="19"/>
        <v/>
      </c>
      <c r="M288" s="157" t="str">
        <f>IF(ISBLANK(B288),"",IF(COUNTIF(B$7:$B288,B288)&gt;1,TRUE,FALSE))</f>
        <v/>
      </c>
      <c r="N288" s="157" t="str">
        <f>IF(ISBLANK(B288),"",IF(COUNTIF($L$7:L288,TRUE)&gt;$P$2,L288,FALSE))</f>
        <v/>
      </c>
      <c r="O288" s="85"/>
      <c r="P288" s="86" t="str">
        <f t="shared" si="20"/>
        <v/>
      </c>
    </row>
    <row r="289" spans="2:16" s="76" customFormat="1" ht="15" x14ac:dyDescent="0.25">
      <c r="B289" s="153"/>
      <c r="C289" s="164"/>
      <c r="D289" s="164"/>
      <c r="E289" s="169"/>
      <c r="F289" s="164"/>
      <c r="G289" s="154"/>
      <c r="H289" s="162" t="str">
        <f>IF(ISBLANK(B289),"",SUMIF(Virkedager!$C:$C,"&gt;" &amp;  C289,Virkedager!$A:$A) - SUMIF(Virkedager!$C:$C,"&gt;" &amp;  D289,Virkedager!$A:$A))</f>
        <v/>
      </c>
      <c r="I289" s="83" t="str">
        <f t="shared" si="17"/>
        <v/>
      </c>
      <c r="J289" s="84" t="str">
        <f>IF(ISBLANK(B289),"",SUMIF(Virkedager!$C:$C,"&gt;" &amp;  C289,Virkedager!$A:$A) - SUMIF(Virkedager!$C:$C,"&gt;" &amp;  F289,Virkedager!$A:$A))</f>
        <v/>
      </c>
      <c r="K289" s="83" t="str">
        <f t="shared" si="18"/>
        <v/>
      </c>
      <c r="L289" s="157" t="str">
        <f t="shared" si="19"/>
        <v/>
      </c>
      <c r="M289" s="157" t="str">
        <f>IF(ISBLANK(B289),"",IF(COUNTIF(B$7:$B289,B289)&gt;1,TRUE,FALSE))</f>
        <v/>
      </c>
      <c r="N289" s="157" t="str">
        <f>IF(ISBLANK(B289),"",IF(COUNTIF($L$7:L289,TRUE)&gt;$P$2,L289,FALSE))</f>
        <v/>
      </c>
      <c r="O289" s="85"/>
      <c r="P289" s="86" t="str">
        <f t="shared" si="20"/>
        <v/>
      </c>
    </row>
    <row r="290" spans="2:16" s="76" customFormat="1" ht="15" x14ac:dyDescent="0.25">
      <c r="B290" s="153"/>
      <c r="C290" s="164"/>
      <c r="D290" s="164"/>
      <c r="E290" s="169"/>
      <c r="F290" s="164"/>
      <c r="G290" s="154"/>
      <c r="H290" s="162" t="str">
        <f>IF(ISBLANK(B290),"",SUMIF(Virkedager!$C:$C,"&gt;" &amp;  C290,Virkedager!$A:$A) - SUMIF(Virkedager!$C:$C,"&gt;" &amp;  D290,Virkedager!$A:$A))</f>
        <v/>
      </c>
      <c r="I290" s="83" t="str">
        <f t="shared" si="17"/>
        <v/>
      </c>
      <c r="J290" s="84" t="str">
        <f>IF(ISBLANK(B290),"",SUMIF(Virkedager!$C:$C,"&gt;" &amp;  C290,Virkedager!$A:$A) - SUMIF(Virkedager!$C:$C,"&gt;" &amp;  F290,Virkedager!$A:$A))</f>
        <v/>
      </c>
      <c r="K290" s="83" t="str">
        <f t="shared" si="18"/>
        <v/>
      </c>
      <c r="L290" s="157" t="str">
        <f t="shared" si="19"/>
        <v/>
      </c>
      <c r="M290" s="157" t="str">
        <f>IF(ISBLANK(B290),"",IF(COUNTIF(B$7:$B290,B290)&gt;1,TRUE,FALSE))</f>
        <v/>
      </c>
      <c r="N290" s="157" t="str">
        <f>IF(ISBLANK(B290),"",IF(COUNTIF($L$7:L290,TRUE)&gt;$P$2,L290,FALSE))</f>
        <v/>
      </c>
      <c r="O290" s="85"/>
      <c r="P290" s="86" t="str">
        <f t="shared" si="20"/>
        <v/>
      </c>
    </row>
    <row r="291" spans="2:16" s="76" customFormat="1" ht="15" x14ac:dyDescent="0.25">
      <c r="B291" s="153"/>
      <c r="C291" s="164"/>
      <c r="D291" s="164"/>
      <c r="E291" s="169"/>
      <c r="F291" s="164"/>
      <c r="G291" s="154"/>
      <c r="H291" s="162" t="str">
        <f>IF(ISBLANK(B291),"",SUMIF(Virkedager!$C:$C,"&gt;" &amp;  C291,Virkedager!$A:$A) - SUMIF(Virkedager!$C:$C,"&gt;" &amp;  D291,Virkedager!$A:$A))</f>
        <v/>
      </c>
      <c r="I291" s="83" t="str">
        <f t="shared" si="17"/>
        <v/>
      </c>
      <c r="J291" s="84" t="str">
        <f>IF(ISBLANK(B291),"",SUMIF(Virkedager!$C:$C,"&gt;" &amp;  C291,Virkedager!$A:$A) - SUMIF(Virkedager!$C:$C,"&gt;" &amp;  F291,Virkedager!$A:$A))</f>
        <v/>
      </c>
      <c r="K291" s="83" t="str">
        <f t="shared" si="18"/>
        <v/>
      </c>
      <c r="L291" s="157" t="str">
        <f t="shared" si="19"/>
        <v/>
      </c>
      <c r="M291" s="157" t="str">
        <f>IF(ISBLANK(B291),"",IF(COUNTIF(B$7:$B291,B291)&gt;1,TRUE,FALSE))</f>
        <v/>
      </c>
      <c r="N291" s="157" t="str">
        <f>IF(ISBLANK(B291),"",IF(COUNTIF($L$7:L291,TRUE)&gt;$P$2,L291,FALSE))</f>
        <v/>
      </c>
      <c r="O291" s="85"/>
      <c r="P291" s="86" t="str">
        <f t="shared" si="20"/>
        <v/>
      </c>
    </row>
    <row r="292" spans="2:16" s="76" customFormat="1" ht="15" x14ac:dyDescent="0.25">
      <c r="B292" s="153"/>
      <c r="C292" s="164"/>
      <c r="D292" s="164"/>
      <c r="E292" s="169"/>
      <c r="F292" s="164"/>
      <c r="G292" s="154"/>
      <c r="H292" s="162" t="str">
        <f>IF(ISBLANK(B292),"",SUMIF(Virkedager!$C:$C,"&gt;" &amp;  C292,Virkedager!$A:$A) - SUMIF(Virkedager!$C:$C,"&gt;" &amp;  D292,Virkedager!$A:$A))</f>
        <v/>
      </c>
      <c r="I292" s="83" t="str">
        <f t="shared" si="17"/>
        <v/>
      </c>
      <c r="J292" s="84" t="str">
        <f>IF(ISBLANK(B292),"",SUMIF(Virkedager!$C:$C,"&gt;" &amp;  C292,Virkedager!$A:$A) - SUMIF(Virkedager!$C:$C,"&gt;" &amp;  F292,Virkedager!$A:$A))</f>
        <v/>
      </c>
      <c r="K292" s="83" t="str">
        <f t="shared" si="18"/>
        <v/>
      </c>
      <c r="L292" s="157" t="str">
        <f t="shared" si="19"/>
        <v/>
      </c>
      <c r="M292" s="157" t="str">
        <f>IF(ISBLANK(B292),"",IF(COUNTIF(B$7:$B292,B292)&gt;1,TRUE,FALSE))</f>
        <v/>
      </c>
      <c r="N292" s="157" t="str">
        <f>IF(ISBLANK(B292),"",IF(COUNTIF($L$7:L292,TRUE)&gt;$P$2,L292,FALSE))</f>
        <v/>
      </c>
      <c r="O292" s="85"/>
      <c r="P292" s="86" t="str">
        <f t="shared" si="20"/>
        <v/>
      </c>
    </row>
    <row r="293" spans="2:16" s="76" customFormat="1" ht="15" x14ac:dyDescent="0.25">
      <c r="B293" s="153"/>
      <c r="C293" s="164"/>
      <c r="D293" s="164"/>
      <c r="E293" s="169"/>
      <c r="F293" s="164"/>
      <c r="G293" s="154"/>
      <c r="H293" s="162" t="str">
        <f>IF(ISBLANK(B293),"",SUMIF(Virkedager!$C:$C,"&gt;" &amp;  C293,Virkedager!$A:$A) - SUMIF(Virkedager!$C:$C,"&gt;" &amp;  D293,Virkedager!$A:$A))</f>
        <v/>
      </c>
      <c r="I293" s="83" t="str">
        <f t="shared" si="17"/>
        <v/>
      </c>
      <c r="J293" s="84" t="str">
        <f>IF(ISBLANK(B293),"",SUMIF(Virkedager!$C:$C,"&gt;" &amp;  C293,Virkedager!$A:$A) - SUMIF(Virkedager!$C:$C,"&gt;" &amp;  F293,Virkedager!$A:$A))</f>
        <v/>
      </c>
      <c r="K293" s="83" t="str">
        <f t="shared" si="18"/>
        <v/>
      </c>
      <c r="L293" s="157" t="str">
        <f t="shared" si="19"/>
        <v/>
      </c>
      <c r="M293" s="157" t="str">
        <f>IF(ISBLANK(B293),"",IF(COUNTIF(B$7:$B293,B293)&gt;1,TRUE,FALSE))</f>
        <v/>
      </c>
      <c r="N293" s="157" t="str">
        <f>IF(ISBLANK(B293),"",IF(COUNTIF($L$7:L293,TRUE)&gt;$P$2,L293,FALSE))</f>
        <v/>
      </c>
      <c r="O293" s="85"/>
      <c r="P293" s="86" t="str">
        <f t="shared" si="20"/>
        <v/>
      </c>
    </row>
    <row r="294" spans="2:16" s="76" customFormat="1" ht="15" x14ac:dyDescent="0.25">
      <c r="B294" s="153"/>
      <c r="C294" s="164"/>
      <c r="D294" s="164"/>
      <c r="E294" s="169"/>
      <c r="F294" s="164"/>
      <c r="G294" s="154"/>
      <c r="H294" s="162" t="str">
        <f>IF(ISBLANK(B294),"",SUMIF(Virkedager!$C:$C,"&gt;" &amp;  C294,Virkedager!$A:$A) - SUMIF(Virkedager!$C:$C,"&gt;" &amp;  D294,Virkedager!$A:$A))</f>
        <v/>
      </c>
      <c r="I294" s="83" t="str">
        <f t="shared" si="17"/>
        <v/>
      </c>
      <c r="J294" s="84" t="str">
        <f>IF(ISBLANK(B294),"",SUMIF(Virkedager!$C:$C,"&gt;" &amp;  C294,Virkedager!$A:$A) - SUMIF(Virkedager!$C:$C,"&gt;" &amp;  F294,Virkedager!$A:$A))</f>
        <v/>
      </c>
      <c r="K294" s="83" t="str">
        <f t="shared" si="18"/>
        <v/>
      </c>
      <c r="L294" s="157" t="str">
        <f t="shared" si="19"/>
        <v/>
      </c>
      <c r="M294" s="157" t="str">
        <f>IF(ISBLANK(B294),"",IF(COUNTIF(B$7:$B294,B294)&gt;1,TRUE,FALSE))</f>
        <v/>
      </c>
      <c r="N294" s="157" t="str">
        <f>IF(ISBLANK(B294),"",IF(COUNTIF($L$7:L294,TRUE)&gt;$P$2,L294,FALSE))</f>
        <v/>
      </c>
      <c r="O294" s="85"/>
      <c r="P294" s="86" t="str">
        <f t="shared" si="20"/>
        <v/>
      </c>
    </row>
    <row r="295" spans="2:16" s="76" customFormat="1" ht="15" x14ac:dyDescent="0.25">
      <c r="B295" s="153"/>
      <c r="C295" s="164"/>
      <c r="D295" s="164"/>
      <c r="E295" s="169"/>
      <c r="F295" s="164"/>
      <c r="G295" s="154"/>
      <c r="H295" s="162" t="str">
        <f>IF(ISBLANK(B295),"",SUMIF(Virkedager!$C:$C,"&gt;" &amp;  C295,Virkedager!$A:$A) - SUMIF(Virkedager!$C:$C,"&gt;" &amp;  D295,Virkedager!$A:$A))</f>
        <v/>
      </c>
      <c r="I295" s="83" t="str">
        <f t="shared" si="17"/>
        <v/>
      </c>
      <c r="J295" s="84" t="str">
        <f>IF(ISBLANK(B295),"",SUMIF(Virkedager!$C:$C,"&gt;" &amp;  C295,Virkedager!$A:$A) - SUMIF(Virkedager!$C:$C,"&gt;" &amp;  F295,Virkedager!$A:$A))</f>
        <v/>
      </c>
      <c r="K295" s="83" t="str">
        <f t="shared" si="18"/>
        <v/>
      </c>
      <c r="L295" s="157" t="str">
        <f t="shared" si="19"/>
        <v/>
      </c>
      <c r="M295" s="157" t="str">
        <f>IF(ISBLANK(B295),"",IF(COUNTIF(B$7:$B295,B295)&gt;1,TRUE,FALSE))</f>
        <v/>
      </c>
      <c r="N295" s="157" t="str">
        <f>IF(ISBLANK(B295),"",IF(COUNTIF($L$7:L295,TRUE)&gt;$P$2,L295,FALSE))</f>
        <v/>
      </c>
      <c r="O295" s="85"/>
      <c r="P295" s="86" t="str">
        <f t="shared" si="20"/>
        <v/>
      </c>
    </row>
    <row r="296" spans="2:16" s="76" customFormat="1" ht="15" x14ac:dyDescent="0.25">
      <c r="B296" s="153"/>
      <c r="C296" s="164"/>
      <c r="D296" s="164"/>
      <c r="E296" s="169"/>
      <c r="F296" s="164"/>
      <c r="G296" s="154"/>
      <c r="H296" s="162" t="str">
        <f>IF(ISBLANK(B296),"",SUMIF(Virkedager!$C:$C,"&gt;" &amp;  C296,Virkedager!$A:$A) - SUMIF(Virkedager!$C:$C,"&gt;" &amp;  D296,Virkedager!$A:$A))</f>
        <v/>
      </c>
      <c r="I296" s="83" t="str">
        <f t="shared" si="17"/>
        <v/>
      </c>
      <c r="J296" s="84" t="str">
        <f>IF(ISBLANK(B296),"",SUMIF(Virkedager!$C:$C,"&gt;" &amp;  C296,Virkedager!$A:$A) - SUMIF(Virkedager!$C:$C,"&gt;" &amp;  F296,Virkedager!$A:$A))</f>
        <v/>
      </c>
      <c r="K296" s="83" t="str">
        <f t="shared" si="18"/>
        <v/>
      </c>
      <c r="L296" s="157" t="str">
        <f t="shared" si="19"/>
        <v/>
      </c>
      <c r="M296" s="157" t="str">
        <f>IF(ISBLANK(B296),"",IF(COUNTIF(B$7:$B296,B296)&gt;1,TRUE,FALSE))</f>
        <v/>
      </c>
      <c r="N296" s="157" t="str">
        <f>IF(ISBLANK(B296),"",IF(COUNTIF($L$7:L296,TRUE)&gt;$P$2,L296,FALSE))</f>
        <v/>
      </c>
      <c r="O296" s="85"/>
      <c r="P296" s="86" t="str">
        <f t="shared" si="20"/>
        <v/>
      </c>
    </row>
    <row r="297" spans="2:16" s="76" customFormat="1" ht="15" x14ac:dyDescent="0.25">
      <c r="B297" s="153"/>
      <c r="C297" s="164"/>
      <c r="D297" s="164"/>
      <c r="E297" s="169"/>
      <c r="F297" s="164"/>
      <c r="G297" s="154"/>
      <c r="H297" s="162" t="str">
        <f>IF(ISBLANK(B297),"",SUMIF(Virkedager!$C:$C,"&gt;" &amp;  C297,Virkedager!$A:$A) - SUMIF(Virkedager!$C:$C,"&gt;" &amp;  D297,Virkedager!$A:$A))</f>
        <v/>
      </c>
      <c r="I297" s="83" t="str">
        <f t="shared" si="17"/>
        <v/>
      </c>
      <c r="J297" s="84" t="str">
        <f>IF(ISBLANK(B297),"",SUMIF(Virkedager!$C:$C,"&gt;" &amp;  C297,Virkedager!$A:$A) - SUMIF(Virkedager!$C:$C,"&gt;" &amp;  F297,Virkedager!$A:$A))</f>
        <v/>
      </c>
      <c r="K297" s="83" t="str">
        <f t="shared" si="18"/>
        <v/>
      </c>
      <c r="L297" s="157" t="str">
        <f t="shared" si="19"/>
        <v/>
      </c>
      <c r="M297" s="157" t="str">
        <f>IF(ISBLANK(B297),"",IF(COUNTIF(B$7:$B297,B297)&gt;1,TRUE,FALSE))</f>
        <v/>
      </c>
      <c r="N297" s="157" t="str">
        <f>IF(ISBLANK(B297),"",IF(COUNTIF($L$7:L297,TRUE)&gt;$P$2,L297,FALSE))</f>
        <v/>
      </c>
      <c r="O297" s="85"/>
      <c r="P297" s="86" t="str">
        <f t="shared" si="20"/>
        <v/>
      </c>
    </row>
    <row r="298" spans="2:16" s="76" customFormat="1" ht="15" x14ac:dyDescent="0.25">
      <c r="B298" s="153"/>
      <c r="C298" s="164"/>
      <c r="D298" s="164"/>
      <c r="E298" s="169"/>
      <c r="F298" s="164"/>
      <c r="G298" s="154"/>
      <c r="H298" s="162" t="str">
        <f>IF(ISBLANK(B298),"",SUMIF(Virkedager!$C:$C,"&gt;" &amp;  C298,Virkedager!$A:$A) - SUMIF(Virkedager!$C:$C,"&gt;" &amp;  D298,Virkedager!$A:$A))</f>
        <v/>
      </c>
      <c r="I298" s="83" t="str">
        <f t="shared" si="17"/>
        <v/>
      </c>
      <c r="J298" s="84" t="str">
        <f>IF(ISBLANK(B298),"",SUMIF(Virkedager!$C:$C,"&gt;" &amp;  C298,Virkedager!$A:$A) - SUMIF(Virkedager!$C:$C,"&gt;" &amp;  F298,Virkedager!$A:$A))</f>
        <v/>
      </c>
      <c r="K298" s="83" t="str">
        <f t="shared" si="18"/>
        <v/>
      </c>
      <c r="L298" s="157" t="str">
        <f t="shared" si="19"/>
        <v/>
      </c>
      <c r="M298" s="157" t="str">
        <f>IF(ISBLANK(B298),"",IF(COUNTIF(B$7:$B298,B298)&gt;1,TRUE,FALSE))</f>
        <v/>
      </c>
      <c r="N298" s="157" t="str">
        <f>IF(ISBLANK(B298),"",IF(COUNTIF($L$7:L298,TRUE)&gt;$P$2,L298,FALSE))</f>
        <v/>
      </c>
      <c r="O298" s="85"/>
      <c r="P298" s="86" t="str">
        <f t="shared" si="20"/>
        <v/>
      </c>
    </row>
    <row r="299" spans="2:16" s="76" customFormat="1" ht="15" x14ac:dyDescent="0.25">
      <c r="B299" s="153"/>
      <c r="C299" s="164"/>
      <c r="D299" s="164"/>
      <c r="E299" s="169"/>
      <c r="F299" s="164"/>
      <c r="G299" s="154"/>
      <c r="H299" s="162" t="str">
        <f>IF(ISBLANK(B299),"",SUMIF(Virkedager!$C:$C,"&gt;" &amp;  C299,Virkedager!$A:$A) - SUMIF(Virkedager!$C:$C,"&gt;" &amp;  D299,Virkedager!$A:$A))</f>
        <v/>
      </c>
      <c r="I299" s="83" t="str">
        <f t="shared" si="17"/>
        <v/>
      </c>
      <c r="J299" s="84" t="str">
        <f>IF(ISBLANK(B299),"",SUMIF(Virkedager!$C:$C,"&gt;" &amp;  C299,Virkedager!$A:$A) - SUMIF(Virkedager!$C:$C,"&gt;" &amp;  F299,Virkedager!$A:$A))</f>
        <v/>
      </c>
      <c r="K299" s="83" t="str">
        <f t="shared" si="18"/>
        <v/>
      </c>
      <c r="L299" s="157" t="str">
        <f t="shared" si="19"/>
        <v/>
      </c>
      <c r="M299" s="157" t="str">
        <f>IF(ISBLANK(B299),"",IF(COUNTIF(B$7:$B299,B299)&gt;1,TRUE,FALSE))</f>
        <v/>
      </c>
      <c r="N299" s="157" t="str">
        <f>IF(ISBLANK(B299),"",IF(COUNTIF($L$7:L299,TRUE)&gt;$P$2,L299,FALSE))</f>
        <v/>
      </c>
      <c r="O299" s="85"/>
      <c r="P299" s="86" t="str">
        <f t="shared" si="20"/>
        <v/>
      </c>
    </row>
    <row r="300" spans="2:16" s="76" customFormat="1" ht="15" x14ac:dyDescent="0.25">
      <c r="B300" s="153"/>
      <c r="C300" s="164"/>
      <c r="D300" s="164"/>
      <c r="E300" s="169"/>
      <c r="F300" s="164"/>
      <c r="G300" s="154"/>
      <c r="H300" s="162" t="str">
        <f>IF(ISBLANK(B300),"",SUMIF(Virkedager!$C:$C,"&gt;" &amp;  C300,Virkedager!$A:$A) - SUMIF(Virkedager!$C:$C,"&gt;" &amp;  D300,Virkedager!$A:$A))</f>
        <v/>
      </c>
      <c r="I300" s="83" t="str">
        <f t="shared" si="17"/>
        <v/>
      </c>
      <c r="J300" s="84" t="str">
        <f>IF(ISBLANK(B300),"",SUMIF(Virkedager!$C:$C,"&gt;" &amp;  C300,Virkedager!$A:$A) - SUMIF(Virkedager!$C:$C,"&gt;" &amp;  F300,Virkedager!$A:$A))</f>
        <v/>
      </c>
      <c r="K300" s="83" t="str">
        <f t="shared" si="18"/>
        <v/>
      </c>
      <c r="L300" s="157" t="str">
        <f t="shared" si="19"/>
        <v/>
      </c>
      <c r="M300" s="157" t="str">
        <f>IF(ISBLANK(B300),"",IF(COUNTIF(B$7:$B300,B300)&gt;1,TRUE,FALSE))</f>
        <v/>
      </c>
      <c r="N300" s="157" t="str">
        <f>IF(ISBLANK(B300),"",IF(COUNTIF($L$7:L300,TRUE)&gt;$P$2,L300,FALSE))</f>
        <v/>
      </c>
      <c r="O300" s="85"/>
      <c r="P300" s="86" t="str">
        <f t="shared" si="20"/>
        <v/>
      </c>
    </row>
    <row r="301" spans="2:16" s="76" customFormat="1" ht="15" x14ac:dyDescent="0.25">
      <c r="B301" s="153"/>
      <c r="C301" s="164"/>
      <c r="D301" s="164"/>
      <c r="E301" s="169"/>
      <c r="F301" s="164"/>
      <c r="G301" s="154"/>
      <c r="H301" s="162" t="str">
        <f>IF(ISBLANK(B301),"",SUMIF(Virkedager!$C:$C,"&gt;" &amp;  C301,Virkedager!$A:$A) - SUMIF(Virkedager!$C:$C,"&gt;" &amp;  D301,Virkedager!$A:$A))</f>
        <v/>
      </c>
      <c r="I301" s="83" t="str">
        <f t="shared" si="17"/>
        <v/>
      </c>
      <c r="J301" s="84" t="str">
        <f>IF(ISBLANK(B301),"",SUMIF(Virkedager!$C:$C,"&gt;" &amp;  C301,Virkedager!$A:$A) - SUMIF(Virkedager!$C:$C,"&gt;" &amp;  F301,Virkedager!$A:$A))</f>
        <v/>
      </c>
      <c r="K301" s="83" t="str">
        <f t="shared" si="18"/>
        <v/>
      </c>
      <c r="L301" s="157" t="str">
        <f t="shared" si="19"/>
        <v/>
      </c>
      <c r="M301" s="157" t="str">
        <f>IF(ISBLANK(B301),"",IF(COUNTIF(B$7:$B301,B301)&gt;1,TRUE,FALSE))</f>
        <v/>
      </c>
      <c r="N301" s="157" t="str">
        <f>IF(ISBLANK(B301),"",IF(COUNTIF($L$7:L301,TRUE)&gt;$P$2,L301,FALSE))</f>
        <v/>
      </c>
      <c r="O301" s="85"/>
      <c r="P301" s="86" t="str">
        <f t="shared" si="20"/>
        <v/>
      </c>
    </row>
    <row r="302" spans="2:16" s="76" customFormat="1" ht="15" x14ac:dyDescent="0.25">
      <c r="B302" s="153"/>
      <c r="C302" s="164"/>
      <c r="D302" s="164"/>
      <c r="E302" s="169"/>
      <c r="F302" s="164"/>
      <c r="G302" s="154"/>
      <c r="H302" s="162" t="str">
        <f>IF(ISBLANK(B302),"",SUMIF(Virkedager!$C:$C,"&gt;" &amp;  C302,Virkedager!$A:$A) - SUMIF(Virkedager!$C:$C,"&gt;" &amp;  D302,Virkedager!$A:$A))</f>
        <v/>
      </c>
      <c r="I302" s="83" t="str">
        <f t="shared" si="17"/>
        <v/>
      </c>
      <c r="J302" s="84" t="str">
        <f>IF(ISBLANK(B302),"",SUMIF(Virkedager!$C:$C,"&gt;" &amp;  C302,Virkedager!$A:$A) - SUMIF(Virkedager!$C:$C,"&gt;" &amp;  F302,Virkedager!$A:$A))</f>
        <v/>
      </c>
      <c r="K302" s="83" t="str">
        <f t="shared" si="18"/>
        <v/>
      </c>
      <c r="L302" s="157" t="str">
        <f t="shared" si="19"/>
        <v/>
      </c>
      <c r="M302" s="157" t="str">
        <f>IF(ISBLANK(B302),"",IF(COUNTIF(B$7:$B302,B302)&gt;1,TRUE,FALSE))</f>
        <v/>
      </c>
      <c r="N302" s="157" t="str">
        <f>IF(ISBLANK(B302),"",IF(COUNTIF($L$7:L302,TRUE)&gt;$P$2,L302,FALSE))</f>
        <v/>
      </c>
      <c r="O302" s="85"/>
      <c r="P302" s="86" t="str">
        <f t="shared" si="20"/>
        <v/>
      </c>
    </row>
    <row r="303" spans="2:16" s="76" customFormat="1" ht="15" x14ac:dyDescent="0.25">
      <c r="B303" s="153"/>
      <c r="C303" s="164"/>
      <c r="D303" s="164"/>
      <c r="E303" s="169"/>
      <c r="F303" s="164"/>
      <c r="G303" s="154"/>
      <c r="H303" s="162" t="str">
        <f>IF(ISBLANK(B303),"",SUMIF(Virkedager!$C:$C,"&gt;" &amp;  C303,Virkedager!$A:$A) - SUMIF(Virkedager!$C:$C,"&gt;" &amp;  D303,Virkedager!$A:$A))</f>
        <v/>
      </c>
      <c r="I303" s="83" t="str">
        <f t="shared" si="17"/>
        <v/>
      </c>
      <c r="J303" s="84" t="str">
        <f>IF(ISBLANK(B303),"",SUMIF(Virkedager!$C:$C,"&gt;" &amp;  C303,Virkedager!$A:$A) - SUMIF(Virkedager!$C:$C,"&gt;" &amp;  F303,Virkedager!$A:$A))</f>
        <v/>
      </c>
      <c r="K303" s="83" t="str">
        <f t="shared" si="18"/>
        <v/>
      </c>
      <c r="L303" s="157" t="str">
        <f t="shared" si="19"/>
        <v/>
      </c>
      <c r="M303" s="157" t="str">
        <f>IF(ISBLANK(B303),"",IF(COUNTIF(B$7:$B303,B303)&gt;1,TRUE,FALSE))</f>
        <v/>
      </c>
      <c r="N303" s="157" t="str">
        <f>IF(ISBLANK(B303),"",IF(COUNTIF($L$7:L303,TRUE)&gt;$P$2,L303,FALSE))</f>
        <v/>
      </c>
      <c r="O303" s="85"/>
      <c r="P303" s="86" t="str">
        <f t="shared" si="20"/>
        <v/>
      </c>
    </row>
    <row r="304" spans="2:16" s="76" customFormat="1" ht="15" x14ac:dyDescent="0.25">
      <c r="B304" s="153"/>
      <c r="C304" s="164"/>
      <c r="D304" s="164"/>
      <c r="E304" s="169"/>
      <c r="F304" s="164"/>
      <c r="G304" s="154"/>
      <c r="H304" s="162" t="str">
        <f>IF(ISBLANK(B304),"",SUMIF(Virkedager!$C:$C,"&gt;" &amp;  C304,Virkedager!$A:$A) - SUMIF(Virkedager!$C:$C,"&gt;" &amp;  D304,Virkedager!$A:$A))</f>
        <v/>
      </c>
      <c r="I304" s="83" t="str">
        <f t="shared" si="17"/>
        <v/>
      </c>
      <c r="J304" s="84" t="str">
        <f>IF(ISBLANK(B304),"",SUMIF(Virkedager!$C:$C,"&gt;" &amp;  C304,Virkedager!$A:$A) - SUMIF(Virkedager!$C:$C,"&gt;" &amp;  F304,Virkedager!$A:$A))</f>
        <v/>
      </c>
      <c r="K304" s="83" t="str">
        <f t="shared" si="18"/>
        <v/>
      </c>
      <c r="L304" s="157" t="str">
        <f t="shared" si="19"/>
        <v/>
      </c>
      <c r="M304" s="157" t="str">
        <f>IF(ISBLANK(B304),"",IF(COUNTIF(B$7:$B304,B304)&gt;1,TRUE,FALSE))</f>
        <v/>
      </c>
      <c r="N304" s="157" t="str">
        <f>IF(ISBLANK(B304),"",IF(COUNTIF($L$7:L304,TRUE)&gt;$P$2,L304,FALSE))</f>
        <v/>
      </c>
      <c r="O304" s="85"/>
      <c r="P304" s="86" t="str">
        <f t="shared" si="20"/>
        <v/>
      </c>
    </row>
    <row r="305" spans="2:16" s="76" customFormat="1" ht="15" x14ac:dyDescent="0.25">
      <c r="B305" s="153"/>
      <c r="C305" s="164"/>
      <c r="D305" s="164"/>
      <c r="E305" s="169"/>
      <c r="F305" s="164"/>
      <c r="G305" s="154"/>
      <c r="H305" s="162" t="str">
        <f>IF(ISBLANK(B305),"",SUMIF(Virkedager!$C:$C,"&gt;" &amp;  C305,Virkedager!$A:$A) - SUMIF(Virkedager!$C:$C,"&gt;" &amp;  D305,Virkedager!$A:$A))</f>
        <v/>
      </c>
      <c r="I305" s="83" t="str">
        <f t="shared" si="17"/>
        <v/>
      </c>
      <c r="J305" s="84" t="str">
        <f>IF(ISBLANK(B305),"",SUMIF(Virkedager!$C:$C,"&gt;" &amp;  C305,Virkedager!$A:$A) - SUMIF(Virkedager!$C:$C,"&gt;" &amp;  F305,Virkedager!$A:$A))</f>
        <v/>
      </c>
      <c r="K305" s="83" t="str">
        <f t="shared" si="18"/>
        <v/>
      </c>
      <c r="L305" s="157" t="str">
        <f t="shared" si="19"/>
        <v/>
      </c>
      <c r="M305" s="157" t="str">
        <f>IF(ISBLANK(B305),"",IF(COUNTIF(B$7:$B305,B305)&gt;1,TRUE,FALSE))</f>
        <v/>
      </c>
      <c r="N305" s="157" t="str">
        <f>IF(ISBLANK(B305),"",IF(COUNTIF($L$7:L305,TRUE)&gt;$P$2,L305,FALSE))</f>
        <v/>
      </c>
      <c r="O305" s="85"/>
      <c r="P305" s="86" t="str">
        <f t="shared" si="20"/>
        <v/>
      </c>
    </row>
    <row r="306" spans="2:16" s="76" customFormat="1" ht="15" x14ac:dyDescent="0.25">
      <c r="B306" s="153"/>
      <c r="C306" s="164"/>
      <c r="D306" s="164"/>
      <c r="E306" s="169"/>
      <c r="F306" s="164"/>
      <c r="G306" s="154"/>
      <c r="H306" s="162" t="str">
        <f>IF(ISBLANK(B306),"",SUMIF(Virkedager!$C:$C,"&gt;" &amp;  C306,Virkedager!$A:$A) - SUMIF(Virkedager!$C:$C,"&gt;" &amp;  D306,Virkedager!$A:$A))</f>
        <v/>
      </c>
      <c r="I306" s="83" t="str">
        <f t="shared" si="17"/>
        <v/>
      </c>
      <c r="J306" s="84" t="str">
        <f>IF(ISBLANK(B306),"",SUMIF(Virkedager!$C:$C,"&gt;" &amp;  C306,Virkedager!$A:$A) - SUMIF(Virkedager!$C:$C,"&gt;" &amp;  F306,Virkedager!$A:$A))</f>
        <v/>
      </c>
      <c r="K306" s="83" t="str">
        <f t="shared" si="18"/>
        <v/>
      </c>
      <c r="L306" s="157" t="str">
        <f t="shared" si="19"/>
        <v/>
      </c>
      <c r="M306" s="157" t="str">
        <f>IF(ISBLANK(B306),"",IF(COUNTIF(B$7:$B306,B306)&gt;1,TRUE,FALSE))</f>
        <v/>
      </c>
      <c r="N306" s="157" t="str">
        <f>IF(ISBLANK(B306),"",IF(COUNTIF($L$7:L306,TRUE)&gt;$P$2,L306,FALSE))</f>
        <v/>
      </c>
      <c r="O306" s="85"/>
      <c r="P306" s="86" t="str">
        <f t="shared" si="20"/>
        <v/>
      </c>
    </row>
    <row r="307" spans="2:16" s="76" customFormat="1" ht="15" x14ac:dyDescent="0.25">
      <c r="B307" s="153"/>
      <c r="C307" s="164"/>
      <c r="D307" s="164"/>
      <c r="E307" s="169"/>
      <c r="F307" s="164"/>
      <c r="G307" s="154"/>
      <c r="H307" s="162" t="str">
        <f>IF(ISBLANK(B307),"",SUMIF(Virkedager!$C:$C,"&gt;" &amp;  C307,Virkedager!$A:$A) - SUMIF(Virkedager!$C:$C,"&gt;" &amp;  D307,Virkedager!$A:$A))</f>
        <v/>
      </c>
      <c r="I307" s="83" t="str">
        <f t="shared" si="17"/>
        <v/>
      </c>
      <c r="J307" s="84" t="str">
        <f>IF(ISBLANK(B307),"",SUMIF(Virkedager!$C:$C,"&gt;" &amp;  C307,Virkedager!$A:$A) - SUMIF(Virkedager!$C:$C,"&gt;" &amp;  F307,Virkedager!$A:$A))</f>
        <v/>
      </c>
      <c r="K307" s="83" t="str">
        <f t="shared" si="18"/>
        <v/>
      </c>
      <c r="L307" s="157" t="str">
        <f t="shared" si="19"/>
        <v/>
      </c>
      <c r="M307" s="157" t="str">
        <f>IF(ISBLANK(B307),"",IF(COUNTIF(B$7:$B307,B307)&gt;1,TRUE,FALSE))</f>
        <v/>
      </c>
      <c r="N307" s="157" t="str">
        <f>IF(ISBLANK(B307),"",IF(COUNTIF($L$7:L307,TRUE)&gt;$P$2,L307,FALSE))</f>
        <v/>
      </c>
      <c r="O307" s="85"/>
      <c r="P307" s="86" t="str">
        <f t="shared" si="20"/>
        <v/>
      </c>
    </row>
    <row r="308" spans="2:16" s="76" customFormat="1" ht="15" x14ac:dyDescent="0.25">
      <c r="B308" s="153"/>
      <c r="C308" s="164"/>
      <c r="D308" s="164"/>
      <c r="E308" s="169"/>
      <c r="F308" s="164"/>
      <c r="G308" s="154"/>
      <c r="H308" s="162" t="str">
        <f>IF(ISBLANK(B308),"",SUMIF(Virkedager!$C:$C,"&gt;" &amp;  C308,Virkedager!$A:$A) - SUMIF(Virkedager!$C:$C,"&gt;" &amp;  D308,Virkedager!$A:$A))</f>
        <v/>
      </c>
      <c r="I308" s="83" t="str">
        <f t="shared" si="17"/>
        <v/>
      </c>
      <c r="J308" s="84" t="str">
        <f>IF(ISBLANK(B308),"",SUMIF(Virkedager!$C:$C,"&gt;" &amp;  C308,Virkedager!$A:$A) - SUMIF(Virkedager!$C:$C,"&gt;" &amp;  F308,Virkedager!$A:$A))</f>
        <v/>
      </c>
      <c r="K308" s="83" t="str">
        <f t="shared" si="18"/>
        <v/>
      </c>
      <c r="L308" s="157" t="str">
        <f t="shared" si="19"/>
        <v/>
      </c>
      <c r="M308" s="157" t="str">
        <f>IF(ISBLANK(B308),"",IF(COUNTIF(B$7:$B308,B308)&gt;1,TRUE,FALSE))</f>
        <v/>
      </c>
      <c r="N308" s="157" t="str">
        <f>IF(ISBLANK(B308),"",IF(COUNTIF($L$7:L308,TRUE)&gt;$P$2,L308,FALSE))</f>
        <v/>
      </c>
      <c r="O308" s="85"/>
      <c r="P308" s="86" t="str">
        <f t="shared" si="20"/>
        <v/>
      </c>
    </row>
    <row r="309" spans="2:16" s="76" customFormat="1" ht="15" x14ac:dyDescent="0.25">
      <c r="B309" s="153"/>
      <c r="C309" s="164"/>
      <c r="D309" s="164"/>
      <c r="E309" s="169"/>
      <c r="F309" s="164"/>
      <c r="G309" s="154"/>
      <c r="H309" s="162" t="str">
        <f>IF(ISBLANK(B309),"",SUMIF(Virkedager!$C:$C,"&gt;" &amp;  C309,Virkedager!$A:$A) - SUMIF(Virkedager!$C:$C,"&gt;" &amp;  D309,Virkedager!$A:$A))</f>
        <v/>
      </c>
      <c r="I309" s="83" t="str">
        <f t="shared" si="17"/>
        <v/>
      </c>
      <c r="J309" s="84" t="str">
        <f>IF(ISBLANK(B309),"",SUMIF(Virkedager!$C:$C,"&gt;" &amp;  C309,Virkedager!$A:$A) - SUMIF(Virkedager!$C:$C,"&gt;" &amp;  F309,Virkedager!$A:$A))</f>
        <v/>
      </c>
      <c r="K309" s="83" t="str">
        <f t="shared" si="18"/>
        <v/>
      </c>
      <c r="L309" s="157" t="str">
        <f t="shared" si="19"/>
        <v/>
      </c>
      <c r="M309" s="157" t="str">
        <f>IF(ISBLANK(B309),"",IF(COUNTIF(B$7:$B309,B309)&gt;1,TRUE,FALSE))</f>
        <v/>
      </c>
      <c r="N309" s="157" t="str">
        <f>IF(ISBLANK(B309),"",IF(COUNTIF($L$7:L309,TRUE)&gt;$P$2,L309,FALSE))</f>
        <v/>
      </c>
      <c r="O309" s="85"/>
      <c r="P309" s="86" t="str">
        <f t="shared" si="20"/>
        <v/>
      </c>
    </row>
    <row r="310" spans="2:16" s="76" customFormat="1" ht="15" x14ac:dyDescent="0.25">
      <c r="B310" s="153"/>
      <c r="C310" s="164"/>
      <c r="D310" s="164"/>
      <c r="E310" s="169"/>
      <c r="F310" s="164"/>
      <c r="G310" s="154"/>
      <c r="H310" s="162" t="str">
        <f>IF(ISBLANK(B310),"",SUMIF(Virkedager!$C:$C,"&gt;" &amp;  C310,Virkedager!$A:$A) - SUMIF(Virkedager!$C:$C,"&gt;" &amp;  D310,Virkedager!$A:$A))</f>
        <v/>
      </c>
      <c r="I310" s="83" t="str">
        <f t="shared" si="17"/>
        <v/>
      </c>
      <c r="J310" s="84" t="str">
        <f>IF(ISBLANK(B310),"",SUMIF(Virkedager!$C:$C,"&gt;" &amp;  C310,Virkedager!$A:$A) - SUMIF(Virkedager!$C:$C,"&gt;" &amp;  F310,Virkedager!$A:$A))</f>
        <v/>
      </c>
      <c r="K310" s="83" t="str">
        <f t="shared" si="18"/>
        <v/>
      </c>
      <c r="L310" s="157" t="str">
        <f t="shared" si="19"/>
        <v/>
      </c>
      <c r="M310" s="157" t="str">
        <f>IF(ISBLANK(B310),"",IF(COUNTIF(B$7:$B310,B310)&gt;1,TRUE,FALSE))</f>
        <v/>
      </c>
      <c r="N310" s="157" t="str">
        <f>IF(ISBLANK(B310),"",IF(COUNTIF($L$7:L310,TRUE)&gt;$P$2,L310,FALSE))</f>
        <v/>
      </c>
      <c r="O310" s="85"/>
      <c r="P310" s="86" t="str">
        <f t="shared" si="20"/>
        <v/>
      </c>
    </row>
    <row r="311" spans="2:16" s="76" customFormat="1" ht="15" x14ac:dyDescent="0.25">
      <c r="B311" s="153"/>
      <c r="C311" s="164"/>
      <c r="D311" s="164"/>
      <c r="E311" s="169"/>
      <c r="F311" s="164"/>
      <c r="G311" s="154"/>
      <c r="H311" s="162" t="str">
        <f>IF(ISBLANK(B311),"",SUMIF(Virkedager!$C:$C,"&gt;" &amp;  C311,Virkedager!$A:$A) - SUMIF(Virkedager!$C:$C,"&gt;" &amp;  D311,Virkedager!$A:$A))</f>
        <v/>
      </c>
      <c r="I311" s="83" t="str">
        <f t="shared" si="17"/>
        <v/>
      </c>
      <c r="J311" s="84" t="str">
        <f>IF(ISBLANK(B311),"",SUMIF(Virkedager!$C:$C,"&gt;" &amp;  C311,Virkedager!$A:$A) - SUMIF(Virkedager!$C:$C,"&gt;" &amp;  F311,Virkedager!$A:$A))</f>
        <v/>
      </c>
      <c r="K311" s="83" t="str">
        <f t="shared" si="18"/>
        <v/>
      </c>
      <c r="L311" s="157" t="str">
        <f t="shared" si="19"/>
        <v/>
      </c>
      <c r="M311" s="157" t="str">
        <f>IF(ISBLANK(B311),"",IF(COUNTIF(B$7:$B311,B311)&gt;1,TRUE,FALSE))</f>
        <v/>
      </c>
      <c r="N311" s="157" t="str">
        <f>IF(ISBLANK(B311),"",IF(COUNTIF($L$7:L311,TRUE)&gt;$P$2,L311,FALSE))</f>
        <v/>
      </c>
      <c r="O311" s="85"/>
      <c r="P311" s="86" t="str">
        <f t="shared" si="20"/>
        <v/>
      </c>
    </row>
    <row r="312" spans="2:16" s="76" customFormat="1" ht="15" x14ac:dyDescent="0.25">
      <c r="B312" s="153"/>
      <c r="C312" s="164"/>
      <c r="D312" s="164"/>
      <c r="E312" s="169"/>
      <c r="F312" s="164"/>
      <c r="G312" s="154"/>
      <c r="H312" s="162" t="str">
        <f>IF(ISBLANK(B312),"",SUMIF(Virkedager!$C:$C,"&gt;" &amp;  C312,Virkedager!$A:$A) - SUMIF(Virkedager!$C:$C,"&gt;" &amp;  D312,Virkedager!$A:$A))</f>
        <v/>
      </c>
      <c r="I312" s="83" t="str">
        <f t="shared" si="17"/>
        <v/>
      </c>
      <c r="J312" s="84" t="str">
        <f>IF(ISBLANK(B312),"",SUMIF(Virkedager!$C:$C,"&gt;" &amp;  C312,Virkedager!$A:$A) - SUMIF(Virkedager!$C:$C,"&gt;" &amp;  F312,Virkedager!$A:$A))</f>
        <v/>
      </c>
      <c r="K312" s="83" t="str">
        <f t="shared" si="18"/>
        <v/>
      </c>
      <c r="L312" s="157" t="str">
        <f t="shared" si="19"/>
        <v/>
      </c>
      <c r="M312" s="157" t="str">
        <f>IF(ISBLANK(B312),"",IF(COUNTIF(B$7:$B312,B312)&gt;1,TRUE,FALSE))</f>
        <v/>
      </c>
      <c r="N312" s="157" t="str">
        <f>IF(ISBLANK(B312),"",IF(COUNTIF($L$7:L312,TRUE)&gt;$P$2,L312,FALSE))</f>
        <v/>
      </c>
      <c r="O312" s="85"/>
      <c r="P312" s="86" t="str">
        <f t="shared" si="20"/>
        <v/>
      </c>
    </row>
    <row r="313" spans="2:16" s="76" customFormat="1" ht="15" x14ac:dyDescent="0.25">
      <c r="B313" s="153"/>
      <c r="C313" s="164"/>
      <c r="D313" s="164"/>
      <c r="E313" s="169"/>
      <c r="F313" s="164"/>
      <c r="G313" s="154"/>
      <c r="H313" s="162" t="str">
        <f>IF(ISBLANK(B313),"",SUMIF(Virkedager!$C:$C,"&gt;" &amp;  C313,Virkedager!$A:$A) - SUMIF(Virkedager!$C:$C,"&gt;" &amp;  D313,Virkedager!$A:$A))</f>
        <v/>
      </c>
      <c r="I313" s="83" t="str">
        <f t="shared" si="17"/>
        <v/>
      </c>
      <c r="J313" s="84" t="str">
        <f>IF(ISBLANK(B313),"",SUMIF(Virkedager!$C:$C,"&gt;" &amp;  C313,Virkedager!$A:$A) - SUMIF(Virkedager!$C:$C,"&gt;" &amp;  F313,Virkedager!$A:$A))</f>
        <v/>
      </c>
      <c r="K313" s="83" t="str">
        <f t="shared" si="18"/>
        <v/>
      </c>
      <c r="L313" s="157" t="str">
        <f t="shared" si="19"/>
        <v/>
      </c>
      <c r="M313" s="157" t="str">
        <f>IF(ISBLANK(B313),"",IF(COUNTIF(B$7:$B313,B313)&gt;1,TRUE,FALSE))</f>
        <v/>
      </c>
      <c r="N313" s="157" t="str">
        <f>IF(ISBLANK(B313),"",IF(COUNTIF($L$7:L313,TRUE)&gt;$P$2,L313,FALSE))</f>
        <v/>
      </c>
      <c r="O313" s="85"/>
      <c r="P313" s="86" t="str">
        <f t="shared" si="20"/>
        <v/>
      </c>
    </row>
    <row r="314" spans="2:16" s="76" customFormat="1" ht="15" x14ac:dyDescent="0.25">
      <c r="B314" s="153"/>
      <c r="C314" s="164"/>
      <c r="D314" s="164"/>
      <c r="E314" s="169"/>
      <c r="F314" s="164"/>
      <c r="G314" s="154"/>
      <c r="H314" s="162" t="str">
        <f>IF(ISBLANK(B314),"",SUMIF(Virkedager!$C:$C,"&gt;" &amp;  C314,Virkedager!$A:$A) - SUMIF(Virkedager!$C:$C,"&gt;" &amp;  D314,Virkedager!$A:$A))</f>
        <v/>
      </c>
      <c r="I314" s="83" t="str">
        <f t="shared" si="17"/>
        <v/>
      </c>
      <c r="J314" s="84" t="str">
        <f>IF(ISBLANK(B314),"",SUMIF(Virkedager!$C:$C,"&gt;" &amp;  C314,Virkedager!$A:$A) - SUMIF(Virkedager!$C:$C,"&gt;" &amp;  F314,Virkedager!$A:$A))</f>
        <v/>
      </c>
      <c r="K314" s="83" t="str">
        <f t="shared" si="18"/>
        <v/>
      </c>
      <c r="L314" s="157" t="str">
        <f t="shared" si="19"/>
        <v/>
      </c>
      <c r="M314" s="157" t="str">
        <f>IF(ISBLANK(B314),"",IF(COUNTIF(B$7:$B314,B314)&gt;1,TRUE,FALSE))</f>
        <v/>
      </c>
      <c r="N314" s="157" t="str">
        <f>IF(ISBLANK(B314),"",IF(COUNTIF($L$7:L314,TRUE)&gt;$P$2,L314,FALSE))</f>
        <v/>
      </c>
      <c r="O314" s="85"/>
      <c r="P314" s="86" t="str">
        <f t="shared" si="20"/>
        <v/>
      </c>
    </row>
    <row r="315" spans="2:16" s="76" customFormat="1" ht="15" x14ac:dyDescent="0.25">
      <c r="B315" s="153"/>
      <c r="C315" s="164"/>
      <c r="D315" s="164"/>
      <c r="E315" s="169"/>
      <c r="F315" s="164"/>
      <c r="G315" s="154"/>
      <c r="H315" s="162" t="str">
        <f>IF(ISBLANK(B315),"",SUMIF(Virkedager!$C:$C,"&gt;" &amp;  C315,Virkedager!$A:$A) - SUMIF(Virkedager!$C:$C,"&gt;" &amp;  D315,Virkedager!$A:$A))</f>
        <v/>
      </c>
      <c r="I315" s="83" t="str">
        <f t="shared" si="17"/>
        <v/>
      </c>
      <c r="J315" s="84" t="str">
        <f>IF(ISBLANK(B315),"",SUMIF(Virkedager!$C:$C,"&gt;" &amp;  C315,Virkedager!$A:$A) - SUMIF(Virkedager!$C:$C,"&gt;" &amp;  F315,Virkedager!$A:$A))</f>
        <v/>
      </c>
      <c r="K315" s="83" t="str">
        <f t="shared" si="18"/>
        <v/>
      </c>
      <c r="L315" s="157" t="str">
        <f t="shared" si="19"/>
        <v/>
      </c>
      <c r="M315" s="157" t="str">
        <f>IF(ISBLANK(B315),"",IF(COUNTIF(B$7:$B315,B315)&gt;1,TRUE,FALSE))</f>
        <v/>
      </c>
      <c r="N315" s="157" t="str">
        <f>IF(ISBLANK(B315),"",IF(COUNTIF($L$7:L315,TRUE)&gt;$P$2,L315,FALSE))</f>
        <v/>
      </c>
      <c r="O315" s="85"/>
      <c r="P315" s="86" t="str">
        <f t="shared" si="20"/>
        <v/>
      </c>
    </row>
    <row r="316" spans="2:16" s="76" customFormat="1" ht="15" x14ac:dyDescent="0.25">
      <c r="B316" s="153"/>
      <c r="C316" s="164"/>
      <c r="D316" s="164"/>
      <c r="E316" s="169"/>
      <c r="F316" s="164"/>
      <c r="G316" s="154"/>
      <c r="H316" s="162" t="str">
        <f>IF(ISBLANK(B316),"",SUMIF(Virkedager!$C:$C,"&gt;" &amp;  C316,Virkedager!$A:$A) - SUMIF(Virkedager!$C:$C,"&gt;" &amp;  D316,Virkedager!$A:$A))</f>
        <v/>
      </c>
      <c r="I316" s="83" t="str">
        <f t="shared" si="17"/>
        <v/>
      </c>
      <c r="J316" s="84" t="str">
        <f>IF(ISBLANK(B316),"",SUMIF(Virkedager!$C:$C,"&gt;" &amp;  C316,Virkedager!$A:$A) - SUMIF(Virkedager!$C:$C,"&gt;" &amp;  F316,Virkedager!$A:$A))</f>
        <v/>
      </c>
      <c r="K316" s="83" t="str">
        <f t="shared" si="18"/>
        <v/>
      </c>
      <c r="L316" s="157" t="str">
        <f t="shared" si="19"/>
        <v/>
      </c>
      <c r="M316" s="157" t="str">
        <f>IF(ISBLANK(B316),"",IF(COUNTIF(B$7:$B316,B316)&gt;1,TRUE,FALSE))</f>
        <v/>
      </c>
      <c r="N316" s="157" t="str">
        <f>IF(ISBLANK(B316),"",IF(COUNTIF($L$7:L316,TRUE)&gt;$P$2,L316,FALSE))</f>
        <v/>
      </c>
      <c r="O316" s="85"/>
      <c r="P316" s="86" t="str">
        <f t="shared" si="20"/>
        <v/>
      </c>
    </row>
    <row r="317" spans="2:16" s="76" customFormat="1" ht="15" x14ac:dyDescent="0.25">
      <c r="B317" s="153"/>
      <c r="C317" s="164"/>
      <c r="D317" s="164"/>
      <c r="E317" s="169"/>
      <c r="F317" s="164"/>
      <c r="G317" s="154"/>
      <c r="H317" s="162" t="str">
        <f>IF(ISBLANK(B317),"",SUMIF(Virkedager!$C:$C,"&gt;" &amp;  C317,Virkedager!$A:$A) - SUMIF(Virkedager!$C:$C,"&gt;" &amp;  D317,Virkedager!$A:$A))</f>
        <v/>
      </c>
      <c r="I317" s="83" t="str">
        <f t="shared" si="17"/>
        <v/>
      </c>
      <c r="J317" s="84" t="str">
        <f>IF(ISBLANK(B317),"",SUMIF(Virkedager!$C:$C,"&gt;" &amp;  C317,Virkedager!$A:$A) - SUMIF(Virkedager!$C:$C,"&gt;" &amp;  F317,Virkedager!$A:$A))</f>
        <v/>
      </c>
      <c r="K317" s="83" t="str">
        <f t="shared" si="18"/>
        <v/>
      </c>
      <c r="L317" s="157" t="str">
        <f t="shared" si="19"/>
        <v/>
      </c>
      <c r="M317" s="157" t="str">
        <f>IF(ISBLANK(B317),"",IF(COUNTIF(B$7:$B317,B317)&gt;1,TRUE,FALSE))</f>
        <v/>
      </c>
      <c r="N317" s="157" t="str">
        <f>IF(ISBLANK(B317),"",IF(COUNTIF($L$7:L317,TRUE)&gt;$P$2,L317,FALSE))</f>
        <v/>
      </c>
      <c r="O317" s="85"/>
      <c r="P317" s="86" t="str">
        <f t="shared" si="20"/>
        <v/>
      </c>
    </row>
    <row r="318" spans="2:16" s="76" customFormat="1" ht="15" x14ac:dyDescent="0.25">
      <c r="B318" s="153"/>
      <c r="C318" s="164"/>
      <c r="D318" s="164"/>
      <c r="E318" s="169"/>
      <c r="F318" s="164"/>
      <c r="G318" s="154"/>
      <c r="H318" s="162" t="str">
        <f>IF(ISBLANK(B318),"",SUMIF(Virkedager!$C:$C,"&gt;" &amp;  C318,Virkedager!$A:$A) - SUMIF(Virkedager!$C:$C,"&gt;" &amp;  D318,Virkedager!$A:$A))</f>
        <v/>
      </c>
      <c r="I318" s="83" t="str">
        <f t="shared" si="17"/>
        <v/>
      </c>
      <c r="J318" s="84" t="str">
        <f>IF(ISBLANK(B318),"",SUMIF(Virkedager!$C:$C,"&gt;" &amp;  C318,Virkedager!$A:$A) - SUMIF(Virkedager!$C:$C,"&gt;" &amp;  F318,Virkedager!$A:$A))</f>
        <v/>
      </c>
      <c r="K318" s="83" t="str">
        <f t="shared" si="18"/>
        <v/>
      </c>
      <c r="L318" s="157" t="str">
        <f t="shared" si="19"/>
        <v/>
      </c>
      <c r="M318" s="157" t="str">
        <f>IF(ISBLANK(B318),"",IF(COUNTIF(B$7:$B318,B318)&gt;1,TRUE,FALSE))</f>
        <v/>
      </c>
      <c r="N318" s="157" t="str">
        <f>IF(ISBLANK(B318),"",IF(COUNTIF($L$7:L318,TRUE)&gt;$P$2,L318,FALSE))</f>
        <v/>
      </c>
      <c r="O318" s="85"/>
      <c r="P318" s="86" t="str">
        <f t="shared" si="20"/>
        <v/>
      </c>
    </row>
    <row r="319" spans="2:16" s="76" customFormat="1" ht="15" x14ac:dyDescent="0.25">
      <c r="B319" s="153"/>
      <c r="C319" s="164"/>
      <c r="D319" s="164"/>
      <c r="E319" s="169"/>
      <c r="F319" s="164"/>
      <c r="G319" s="154"/>
      <c r="H319" s="162" t="str">
        <f>IF(ISBLANK(B319),"",SUMIF(Virkedager!$C:$C,"&gt;" &amp;  C319,Virkedager!$A:$A) - SUMIF(Virkedager!$C:$C,"&gt;" &amp;  D319,Virkedager!$A:$A))</f>
        <v/>
      </c>
      <c r="I319" s="83" t="str">
        <f t="shared" si="17"/>
        <v/>
      </c>
      <c r="J319" s="84" t="str">
        <f>IF(ISBLANK(B319),"",SUMIF(Virkedager!$C:$C,"&gt;" &amp;  C319,Virkedager!$A:$A) - SUMIF(Virkedager!$C:$C,"&gt;" &amp;  F319,Virkedager!$A:$A))</f>
        <v/>
      </c>
      <c r="K319" s="83" t="str">
        <f t="shared" si="18"/>
        <v/>
      </c>
      <c r="L319" s="157" t="str">
        <f t="shared" si="19"/>
        <v/>
      </c>
      <c r="M319" s="157" t="str">
        <f>IF(ISBLANK(B319),"",IF(COUNTIF(B$7:$B319,B319)&gt;1,TRUE,FALSE))</f>
        <v/>
      </c>
      <c r="N319" s="157" t="str">
        <f>IF(ISBLANK(B319),"",IF(COUNTIF($L$7:L319,TRUE)&gt;$P$2,L319,FALSE))</f>
        <v/>
      </c>
      <c r="O319" s="85"/>
      <c r="P319" s="86" t="str">
        <f t="shared" si="20"/>
        <v/>
      </c>
    </row>
    <row r="320" spans="2:16" s="76" customFormat="1" ht="15" x14ac:dyDescent="0.25">
      <c r="B320" s="153"/>
      <c r="C320" s="164"/>
      <c r="D320" s="164"/>
      <c r="E320" s="169"/>
      <c r="F320" s="164"/>
      <c r="G320" s="154"/>
      <c r="H320" s="162" t="str">
        <f>IF(ISBLANK(B320),"",SUMIF(Virkedager!$C:$C,"&gt;" &amp;  C320,Virkedager!$A:$A) - SUMIF(Virkedager!$C:$C,"&gt;" &amp;  D320,Virkedager!$A:$A))</f>
        <v/>
      </c>
      <c r="I320" s="83" t="str">
        <f t="shared" si="17"/>
        <v/>
      </c>
      <c r="J320" s="84" t="str">
        <f>IF(ISBLANK(B320),"",SUMIF(Virkedager!$C:$C,"&gt;" &amp;  C320,Virkedager!$A:$A) - SUMIF(Virkedager!$C:$C,"&gt;" &amp;  F320,Virkedager!$A:$A))</f>
        <v/>
      </c>
      <c r="K320" s="83" t="str">
        <f t="shared" si="18"/>
        <v/>
      </c>
      <c r="L320" s="157" t="str">
        <f t="shared" si="19"/>
        <v/>
      </c>
      <c r="M320" s="157" t="str">
        <f>IF(ISBLANK(B320),"",IF(COUNTIF(B$7:$B320,B320)&gt;1,TRUE,FALSE))</f>
        <v/>
      </c>
      <c r="N320" s="157" t="str">
        <f>IF(ISBLANK(B320),"",IF(COUNTIF($L$7:L320,TRUE)&gt;$P$2,L320,FALSE))</f>
        <v/>
      </c>
      <c r="O320" s="85"/>
      <c r="P320" s="86" t="str">
        <f t="shared" si="20"/>
        <v/>
      </c>
    </row>
    <row r="321" spans="2:16" s="76" customFormat="1" ht="15" x14ac:dyDescent="0.25">
      <c r="B321" s="153"/>
      <c r="C321" s="164"/>
      <c r="D321" s="164"/>
      <c r="E321" s="169"/>
      <c r="F321" s="164"/>
      <c r="G321" s="154"/>
      <c r="H321" s="162" t="str">
        <f>IF(ISBLANK(B321),"",SUMIF(Virkedager!$C:$C,"&gt;" &amp;  C321,Virkedager!$A:$A) - SUMIF(Virkedager!$C:$C,"&gt;" &amp;  D321,Virkedager!$A:$A))</f>
        <v/>
      </c>
      <c r="I321" s="83" t="str">
        <f t="shared" si="17"/>
        <v/>
      </c>
      <c r="J321" s="84" t="str">
        <f>IF(ISBLANK(B321),"",SUMIF(Virkedager!$C:$C,"&gt;" &amp;  C321,Virkedager!$A:$A) - SUMIF(Virkedager!$C:$C,"&gt;" &amp;  F321,Virkedager!$A:$A))</f>
        <v/>
      </c>
      <c r="K321" s="83" t="str">
        <f t="shared" si="18"/>
        <v/>
      </c>
      <c r="L321" s="157" t="str">
        <f t="shared" si="19"/>
        <v/>
      </c>
      <c r="M321" s="157" t="str">
        <f>IF(ISBLANK(B321),"",IF(COUNTIF(B$7:$B321,B321)&gt;1,TRUE,FALSE))</f>
        <v/>
      </c>
      <c r="N321" s="157" t="str">
        <f>IF(ISBLANK(B321),"",IF(COUNTIF($L$7:L321,TRUE)&gt;$P$2,L321,FALSE))</f>
        <v/>
      </c>
      <c r="O321" s="85"/>
      <c r="P321" s="86" t="str">
        <f t="shared" si="20"/>
        <v/>
      </c>
    </row>
    <row r="322" spans="2:16" s="76" customFormat="1" ht="15" x14ac:dyDescent="0.25">
      <c r="B322" s="153"/>
      <c r="C322" s="164"/>
      <c r="D322" s="164"/>
      <c r="E322" s="169"/>
      <c r="F322" s="164"/>
      <c r="G322" s="154"/>
      <c r="H322" s="162" t="str">
        <f>IF(ISBLANK(B322),"",SUMIF(Virkedager!$C:$C,"&gt;" &amp;  C322,Virkedager!$A:$A) - SUMIF(Virkedager!$C:$C,"&gt;" &amp;  D322,Virkedager!$A:$A))</f>
        <v/>
      </c>
      <c r="I322" s="83" t="str">
        <f t="shared" si="17"/>
        <v/>
      </c>
      <c r="J322" s="84" t="str">
        <f>IF(ISBLANK(B322),"",SUMIF(Virkedager!$C:$C,"&gt;" &amp;  C322,Virkedager!$A:$A) - SUMIF(Virkedager!$C:$C,"&gt;" &amp;  F322,Virkedager!$A:$A))</f>
        <v/>
      </c>
      <c r="K322" s="83" t="str">
        <f t="shared" si="18"/>
        <v/>
      </c>
      <c r="L322" s="157" t="str">
        <f t="shared" si="19"/>
        <v/>
      </c>
      <c r="M322" s="157" t="str">
        <f>IF(ISBLANK(B322),"",IF(COUNTIF(B$7:$B322,B322)&gt;1,TRUE,FALSE))</f>
        <v/>
      </c>
      <c r="N322" s="157" t="str">
        <f>IF(ISBLANK(B322),"",IF(COUNTIF($L$7:L322,TRUE)&gt;$P$2,L322,FALSE))</f>
        <v/>
      </c>
      <c r="O322" s="85"/>
      <c r="P322" s="86" t="str">
        <f t="shared" si="20"/>
        <v/>
      </c>
    </row>
    <row r="323" spans="2:16" s="76" customFormat="1" ht="15" x14ac:dyDescent="0.25">
      <c r="B323" s="153"/>
      <c r="C323" s="164"/>
      <c r="D323" s="164"/>
      <c r="E323" s="169"/>
      <c r="F323" s="164"/>
      <c r="G323" s="154"/>
      <c r="H323" s="162" t="str">
        <f>IF(ISBLANK(B323),"",SUMIF(Virkedager!$C:$C,"&gt;" &amp;  C323,Virkedager!$A:$A) - SUMIF(Virkedager!$C:$C,"&gt;" &amp;  D323,Virkedager!$A:$A))</f>
        <v/>
      </c>
      <c r="I323" s="83" t="str">
        <f t="shared" si="17"/>
        <v/>
      </c>
      <c r="J323" s="84" t="str">
        <f>IF(ISBLANK(B323),"",SUMIF(Virkedager!$C:$C,"&gt;" &amp;  C323,Virkedager!$A:$A) - SUMIF(Virkedager!$C:$C,"&gt;" &amp;  F323,Virkedager!$A:$A))</f>
        <v/>
      </c>
      <c r="K323" s="83" t="str">
        <f t="shared" si="18"/>
        <v/>
      </c>
      <c r="L323" s="157" t="str">
        <f t="shared" si="19"/>
        <v/>
      </c>
      <c r="M323" s="157" t="str">
        <f>IF(ISBLANK(B323),"",IF(COUNTIF(B$7:$B323,B323)&gt;1,TRUE,FALSE))</f>
        <v/>
      </c>
      <c r="N323" s="157" t="str">
        <f>IF(ISBLANK(B323),"",IF(COUNTIF($L$7:L323,TRUE)&gt;$P$2,L323,FALSE))</f>
        <v/>
      </c>
      <c r="O323" s="85"/>
      <c r="P323" s="86" t="str">
        <f t="shared" si="20"/>
        <v/>
      </c>
    </row>
    <row r="324" spans="2:16" s="76" customFormat="1" ht="15" x14ac:dyDescent="0.25">
      <c r="B324" s="153"/>
      <c r="C324" s="164"/>
      <c r="D324" s="164"/>
      <c r="E324" s="169"/>
      <c r="F324" s="164"/>
      <c r="G324" s="154"/>
      <c r="H324" s="162" t="str">
        <f>IF(ISBLANK(B324),"",SUMIF(Virkedager!$C:$C,"&gt;" &amp;  C324,Virkedager!$A:$A) - SUMIF(Virkedager!$C:$C,"&gt;" &amp;  D324,Virkedager!$A:$A))</f>
        <v/>
      </c>
      <c r="I324" s="83" t="str">
        <f t="shared" si="17"/>
        <v/>
      </c>
      <c r="J324" s="84" t="str">
        <f>IF(ISBLANK(B324),"",SUMIF(Virkedager!$C:$C,"&gt;" &amp;  C324,Virkedager!$A:$A) - SUMIF(Virkedager!$C:$C,"&gt;" &amp;  F324,Virkedager!$A:$A))</f>
        <v/>
      </c>
      <c r="K324" s="83" t="str">
        <f t="shared" si="18"/>
        <v/>
      </c>
      <c r="L324" s="157" t="str">
        <f t="shared" si="19"/>
        <v/>
      </c>
      <c r="M324" s="157" t="str">
        <f>IF(ISBLANK(B324),"",IF(COUNTIF(B$7:$B324,B324)&gt;1,TRUE,FALSE))</f>
        <v/>
      </c>
      <c r="N324" s="157" t="str">
        <f>IF(ISBLANK(B324),"",IF(COUNTIF($L$7:L324,TRUE)&gt;$P$2,L324,FALSE))</f>
        <v/>
      </c>
      <c r="O324" s="85"/>
      <c r="P324" s="86" t="str">
        <f t="shared" si="20"/>
        <v/>
      </c>
    </row>
    <row r="325" spans="2:16" s="76" customFormat="1" ht="15" x14ac:dyDescent="0.25">
      <c r="B325" s="153"/>
      <c r="C325" s="164"/>
      <c r="D325" s="164"/>
      <c r="E325" s="169"/>
      <c r="F325" s="164"/>
      <c r="G325" s="154"/>
      <c r="H325" s="162" t="str">
        <f>IF(ISBLANK(B325),"",SUMIF(Virkedager!$C:$C,"&gt;" &amp;  C325,Virkedager!$A:$A) - SUMIF(Virkedager!$C:$C,"&gt;" &amp;  D325,Virkedager!$A:$A))</f>
        <v/>
      </c>
      <c r="I325" s="83" t="str">
        <f t="shared" si="17"/>
        <v/>
      </c>
      <c r="J325" s="84" t="str">
        <f>IF(ISBLANK(B325),"",SUMIF(Virkedager!$C:$C,"&gt;" &amp;  C325,Virkedager!$A:$A) - SUMIF(Virkedager!$C:$C,"&gt;" &amp;  F325,Virkedager!$A:$A))</f>
        <v/>
      </c>
      <c r="K325" s="83" t="str">
        <f t="shared" si="18"/>
        <v/>
      </c>
      <c r="L325" s="157" t="str">
        <f t="shared" si="19"/>
        <v/>
      </c>
      <c r="M325" s="157" t="str">
        <f>IF(ISBLANK(B325),"",IF(COUNTIF(B$7:$B325,B325)&gt;1,TRUE,FALSE))</f>
        <v/>
      </c>
      <c r="N325" s="157" t="str">
        <f>IF(ISBLANK(B325),"",IF(COUNTIF($L$7:L325,TRUE)&gt;$P$2,L325,FALSE))</f>
        <v/>
      </c>
      <c r="O325" s="85"/>
      <c r="P325" s="86" t="str">
        <f t="shared" si="20"/>
        <v/>
      </c>
    </row>
    <row r="326" spans="2:16" s="76" customFormat="1" ht="15" x14ac:dyDescent="0.25">
      <c r="B326" s="153"/>
      <c r="C326" s="164"/>
      <c r="D326" s="164"/>
      <c r="E326" s="169"/>
      <c r="F326" s="164"/>
      <c r="G326" s="154"/>
      <c r="H326" s="162" t="str">
        <f>IF(ISBLANK(B326),"",SUMIF(Virkedager!$C:$C,"&gt;" &amp;  C326,Virkedager!$A:$A) - SUMIF(Virkedager!$C:$C,"&gt;" &amp;  D326,Virkedager!$A:$A))</f>
        <v/>
      </c>
      <c r="I326" s="83" t="str">
        <f t="shared" ref="I326:I372" si="21">IF(ISBLANK(B326),"",H326&lt;21)</f>
        <v/>
      </c>
      <c r="J326" s="84" t="str">
        <f>IF(ISBLANK(B326),"",SUMIF(Virkedager!$C:$C,"&gt;" &amp;  C326,Virkedager!$A:$A) - SUMIF(Virkedager!$C:$C,"&gt;" &amp;  F326,Virkedager!$A:$A))</f>
        <v/>
      </c>
      <c r="K326" s="83" t="str">
        <f t="shared" ref="K326:K372" si="22">IF(ISBLANK(B326),"",J326&gt;=21)</f>
        <v/>
      </c>
      <c r="L326" s="157" t="str">
        <f t="shared" ref="L326:L389" si="23">IF(ISBLANK(B326),"",IF(AND(ISNUMBER($J$2),ISNUMBER(E326)),INT(F326)&gt;INT(E326),FALSE))</f>
        <v/>
      </c>
      <c r="M326" s="157" t="str">
        <f>IF(ISBLANK(B326),"",IF(COUNTIF(B$7:$B326,B326)&gt;1,TRUE,FALSE))</f>
        <v/>
      </c>
      <c r="N326" s="157" t="str">
        <f>IF(ISBLANK(B326),"",IF(COUNTIF($L$7:L326,TRUE)&gt;$P$2,L326,FALSE))</f>
        <v/>
      </c>
      <c r="O326" s="85"/>
      <c r="P326" s="86" t="str">
        <f t="shared" si="20"/>
        <v/>
      </c>
    </row>
    <row r="327" spans="2:16" s="76" customFormat="1" ht="15" x14ac:dyDescent="0.25">
      <c r="B327" s="153"/>
      <c r="C327" s="164"/>
      <c r="D327" s="164"/>
      <c r="E327" s="169"/>
      <c r="F327" s="164"/>
      <c r="G327" s="154"/>
      <c r="H327" s="162" t="str">
        <f>IF(ISBLANK(B327),"",SUMIF(Virkedager!$C:$C,"&gt;" &amp;  C327,Virkedager!$A:$A) - SUMIF(Virkedager!$C:$C,"&gt;" &amp;  D327,Virkedager!$A:$A))</f>
        <v/>
      </c>
      <c r="I327" s="83" t="str">
        <f t="shared" si="21"/>
        <v/>
      </c>
      <c r="J327" s="84" t="str">
        <f>IF(ISBLANK(B327),"",SUMIF(Virkedager!$C:$C,"&gt;" &amp;  C327,Virkedager!$A:$A) - SUMIF(Virkedager!$C:$C,"&gt;" &amp;  F327,Virkedager!$A:$A))</f>
        <v/>
      </c>
      <c r="K327" s="83" t="str">
        <f t="shared" si="22"/>
        <v/>
      </c>
      <c r="L327" s="157" t="str">
        <f t="shared" si="23"/>
        <v/>
      </c>
      <c r="M327" s="157" t="str">
        <f>IF(ISBLANK(B327),"",IF(COUNTIF(B$7:$B327,B327)&gt;1,TRUE,FALSE))</f>
        <v/>
      </c>
      <c r="N327" s="157" t="str">
        <f>IF(ISBLANK(B327),"",IF(COUNTIF($L$7:L327,TRUE)&gt;$P$2,L327,FALSE))</f>
        <v/>
      </c>
      <c r="O327" s="85"/>
      <c r="P327" s="86" t="str">
        <f t="shared" si="20"/>
        <v/>
      </c>
    </row>
    <row r="328" spans="2:16" s="76" customFormat="1" ht="15" x14ac:dyDescent="0.25">
      <c r="B328" s="153"/>
      <c r="C328" s="164"/>
      <c r="D328" s="164"/>
      <c r="E328" s="169"/>
      <c r="F328" s="164"/>
      <c r="G328" s="154"/>
      <c r="H328" s="162" t="str">
        <f>IF(ISBLANK(B328),"",SUMIF(Virkedager!$C:$C,"&gt;" &amp;  C328,Virkedager!$A:$A) - SUMIF(Virkedager!$C:$C,"&gt;" &amp;  D328,Virkedager!$A:$A))</f>
        <v/>
      </c>
      <c r="I328" s="83" t="str">
        <f t="shared" si="21"/>
        <v/>
      </c>
      <c r="J328" s="84" t="str">
        <f>IF(ISBLANK(B328),"",SUMIF(Virkedager!$C:$C,"&gt;" &amp;  C328,Virkedager!$A:$A) - SUMIF(Virkedager!$C:$C,"&gt;" &amp;  F328,Virkedager!$A:$A))</f>
        <v/>
      </c>
      <c r="K328" s="83" t="str">
        <f t="shared" si="22"/>
        <v/>
      </c>
      <c r="L328" s="157" t="str">
        <f t="shared" si="23"/>
        <v/>
      </c>
      <c r="M328" s="157" t="str">
        <f>IF(ISBLANK(B328),"",IF(COUNTIF(B$7:$B328,B328)&gt;1,TRUE,FALSE))</f>
        <v/>
      </c>
      <c r="N328" s="157" t="str">
        <f>IF(ISBLANK(B328),"",IF(COUNTIF($L$7:L328,TRUE)&gt;$P$2,L328,FALSE))</f>
        <v/>
      </c>
      <c r="O328" s="85"/>
      <c r="P328" s="86" t="str">
        <f t="shared" si="20"/>
        <v/>
      </c>
    </row>
    <row r="329" spans="2:16" s="76" customFormat="1" ht="15" x14ac:dyDescent="0.25">
      <c r="B329" s="153"/>
      <c r="C329" s="164"/>
      <c r="D329" s="164"/>
      <c r="E329" s="169"/>
      <c r="F329" s="164"/>
      <c r="G329" s="154"/>
      <c r="H329" s="162" t="str">
        <f>IF(ISBLANK(B329),"",SUMIF(Virkedager!$C:$C,"&gt;" &amp;  C329,Virkedager!$A:$A) - SUMIF(Virkedager!$C:$C,"&gt;" &amp;  D329,Virkedager!$A:$A))</f>
        <v/>
      </c>
      <c r="I329" s="83" t="str">
        <f t="shared" si="21"/>
        <v/>
      </c>
      <c r="J329" s="84" t="str">
        <f>IF(ISBLANK(B329),"",SUMIF(Virkedager!$C:$C,"&gt;" &amp;  C329,Virkedager!$A:$A) - SUMIF(Virkedager!$C:$C,"&gt;" &amp;  F329,Virkedager!$A:$A))</f>
        <v/>
      </c>
      <c r="K329" s="83" t="str">
        <f t="shared" si="22"/>
        <v/>
      </c>
      <c r="L329" s="157" t="str">
        <f t="shared" si="23"/>
        <v/>
      </c>
      <c r="M329" s="157" t="str">
        <f>IF(ISBLANK(B329),"",IF(COUNTIF(B$7:$B329,B329)&gt;1,TRUE,FALSE))</f>
        <v/>
      </c>
      <c r="N329" s="157" t="str">
        <f>IF(ISBLANK(B329),"",IF(COUNTIF($L$7:L329,TRUE)&gt;$P$2,L329,FALSE))</f>
        <v/>
      </c>
      <c r="O329" s="85"/>
      <c r="P329" s="86" t="str">
        <f t="shared" si="20"/>
        <v/>
      </c>
    </row>
    <row r="330" spans="2:16" s="76" customFormat="1" ht="15" x14ac:dyDescent="0.25">
      <c r="B330" s="153"/>
      <c r="C330" s="164"/>
      <c r="D330" s="164"/>
      <c r="E330" s="169"/>
      <c r="F330" s="164"/>
      <c r="G330" s="154"/>
      <c r="H330" s="162" t="str">
        <f>IF(ISBLANK(B330),"",SUMIF(Virkedager!$C:$C,"&gt;" &amp;  C330,Virkedager!$A:$A) - SUMIF(Virkedager!$C:$C,"&gt;" &amp;  D330,Virkedager!$A:$A))</f>
        <v/>
      </c>
      <c r="I330" s="83" t="str">
        <f t="shared" si="21"/>
        <v/>
      </c>
      <c r="J330" s="84" t="str">
        <f>IF(ISBLANK(B330),"",SUMIF(Virkedager!$C:$C,"&gt;" &amp;  C330,Virkedager!$A:$A) - SUMIF(Virkedager!$C:$C,"&gt;" &amp;  F330,Virkedager!$A:$A))</f>
        <v/>
      </c>
      <c r="K330" s="83" t="str">
        <f t="shared" si="22"/>
        <v/>
      </c>
      <c r="L330" s="157" t="str">
        <f t="shared" si="23"/>
        <v/>
      </c>
      <c r="M330" s="157" t="str">
        <f>IF(ISBLANK(B330),"",IF(COUNTIF(B$7:$B330,B330)&gt;1,TRUE,FALSE))</f>
        <v/>
      </c>
      <c r="N330" s="157" t="str">
        <f>IF(ISBLANK(B330),"",IF(COUNTIF($L$7:L330,TRUE)&gt;$P$2,L330,FALSE))</f>
        <v/>
      </c>
      <c r="O330" s="85"/>
      <c r="P330" s="86" t="str">
        <f t="shared" si="20"/>
        <v/>
      </c>
    </row>
    <row r="331" spans="2:16" s="76" customFormat="1" ht="15" x14ac:dyDescent="0.25">
      <c r="B331" s="153"/>
      <c r="C331" s="164"/>
      <c r="D331" s="164"/>
      <c r="E331" s="169"/>
      <c r="F331" s="164"/>
      <c r="G331" s="154"/>
      <c r="H331" s="162" t="str">
        <f>IF(ISBLANK(B331),"",SUMIF(Virkedager!$C:$C,"&gt;" &amp;  C331,Virkedager!$A:$A) - SUMIF(Virkedager!$C:$C,"&gt;" &amp;  D331,Virkedager!$A:$A))</f>
        <v/>
      </c>
      <c r="I331" s="83" t="str">
        <f t="shared" si="21"/>
        <v/>
      </c>
      <c r="J331" s="84" t="str">
        <f>IF(ISBLANK(B331),"",SUMIF(Virkedager!$C:$C,"&gt;" &amp;  C331,Virkedager!$A:$A) - SUMIF(Virkedager!$C:$C,"&gt;" &amp;  F331,Virkedager!$A:$A))</f>
        <v/>
      </c>
      <c r="K331" s="83" t="str">
        <f t="shared" si="22"/>
        <v/>
      </c>
      <c r="L331" s="157" t="str">
        <f t="shared" si="23"/>
        <v/>
      </c>
      <c r="M331" s="157" t="str">
        <f>IF(ISBLANK(B331),"",IF(COUNTIF(B$7:$B331,B331)&gt;1,TRUE,FALSE))</f>
        <v/>
      </c>
      <c r="N331" s="157" t="str">
        <f>IF(ISBLANK(B331),"",IF(COUNTIF($L$7:L331,TRUE)&gt;$P$2,L331,FALSE))</f>
        <v/>
      </c>
      <c r="O331" s="85"/>
      <c r="P331" s="86" t="str">
        <f t="shared" si="20"/>
        <v/>
      </c>
    </row>
    <row r="332" spans="2:16" s="76" customFormat="1" ht="15" x14ac:dyDescent="0.25">
      <c r="B332" s="153"/>
      <c r="C332" s="164"/>
      <c r="D332" s="164"/>
      <c r="E332" s="169"/>
      <c r="F332" s="164"/>
      <c r="G332" s="154"/>
      <c r="H332" s="162" t="str">
        <f>IF(ISBLANK(B332),"",SUMIF(Virkedager!$C:$C,"&gt;" &amp;  C332,Virkedager!$A:$A) - SUMIF(Virkedager!$C:$C,"&gt;" &amp;  D332,Virkedager!$A:$A))</f>
        <v/>
      </c>
      <c r="I332" s="83" t="str">
        <f t="shared" si="21"/>
        <v/>
      </c>
      <c r="J332" s="84" t="str">
        <f>IF(ISBLANK(B332),"",SUMIF(Virkedager!$C:$C,"&gt;" &amp;  C332,Virkedager!$A:$A) - SUMIF(Virkedager!$C:$C,"&gt;" &amp;  F332,Virkedager!$A:$A))</f>
        <v/>
      </c>
      <c r="K332" s="83" t="str">
        <f t="shared" si="22"/>
        <v/>
      </c>
      <c r="L332" s="157" t="str">
        <f t="shared" si="23"/>
        <v/>
      </c>
      <c r="M332" s="157" t="str">
        <f>IF(ISBLANK(B332),"",IF(COUNTIF(B$7:$B332,B332)&gt;1,TRUE,FALSE))</f>
        <v/>
      </c>
      <c r="N332" s="157" t="str">
        <f>IF(ISBLANK(B332),"",IF(COUNTIF($L$7:L332,TRUE)&gt;$P$2,L332,FALSE))</f>
        <v/>
      </c>
      <c r="O332" s="85"/>
      <c r="P332" s="86" t="str">
        <f t="shared" ref="P332:P395" si="24">IF(ISBLANK(B332),"",IF(AND(N332,$O$2,NOT(M332)),500,0))</f>
        <v/>
      </c>
    </row>
    <row r="333" spans="2:16" s="76" customFormat="1" ht="15" x14ac:dyDescent="0.25">
      <c r="B333" s="153"/>
      <c r="C333" s="164"/>
      <c r="D333" s="164"/>
      <c r="E333" s="169"/>
      <c r="F333" s="164"/>
      <c r="G333" s="154"/>
      <c r="H333" s="162" t="str">
        <f>IF(ISBLANK(B333),"",SUMIF(Virkedager!$C:$C,"&gt;" &amp;  C333,Virkedager!$A:$A) - SUMIF(Virkedager!$C:$C,"&gt;" &amp;  D333,Virkedager!$A:$A))</f>
        <v/>
      </c>
      <c r="I333" s="83" t="str">
        <f t="shared" si="21"/>
        <v/>
      </c>
      <c r="J333" s="84" t="str">
        <f>IF(ISBLANK(B333),"",SUMIF(Virkedager!$C:$C,"&gt;" &amp;  C333,Virkedager!$A:$A) - SUMIF(Virkedager!$C:$C,"&gt;" &amp;  F333,Virkedager!$A:$A))</f>
        <v/>
      </c>
      <c r="K333" s="83" t="str">
        <f t="shared" si="22"/>
        <v/>
      </c>
      <c r="L333" s="157" t="str">
        <f t="shared" si="23"/>
        <v/>
      </c>
      <c r="M333" s="157" t="str">
        <f>IF(ISBLANK(B333),"",IF(COUNTIF(B$7:$B333,B333)&gt;1,TRUE,FALSE))</f>
        <v/>
      </c>
      <c r="N333" s="157" t="str">
        <f>IF(ISBLANK(B333),"",IF(COUNTIF($L$7:L333,TRUE)&gt;$P$2,L333,FALSE))</f>
        <v/>
      </c>
      <c r="O333" s="85"/>
      <c r="P333" s="86" t="str">
        <f t="shared" si="24"/>
        <v/>
      </c>
    </row>
    <row r="334" spans="2:16" s="76" customFormat="1" ht="15" x14ac:dyDescent="0.25">
      <c r="B334" s="153"/>
      <c r="C334" s="164"/>
      <c r="D334" s="164"/>
      <c r="E334" s="169"/>
      <c r="F334" s="164"/>
      <c r="G334" s="154"/>
      <c r="H334" s="162" t="str">
        <f>IF(ISBLANK(B334),"",SUMIF(Virkedager!$C:$C,"&gt;" &amp;  C334,Virkedager!$A:$A) - SUMIF(Virkedager!$C:$C,"&gt;" &amp;  D334,Virkedager!$A:$A))</f>
        <v/>
      </c>
      <c r="I334" s="83" t="str">
        <f t="shared" si="21"/>
        <v/>
      </c>
      <c r="J334" s="84" t="str">
        <f>IF(ISBLANK(B334),"",SUMIF(Virkedager!$C:$C,"&gt;" &amp;  C334,Virkedager!$A:$A) - SUMIF(Virkedager!$C:$C,"&gt;" &amp;  F334,Virkedager!$A:$A))</f>
        <v/>
      </c>
      <c r="K334" s="83" t="str">
        <f t="shared" si="22"/>
        <v/>
      </c>
      <c r="L334" s="157" t="str">
        <f t="shared" si="23"/>
        <v/>
      </c>
      <c r="M334" s="157" t="str">
        <f>IF(ISBLANK(B334),"",IF(COUNTIF(B$7:$B334,B334)&gt;1,TRUE,FALSE))</f>
        <v/>
      </c>
      <c r="N334" s="157" t="str">
        <f>IF(ISBLANK(B334),"",IF(COUNTIF($L$7:L334,TRUE)&gt;$P$2,L334,FALSE))</f>
        <v/>
      </c>
      <c r="O334" s="85"/>
      <c r="P334" s="86" t="str">
        <f t="shared" si="24"/>
        <v/>
      </c>
    </row>
    <row r="335" spans="2:16" s="76" customFormat="1" ht="15" x14ac:dyDescent="0.25">
      <c r="B335" s="153"/>
      <c r="C335" s="164"/>
      <c r="D335" s="164"/>
      <c r="E335" s="169"/>
      <c r="F335" s="164"/>
      <c r="G335" s="154"/>
      <c r="H335" s="162" t="str">
        <f>IF(ISBLANK(B335),"",SUMIF(Virkedager!$C:$C,"&gt;" &amp;  C335,Virkedager!$A:$A) - SUMIF(Virkedager!$C:$C,"&gt;" &amp;  D335,Virkedager!$A:$A))</f>
        <v/>
      </c>
      <c r="I335" s="83" t="str">
        <f t="shared" si="21"/>
        <v/>
      </c>
      <c r="J335" s="84" t="str">
        <f>IF(ISBLANK(B335),"",SUMIF(Virkedager!$C:$C,"&gt;" &amp;  C335,Virkedager!$A:$A) - SUMIF(Virkedager!$C:$C,"&gt;" &amp;  F335,Virkedager!$A:$A))</f>
        <v/>
      </c>
      <c r="K335" s="83" t="str">
        <f t="shared" si="22"/>
        <v/>
      </c>
      <c r="L335" s="157" t="str">
        <f t="shared" si="23"/>
        <v/>
      </c>
      <c r="M335" s="157" t="str">
        <f>IF(ISBLANK(B335),"",IF(COUNTIF(B$7:$B335,B335)&gt;1,TRUE,FALSE))</f>
        <v/>
      </c>
      <c r="N335" s="157" t="str">
        <f>IF(ISBLANK(B335),"",IF(COUNTIF($L$7:L335,TRUE)&gt;$P$2,L335,FALSE))</f>
        <v/>
      </c>
      <c r="O335" s="85"/>
      <c r="P335" s="86" t="str">
        <f t="shared" si="24"/>
        <v/>
      </c>
    </row>
    <row r="336" spans="2:16" s="76" customFormat="1" ht="15" x14ac:dyDescent="0.25">
      <c r="B336" s="153"/>
      <c r="C336" s="164"/>
      <c r="D336" s="164"/>
      <c r="E336" s="169"/>
      <c r="F336" s="164"/>
      <c r="G336" s="154"/>
      <c r="H336" s="162" t="str">
        <f>IF(ISBLANK(B336),"",SUMIF(Virkedager!$C:$C,"&gt;" &amp;  C336,Virkedager!$A:$A) - SUMIF(Virkedager!$C:$C,"&gt;" &amp;  D336,Virkedager!$A:$A))</f>
        <v/>
      </c>
      <c r="I336" s="83" t="str">
        <f t="shared" si="21"/>
        <v/>
      </c>
      <c r="J336" s="84" t="str">
        <f>IF(ISBLANK(B336),"",SUMIF(Virkedager!$C:$C,"&gt;" &amp;  C336,Virkedager!$A:$A) - SUMIF(Virkedager!$C:$C,"&gt;" &amp;  F336,Virkedager!$A:$A))</f>
        <v/>
      </c>
      <c r="K336" s="83" t="str">
        <f t="shared" si="22"/>
        <v/>
      </c>
      <c r="L336" s="157" t="str">
        <f t="shared" si="23"/>
        <v/>
      </c>
      <c r="M336" s="157" t="str">
        <f>IF(ISBLANK(B336),"",IF(COUNTIF(B$7:$B336,B336)&gt;1,TRUE,FALSE))</f>
        <v/>
      </c>
      <c r="N336" s="157" t="str">
        <f>IF(ISBLANK(B336),"",IF(COUNTIF($L$7:L336,TRUE)&gt;$P$2,L336,FALSE))</f>
        <v/>
      </c>
      <c r="O336" s="85"/>
      <c r="P336" s="86" t="str">
        <f t="shared" si="24"/>
        <v/>
      </c>
    </row>
    <row r="337" spans="2:16" s="76" customFormat="1" ht="15" x14ac:dyDescent="0.25">
      <c r="B337" s="153"/>
      <c r="C337" s="164"/>
      <c r="D337" s="164"/>
      <c r="E337" s="169"/>
      <c r="F337" s="164"/>
      <c r="G337" s="154"/>
      <c r="H337" s="162" t="str">
        <f>IF(ISBLANK(B337),"",SUMIF(Virkedager!$C:$C,"&gt;" &amp;  C337,Virkedager!$A:$A) - SUMIF(Virkedager!$C:$C,"&gt;" &amp;  D337,Virkedager!$A:$A))</f>
        <v/>
      </c>
      <c r="I337" s="83" t="str">
        <f t="shared" si="21"/>
        <v/>
      </c>
      <c r="J337" s="84" t="str">
        <f>IF(ISBLANK(B337),"",SUMIF(Virkedager!$C:$C,"&gt;" &amp;  C337,Virkedager!$A:$A) - SUMIF(Virkedager!$C:$C,"&gt;" &amp;  F337,Virkedager!$A:$A))</f>
        <v/>
      </c>
      <c r="K337" s="83" t="str">
        <f t="shared" si="22"/>
        <v/>
      </c>
      <c r="L337" s="157" t="str">
        <f t="shared" si="23"/>
        <v/>
      </c>
      <c r="M337" s="157" t="str">
        <f>IF(ISBLANK(B337),"",IF(COUNTIF(B$7:$B337,B337)&gt;1,TRUE,FALSE))</f>
        <v/>
      </c>
      <c r="N337" s="157" t="str">
        <f>IF(ISBLANK(B337),"",IF(COUNTIF($L$7:L337,TRUE)&gt;$P$2,L337,FALSE))</f>
        <v/>
      </c>
      <c r="O337" s="85"/>
      <c r="P337" s="86" t="str">
        <f t="shared" si="24"/>
        <v/>
      </c>
    </row>
    <row r="338" spans="2:16" s="76" customFormat="1" ht="15" x14ac:dyDescent="0.25">
      <c r="B338" s="153"/>
      <c r="C338" s="164"/>
      <c r="D338" s="164"/>
      <c r="E338" s="169"/>
      <c r="F338" s="164"/>
      <c r="G338" s="154"/>
      <c r="H338" s="162" t="str">
        <f>IF(ISBLANK(B338),"",SUMIF(Virkedager!$C:$C,"&gt;" &amp;  C338,Virkedager!$A:$A) - SUMIF(Virkedager!$C:$C,"&gt;" &amp;  D338,Virkedager!$A:$A))</f>
        <v/>
      </c>
      <c r="I338" s="83" t="str">
        <f t="shared" si="21"/>
        <v/>
      </c>
      <c r="J338" s="84" t="str">
        <f>IF(ISBLANK(B338),"",SUMIF(Virkedager!$C:$C,"&gt;" &amp;  C338,Virkedager!$A:$A) - SUMIF(Virkedager!$C:$C,"&gt;" &amp;  F338,Virkedager!$A:$A))</f>
        <v/>
      </c>
      <c r="K338" s="83" t="str">
        <f t="shared" si="22"/>
        <v/>
      </c>
      <c r="L338" s="157" t="str">
        <f t="shared" si="23"/>
        <v/>
      </c>
      <c r="M338" s="157" t="str">
        <f>IF(ISBLANK(B338),"",IF(COUNTIF(B$7:$B338,B338)&gt;1,TRUE,FALSE))</f>
        <v/>
      </c>
      <c r="N338" s="157" t="str">
        <f>IF(ISBLANK(B338),"",IF(COUNTIF($L$7:L338,TRUE)&gt;$P$2,L338,FALSE))</f>
        <v/>
      </c>
      <c r="O338" s="85"/>
      <c r="P338" s="86" t="str">
        <f t="shared" si="24"/>
        <v/>
      </c>
    </row>
    <row r="339" spans="2:16" s="76" customFormat="1" ht="15" x14ac:dyDescent="0.25">
      <c r="B339" s="153"/>
      <c r="C339" s="164"/>
      <c r="D339" s="164"/>
      <c r="E339" s="169"/>
      <c r="F339" s="164"/>
      <c r="G339" s="154"/>
      <c r="H339" s="162" t="str">
        <f>IF(ISBLANK(B339),"",SUMIF(Virkedager!$C:$C,"&gt;" &amp;  C339,Virkedager!$A:$A) - SUMIF(Virkedager!$C:$C,"&gt;" &amp;  D339,Virkedager!$A:$A))</f>
        <v/>
      </c>
      <c r="I339" s="83" t="str">
        <f t="shared" si="21"/>
        <v/>
      </c>
      <c r="J339" s="84" t="str">
        <f>IF(ISBLANK(B339),"",SUMIF(Virkedager!$C:$C,"&gt;" &amp;  C339,Virkedager!$A:$A) - SUMIF(Virkedager!$C:$C,"&gt;" &amp;  F339,Virkedager!$A:$A))</f>
        <v/>
      </c>
      <c r="K339" s="83" t="str">
        <f t="shared" si="22"/>
        <v/>
      </c>
      <c r="L339" s="157" t="str">
        <f t="shared" si="23"/>
        <v/>
      </c>
      <c r="M339" s="157" t="str">
        <f>IF(ISBLANK(B339),"",IF(COUNTIF(B$7:$B339,B339)&gt;1,TRUE,FALSE))</f>
        <v/>
      </c>
      <c r="N339" s="157" t="str">
        <f>IF(ISBLANK(B339),"",IF(COUNTIF($L$7:L339,TRUE)&gt;$P$2,L339,FALSE))</f>
        <v/>
      </c>
      <c r="O339" s="85"/>
      <c r="P339" s="86" t="str">
        <f t="shared" si="24"/>
        <v/>
      </c>
    </row>
    <row r="340" spans="2:16" s="76" customFormat="1" ht="15" x14ac:dyDescent="0.25">
      <c r="B340" s="153"/>
      <c r="C340" s="164"/>
      <c r="D340" s="164"/>
      <c r="E340" s="169"/>
      <c r="F340" s="164"/>
      <c r="G340" s="154"/>
      <c r="H340" s="162" t="str">
        <f>IF(ISBLANK(B340),"",SUMIF(Virkedager!$C:$C,"&gt;" &amp;  C340,Virkedager!$A:$A) - SUMIF(Virkedager!$C:$C,"&gt;" &amp;  D340,Virkedager!$A:$A))</f>
        <v/>
      </c>
      <c r="I340" s="83" t="str">
        <f t="shared" si="21"/>
        <v/>
      </c>
      <c r="J340" s="84" t="str">
        <f>IF(ISBLANK(B340),"",SUMIF(Virkedager!$C:$C,"&gt;" &amp;  C340,Virkedager!$A:$A) - SUMIF(Virkedager!$C:$C,"&gt;" &amp;  F340,Virkedager!$A:$A))</f>
        <v/>
      </c>
      <c r="K340" s="83" t="str">
        <f t="shared" si="22"/>
        <v/>
      </c>
      <c r="L340" s="157" t="str">
        <f t="shared" si="23"/>
        <v/>
      </c>
      <c r="M340" s="157" t="str">
        <f>IF(ISBLANK(B340),"",IF(COUNTIF(B$7:$B340,B340)&gt;1,TRUE,FALSE))</f>
        <v/>
      </c>
      <c r="N340" s="157" t="str">
        <f>IF(ISBLANK(B340),"",IF(COUNTIF($L$7:L340,TRUE)&gt;$P$2,L340,FALSE))</f>
        <v/>
      </c>
      <c r="O340" s="85"/>
      <c r="P340" s="86" t="str">
        <f t="shared" si="24"/>
        <v/>
      </c>
    </row>
    <row r="341" spans="2:16" s="76" customFormat="1" ht="15" x14ac:dyDescent="0.25">
      <c r="B341" s="153"/>
      <c r="C341" s="164"/>
      <c r="D341" s="164"/>
      <c r="E341" s="169"/>
      <c r="F341" s="164"/>
      <c r="G341" s="154"/>
      <c r="H341" s="162" t="str">
        <f>IF(ISBLANK(B341),"",SUMIF(Virkedager!$C:$C,"&gt;" &amp;  C341,Virkedager!$A:$A) - SUMIF(Virkedager!$C:$C,"&gt;" &amp;  D341,Virkedager!$A:$A))</f>
        <v/>
      </c>
      <c r="I341" s="83" t="str">
        <f t="shared" si="21"/>
        <v/>
      </c>
      <c r="J341" s="84" t="str">
        <f>IF(ISBLANK(B341),"",SUMIF(Virkedager!$C:$C,"&gt;" &amp;  C341,Virkedager!$A:$A) - SUMIF(Virkedager!$C:$C,"&gt;" &amp;  F341,Virkedager!$A:$A))</f>
        <v/>
      </c>
      <c r="K341" s="83" t="str">
        <f t="shared" si="22"/>
        <v/>
      </c>
      <c r="L341" s="157" t="str">
        <f t="shared" si="23"/>
        <v/>
      </c>
      <c r="M341" s="157" t="str">
        <f>IF(ISBLANK(B341),"",IF(COUNTIF(B$7:$B341,B341)&gt;1,TRUE,FALSE))</f>
        <v/>
      </c>
      <c r="N341" s="157" t="str">
        <f>IF(ISBLANK(B341),"",IF(COUNTIF($L$7:L341,TRUE)&gt;$P$2,L341,FALSE))</f>
        <v/>
      </c>
      <c r="O341" s="85"/>
      <c r="P341" s="86" t="str">
        <f t="shared" si="24"/>
        <v/>
      </c>
    </row>
    <row r="342" spans="2:16" s="76" customFormat="1" ht="15" x14ac:dyDescent="0.25">
      <c r="B342" s="153"/>
      <c r="C342" s="164"/>
      <c r="D342" s="164"/>
      <c r="E342" s="169"/>
      <c r="F342" s="164"/>
      <c r="G342" s="154"/>
      <c r="H342" s="162" t="str">
        <f>IF(ISBLANK(B342),"",SUMIF(Virkedager!$C:$C,"&gt;" &amp;  C342,Virkedager!$A:$A) - SUMIF(Virkedager!$C:$C,"&gt;" &amp;  D342,Virkedager!$A:$A))</f>
        <v/>
      </c>
      <c r="I342" s="83" t="str">
        <f t="shared" si="21"/>
        <v/>
      </c>
      <c r="J342" s="84" t="str">
        <f>IF(ISBLANK(B342),"",SUMIF(Virkedager!$C:$C,"&gt;" &amp;  C342,Virkedager!$A:$A) - SUMIF(Virkedager!$C:$C,"&gt;" &amp;  F342,Virkedager!$A:$A))</f>
        <v/>
      </c>
      <c r="K342" s="83" t="str">
        <f t="shared" si="22"/>
        <v/>
      </c>
      <c r="L342" s="157" t="str">
        <f t="shared" si="23"/>
        <v/>
      </c>
      <c r="M342" s="157" t="str">
        <f>IF(ISBLANK(B342),"",IF(COUNTIF(B$7:$B342,B342)&gt;1,TRUE,FALSE))</f>
        <v/>
      </c>
      <c r="N342" s="157" t="str">
        <f>IF(ISBLANK(B342),"",IF(COUNTIF($L$7:L342,TRUE)&gt;$P$2,L342,FALSE))</f>
        <v/>
      </c>
      <c r="O342" s="85"/>
      <c r="P342" s="86" t="str">
        <f t="shared" si="24"/>
        <v/>
      </c>
    </row>
    <row r="343" spans="2:16" s="76" customFormat="1" ht="15" x14ac:dyDescent="0.25">
      <c r="B343" s="153"/>
      <c r="C343" s="164"/>
      <c r="D343" s="164"/>
      <c r="E343" s="169"/>
      <c r="F343" s="164"/>
      <c r="G343" s="154"/>
      <c r="H343" s="162" t="str">
        <f>IF(ISBLANK(B343),"",SUMIF(Virkedager!$C:$C,"&gt;" &amp;  C343,Virkedager!$A:$A) - SUMIF(Virkedager!$C:$C,"&gt;" &amp;  D343,Virkedager!$A:$A))</f>
        <v/>
      </c>
      <c r="I343" s="83" t="str">
        <f t="shared" si="21"/>
        <v/>
      </c>
      <c r="J343" s="84" t="str">
        <f>IF(ISBLANK(B343),"",SUMIF(Virkedager!$C:$C,"&gt;" &amp;  C343,Virkedager!$A:$A) - SUMIF(Virkedager!$C:$C,"&gt;" &amp;  F343,Virkedager!$A:$A))</f>
        <v/>
      </c>
      <c r="K343" s="83" t="str">
        <f t="shared" si="22"/>
        <v/>
      </c>
      <c r="L343" s="157" t="str">
        <f t="shared" si="23"/>
        <v/>
      </c>
      <c r="M343" s="157" t="str">
        <f>IF(ISBLANK(B343),"",IF(COUNTIF(B$7:$B343,B343)&gt;1,TRUE,FALSE))</f>
        <v/>
      </c>
      <c r="N343" s="157" t="str">
        <f>IF(ISBLANK(B343),"",IF(COUNTIF($L$7:L343,TRUE)&gt;$P$2,L343,FALSE))</f>
        <v/>
      </c>
      <c r="O343" s="85"/>
      <c r="P343" s="86" t="str">
        <f t="shared" si="24"/>
        <v/>
      </c>
    </row>
    <row r="344" spans="2:16" s="76" customFormat="1" ht="15" x14ac:dyDescent="0.25">
      <c r="B344" s="153"/>
      <c r="C344" s="164"/>
      <c r="D344" s="164"/>
      <c r="E344" s="169"/>
      <c r="F344" s="164"/>
      <c r="G344" s="154"/>
      <c r="H344" s="162" t="str">
        <f>IF(ISBLANK(B344),"",SUMIF(Virkedager!$C:$C,"&gt;" &amp;  C344,Virkedager!$A:$A) - SUMIF(Virkedager!$C:$C,"&gt;" &amp;  D344,Virkedager!$A:$A))</f>
        <v/>
      </c>
      <c r="I344" s="83" t="str">
        <f t="shared" si="21"/>
        <v/>
      </c>
      <c r="J344" s="84" t="str">
        <f>IF(ISBLANK(B344),"",SUMIF(Virkedager!$C:$C,"&gt;" &amp;  C344,Virkedager!$A:$A) - SUMIF(Virkedager!$C:$C,"&gt;" &amp;  F344,Virkedager!$A:$A))</f>
        <v/>
      </c>
      <c r="K344" s="83" t="str">
        <f t="shared" si="22"/>
        <v/>
      </c>
      <c r="L344" s="157" t="str">
        <f t="shared" si="23"/>
        <v/>
      </c>
      <c r="M344" s="157" t="str">
        <f>IF(ISBLANK(B344),"",IF(COUNTIF(B$7:$B344,B344)&gt;1,TRUE,FALSE))</f>
        <v/>
      </c>
      <c r="N344" s="157" t="str">
        <f>IF(ISBLANK(B344),"",IF(COUNTIF($L$7:L344,TRUE)&gt;$P$2,L344,FALSE))</f>
        <v/>
      </c>
      <c r="O344" s="85"/>
      <c r="P344" s="86" t="str">
        <f t="shared" si="24"/>
        <v/>
      </c>
    </row>
    <row r="345" spans="2:16" s="76" customFormat="1" ht="15" x14ac:dyDescent="0.25">
      <c r="B345" s="153"/>
      <c r="C345" s="164"/>
      <c r="D345" s="164"/>
      <c r="E345" s="169"/>
      <c r="F345" s="164"/>
      <c r="G345" s="154"/>
      <c r="H345" s="162" t="str">
        <f>IF(ISBLANK(B345),"",SUMIF(Virkedager!$C:$C,"&gt;" &amp;  C345,Virkedager!$A:$A) - SUMIF(Virkedager!$C:$C,"&gt;" &amp;  D345,Virkedager!$A:$A))</f>
        <v/>
      </c>
      <c r="I345" s="83" t="str">
        <f t="shared" si="21"/>
        <v/>
      </c>
      <c r="J345" s="84" t="str">
        <f>IF(ISBLANK(B345),"",SUMIF(Virkedager!$C:$C,"&gt;" &amp;  C345,Virkedager!$A:$A) - SUMIF(Virkedager!$C:$C,"&gt;" &amp;  F345,Virkedager!$A:$A))</f>
        <v/>
      </c>
      <c r="K345" s="83" t="str">
        <f t="shared" si="22"/>
        <v/>
      </c>
      <c r="L345" s="157" t="str">
        <f t="shared" si="23"/>
        <v/>
      </c>
      <c r="M345" s="157" t="str">
        <f>IF(ISBLANK(B345),"",IF(COUNTIF(B$7:$B345,B345)&gt;1,TRUE,FALSE))</f>
        <v/>
      </c>
      <c r="N345" s="157" t="str">
        <f>IF(ISBLANK(B345),"",IF(COUNTIF($L$7:L345,TRUE)&gt;$P$2,L345,FALSE))</f>
        <v/>
      </c>
      <c r="O345" s="85"/>
      <c r="P345" s="86" t="str">
        <f t="shared" si="24"/>
        <v/>
      </c>
    </row>
    <row r="346" spans="2:16" s="76" customFormat="1" ht="15" x14ac:dyDescent="0.25">
      <c r="B346" s="153"/>
      <c r="C346" s="164"/>
      <c r="D346" s="164"/>
      <c r="E346" s="169"/>
      <c r="F346" s="164"/>
      <c r="G346" s="154"/>
      <c r="H346" s="162" t="str">
        <f>IF(ISBLANK(B346),"",SUMIF(Virkedager!$C:$C,"&gt;" &amp;  C346,Virkedager!$A:$A) - SUMIF(Virkedager!$C:$C,"&gt;" &amp;  D346,Virkedager!$A:$A))</f>
        <v/>
      </c>
      <c r="I346" s="83" t="str">
        <f t="shared" si="21"/>
        <v/>
      </c>
      <c r="J346" s="84" t="str">
        <f>IF(ISBLANK(B346),"",SUMIF(Virkedager!$C:$C,"&gt;" &amp;  C346,Virkedager!$A:$A) - SUMIF(Virkedager!$C:$C,"&gt;" &amp;  F346,Virkedager!$A:$A))</f>
        <v/>
      </c>
      <c r="K346" s="83" t="str">
        <f t="shared" si="22"/>
        <v/>
      </c>
      <c r="L346" s="157" t="str">
        <f t="shared" si="23"/>
        <v/>
      </c>
      <c r="M346" s="157" t="str">
        <f>IF(ISBLANK(B346),"",IF(COUNTIF(B$7:$B346,B346)&gt;1,TRUE,FALSE))</f>
        <v/>
      </c>
      <c r="N346" s="157" t="str">
        <f>IF(ISBLANK(B346),"",IF(COUNTIF($L$7:L346,TRUE)&gt;$P$2,L346,FALSE))</f>
        <v/>
      </c>
      <c r="O346" s="85"/>
      <c r="P346" s="86" t="str">
        <f t="shared" si="24"/>
        <v/>
      </c>
    </row>
    <row r="347" spans="2:16" s="76" customFormat="1" ht="15" x14ac:dyDescent="0.25">
      <c r="B347" s="153"/>
      <c r="C347" s="164"/>
      <c r="D347" s="164"/>
      <c r="E347" s="169"/>
      <c r="F347" s="164"/>
      <c r="G347" s="154"/>
      <c r="H347" s="162" t="str">
        <f>IF(ISBLANK(B347),"",SUMIF(Virkedager!$C:$C,"&gt;" &amp;  C347,Virkedager!$A:$A) - SUMIF(Virkedager!$C:$C,"&gt;" &amp;  D347,Virkedager!$A:$A))</f>
        <v/>
      </c>
      <c r="I347" s="83" t="str">
        <f t="shared" si="21"/>
        <v/>
      </c>
      <c r="J347" s="84" t="str">
        <f>IF(ISBLANK(B347),"",SUMIF(Virkedager!$C:$C,"&gt;" &amp;  C347,Virkedager!$A:$A) - SUMIF(Virkedager!$C:$C,"&gt;" &amp;  F347,Virkedager!$A:$A))</f>
        <v/>
      </c>
      <c r="K347" s="83" t="str">
        <f t="shared" si="22"/>
        <v/>
      </c>
      <c r="L347" s="157" t="str">
        <f t="shared" si="23"/>
        <v/>
      </c>
      <c r="M347" s="157" t="str">
        <f>IF(ISBLANK(B347),"",IF(COUNTIF(B$7:$B347,B347)&gt;1,TRUE,FALSE))</f>
        <v/>
      </c>
      <c r="N347" s="157" t="str">
        <f>IF(ISBLANK(B347),"",IF(COUNTIF($L$7:L347,TRUE)&gt;$P$2,L347,FALSE))</f>
        <v/>
      </c>
      <c r="O347" s="85"/>
      <c r="P347" s="86" t="str">
        <f t="shared" si="24"/>
        <v/>
      </c>
    </row>
    <row r="348" spans="2:16" s="76" customFormat="1" ht="15" x14ac:dyDescent="0.25">
      <c r="B348" s="153"/>
      <c r="C348" s="164"/>
      <c r="D348" s="164"/>
      <c r="E348" s="169"/>
      <c r="F348" s="164"/>
      <c r="G348" s="154"/>
      <c r="H348" s="162" t="str">
        <f>IF(ISBLANK(B348),"",SUMIF(Virkedager!$C:$C,"&gt;" &amp;  C348,Virkedager!$A:$A) - SUMIF(Virkedager!$C:$C,"&gt;" &amp;  D348,Virkedager!$A:$A))</f>
        <v/>
      </c>
      <c r="I348" s="83" t="str">
        <f t="shared" si="21"/>
        <v/>
      </c>
      <c r="J348" s="84" t="str">
        <f>IF(ISBLANK(B348),"",SUMIF(Virkedager!$C:$C,"&gt;" &amp;  C348,Virkedager!$A:$A) - SUMIF(Virkedager!$C:$C,"&gt;" &amp;  F348,Virkedager!$A:$A))</f>
        <v/>
      </c>
      <c r="K348" s="83" t="str">
        <f t="shared" si="22"/>
        <v/>
      </c>
      <c r="L348" s="157" t="str">
        <f t="shared" si="23"/>
        <v/>
      </c>
      <c r="M348" s="157" t="str">
        <f>IF(ISBLANK(B348),"",IF(COUNTIF(B$7:$B348,B348)&gt;1,TRUE,FALSE))</f>
        <v/>
      </c>
      <c r="N348" s="157" t="str">
        <f>IF(ISBLANK(B348),"",IF(COUNTIF($L$7:L348,TRUE)&gt;$P$2,L348,FALSE))</f>
        <v/>
      </c>
      <c r="O348" s="85"/>
      <c r="P348" s="86" t="str">
        <f t="shared" si="24"/>
        <v/>
      </c>
    </row>
    <row r="349" spans="2:16" s="76" customFormat="1" ht="15" x14ac:dyDescent="0.25">
      <c r="B349" s="153"/>
      <c r="C349" s="164"/>
      <c r="D349" s="164"/>
      <c r="E349" s="169"/>
      <c r="F349" s="164"/>
      <c r="G349" s="154"/>
      <c r="H349" s="162" t="str">
        <f>IF(ISBLANK(B349),"",SUMIF(Virkedager!$C:$C,"&gt;" &amp;  C349,Virkedager!$A:$A) - SUMIF(Virkedager!$C:$C,"&gt;" &amp;  D349,Virkedager!$A:$A))</f>
        <v/>
      </c>
      <c r="I349" s="83" t="str">
        <f t="shared" si="21"/>
        <v/>
      </c>
      <c r="J349" s="84" t="str">
        <f>IF(ISBLANK(B349),"",SUMIF(Virkedager!$C:$C,"&gt;" &amp;  C349,Virkedager!$A:$A) - SUMIF(Virkedager!$C:$C,"&gt;" &amp;  F349,Virkedager!$A:$A))</f>
        <v/>
      </c>
      <c r="K349" s="83" t="str">
        <f t="shared" si="22"/>
        <v/>
      </c>
      <c r="L349" s="157" t="str">
        <f t="shared" si="23"/>
        <v/>
      </c>
      <c r="M349" s="157" t="str">
        <f>IF(ISBLANK(B349),"",IF(COUNTIF(B$7:$B349,B349)&gt;1,TRUE,FALSE))</f>
        <v/>
      </c>
      <c r="N349" s="157" t="str">
        <f>IF(ISBLANK(B349),"",IF(COUNTIF($L$7:L349,TRUE)&gt;$P$2,L349,FALSE))</f>
        <v/>
      </c>
      <c r="O349" s="85"/>
      <c r="P349" s="86" t="str">
        <f t="shared" si="24"/>
        <v/>
      </c>
    </row>
    <row r="350" spans="2:16" s="76" customFormat="1" ht="15" x14ac:dyDescent="0.25">
      <c r="B350" s="153"/>
      <c r="C350" s="164"/>
      <c r="D350" s="164"/>
      <c r="E350" s="169"/>
      <c r="F350" s="164"/>
      <c r="G350" s="154"/>
      <c r="H350" s="162" t="str">
        <f>IF(ISBLANK(B350),"",SUMIF(Virkedager!$C:$C,"&gt;" &amp;  C350,Virkedager!$A:$A) - SUMIF(Virkedager!$C:$C,"&gt;" &amp;  D350,Virkedager!$A:$A))</f>
        <v/>
      </c>
      <c r="I350" s="83" t="str">
        <f t="shared" si="21"/>
        <v/>
      </c>
      <c r="J350" s="84" t="str">
        <f>IF(ISBLANK(B350),"",SUMIF(Virkedager!$C:$C,"&gt;" &amp;  C350,Virkedager!$A:$A) - SUMIF(Virkedager!$C:$C,"&gt;" &amp;  F350,Virkedager!$A:$A))</f>
        <v/>
      </c>
      <c r="K350" s="83" t="str">
        <f t="shared" si="22"/>
        <v/>
      </c>
      <c r="L350" s="157" t="str">
        <f t="shared" si="23"/>
        <v/>
      </c>
      <c r="M350" s="157" t="str">
        <f>IF(ISBLANK(B350),"",IF(COUNTIF(B$7:$B350,B350)&gt;1,TRUE,FALSE))</f>
        <v/>
      </c>
      <c r="N350" s="157" t="str">
        <f>IF(ISBLANK(B350),"",IF(COUNTIF($L$7:L350,TRUE)&gt;$P$2,L350,FALSE))</f>
        <v/>
      </c>
      <c r="O350" s="85"/>
      <c r="P350" s="86" t="str">
        <f t="shared" si="24"/>
        <v/>
      </c>
    </row>
    <row r="351" spans="2:16" s="76" customFormat="1" ht="15" x14ac:dyDescent="0.25">
      <c r="B351" s="153"/>
      <c r="C351" s="164"/>
      <c r="D351" s="164"/>
      <c r="E351" s="169"/>
      <c r="F351" s="164"/>
      <c r="G351" s="154"/>
      <c r="H351" s="162" t="str">
        <f>IF(ISBLANK(B351),"",SUMIF(Virkedager!$C:$C,"&gt;" &amp;  C351,Virkedager!$A:$A) - SUMIF(Virkedager!$C:$C,"&gt;" &amp;  D351,Virkedager!$A:$A))</f>
        <v/>
      </c>
      <c r="I351" s="83" t="str">
        <f t="shared" si="21"/>
        <v/>
      </c>
      <c r="J351" s="84" t="str">
        <f>IF(ISBLANK(B351),"",SUMIF(Virkedager!$C:$C,"&gt;" &amp;  C351,Virkedager!$A:$A) - SUMIF(Virkedager!$C:$C,"&gt;" &amp;  F351,Virkedager!$A:$A))</f>
        <v/>
      </c>
      <c r="K351" s="83" t="str">
        <f t="shared" si="22"/>
        <v/>
      </c>
      <c r="L351" s="157" t="str">
        <f t="shared" si="23"/>
        <v/>
      </c>
      <c r="M351" s="157" t="str">
        <f>IF(ISBLANK(B351),"",IF(COUNTIF(B$7:$B351,B351)&gt;1,TRUE,FALSE))</f>
        <v/>
      </c>
      <c r="N351" s="157" t="str">
        <f>IF(ISBLANK(B351),"",IF(COUNTIF($L$7:L351,TRUE)&gt;$P$2,L351,FALSE))</f>
        <v/>
      </c>
      <c r="O351" s="85"/>
      <c r="P351" s="86" t="str">
        <f t="shared" si="24"/>
        <v/>
      </c>
    </row>
    <row r="352" spans="2:16" s="76" customFormat="1" ht="15" x14ac:dyDescent="0.25">
      <c r="B352" s="153"/>
      <c r="C352" s="164"/>
      <c r="D352" s="164"/>
      <c r="E352" s="169"/>
      <c r="F352" s="164"/>
      <c r="G352" s="154"/>
      <c r="H352" s="162" t="str">
        <f>IF(ISBLANK(B352),"",SUMIF(Virkedager!$C:$C,"&gt;" &amp;  C352,Virkedager!$A:$A) - SUMIF(Virkedager!$C:$C,"&gt;" &amp;  D352,Virkedager!$A:$A))</f>
        <v/>
      </c>
      <c r="I352" s="83" t="str">
        <f t="shared" si="21"/>
        <v/>
      </c>
      <c r="J352" s="84" t="str">
        <f>IF(ISBLANK(B352),"",SUMIF(Virkedager!$C:$C,"&gt;" &amp;  C352,Virkedager!$A:$A) - SUMIF(Virkedager!$C:$C,"&gt;" &amp;  F352,Virkedager!$A:$A))</f>
        <v/>
      </c>
      <c r="K352" s="83" t="str">
        <f t="shared" si="22"/>
        <v/>
      </c>
      <c r="L352" s="157" t="str">
        <f t="shared" si="23"/>
        <v/>
      </c>
      <c r="M352" s="157" t="str">
        <f>IF(ISBLANK(B352),"",IF(COUNTIF(B$7:$B352,B352)&gt;1,TRUE,FALSE))</f>
        <v/>
      </c>
      <c r="N352" s="157" t="str">
        <f>IF(ISBLANK(B352),"",IF(COUNTIF($L$7:L352,TRUE)&gt;$P$2,L352,FALSE))</f>
        <v/>
      </c>
      <c r="O352" s="85"/>
      <c r="P352" s="86" t="str">
        <f t="shared" si="24"/>
        <v/>
      </c>
    </row>
    <row r="353" spans="2:16" s="76" customFormat="1" ht="15" x14ac:dyDescent="0.25">
      <c r="B353" s="153"/>
      <c r="C353" s="164"/>
      <c r="D353" s="164"/>
      <c r="E353" s="169"/>
      <c r="F353" s="164"/>
      <c r="G353" s="154"/>
      <c r="H353" s="162" t="str">
        <f>IF(ISBLANK(B353),"",SUMIF(Virkedager!$C:$C,"&gt;" &amp;  C353,Virkedager!$A:$A) - SUMIF(Virkedager!$C:$C,"&gt;" &amp;  D353,Virkedager!$A:$A))</f>
        <v/>
      </c>
      <c r="I353" s="83" t="str">
        <f t="shared" si="21"/>
        <v/>
      </c>
      <c r="J353" s="84" t="str">
        <f>IF(ISBLANK(B353),"",SUMIF(Virkedager!$C:$C,"&gt;" &amp;  C353,Virkedager!$A:$A) - SUMIF(Virkedager!$C:$C,"&gt;" &amp;  F353,Virkedager!$A:$A))</f>
        <v/>
      </c>
      <c r="K353" s="83" t="str">
        <f t="shared" si="22"/>
        <v/>
      </c>
      <c r="L353" s="157" t="str">
        <f t="shared" si="23"/>
        <v/>
      </c>
      <c r="M353" s="157" t="str">
        <f>IF(ISBLANK(B353),"",IF(COUNTIF(B$7:$B353,B353)&gt;1,TRUE,FALSE))</f>
        <v/>
      </c>
      <c r="N353" s="157" t="str">
        <f>IF(ISBLANK(B353),"",IF(COUNTIF($L$7:L353,TRUE)&gt;$P$2,L353,FALSE))</f>
        <v/>
      </c>
      <c r="O353" s="85"/>
      <c r="P353" s="86" t="str">
        <f t="shared" si="24"/>
        <v/>
      </c>
    </row>
    <row r="354" spans="2:16" s="76" customFormat="1" ht="15" x14ac:dyDescent="0.25">
      <c r="B354" s="153"/>
      <c r="C354" s="164"/>
      <c r="D354" s="164"/>
      <c r="E354" s="169"/>
      <c r="F354" s="164"/>
      <c r="G354" s="154"/>
      <c r="H354" s="162" t="str">
        <f>IF(ISBLANK(B354),"",SUMIF(Virkedager!$C:$C,"&gt;" &amp;  C354,Virkedager!$A:$A) - SUMIF(Virkedager!$C:$C,"&gt;" &amp;  D354,Virkedager!$A:$A))</f>
        <v/>
      </c>
      <c r="I354" s="83" t="str">
        <f t="shared" si="21"/>
        <v/>
      </c>
      <c r="J354" s="84" t="str">
        <f>IF(ISBLANK(B354),"",SUMIF(Virkedager!$C:$C,"&gt;" &amp;  C354,Virkedager!$A:$A) - SUMIF(Virkedager!$C:$C,"&gt;" &amp;  F354,Virkedager!$A:$A))</f>
        <v/>
      </c>
      <c r="K354" s="83" t="str">
        <f t="shared" si="22"/>
        <v/>
      </c>
      <c r="L354" s="157" t="str">
        <f t="shared" si="23"/>
        <v/>
      </c>
      <c r="M354" s="157" t="str">
        <f>IF(ISBLANK(B354),"",IF(COUNTIF(B$7:$B354,B354)&gt;1,TRUE,FALSE))</f>
        <v/>
      </c>
      <c r="N354" s="157" t="str">
        <f>IF(ISBLANK(B354),"",IF(COUNTIF($L$7:L354,TRUE)&gt;$P$2,L354,FALSE))</f>
        <v/>
      </c>
      <c r="O354" s="85"/>
      <c r="P354" s="86" t="str">
        <f t="shared" si="24"/>
        <v/>
      </c>
    </row>
    <row r="355" spans="2:16" s="76" customFormat="1" ht="15" x14ac:dyDescent="0.25">
      <c r="B355" s="153"/>
      <c r="C355" s="164"/>
      <c r="D355" s="164"/>
      <c r="E355" s="169"/>
      <c r="F355" s="164"/>
      <c r="G355" s="154"/>
      <c r="H355" s="162" t="str">
        <f>IF(ISBLANK(B355),"",SUMIF(Virkedager!$C:$C,"&gt;" &amp;  C355,Virkedager!$A:$A) - SUMIF(Virkedager!$C:$C,"&gt;" &amp;  D355,Virkedager!$A:$A))</f>
        <v/>
      </c>
      <c r="I355" s="83" t="str">
        <f t="shared" si="21"/>
        <v/>
      </c>
      <c r="J355" s="84" t="str">
        <f>IF(ISBLANK(B355),"",SUMIF(Virkedager!$C:$C,"&gt;" &amp;  C355,Virkedager!$A:$A) - SUMIF(Virkedager!$C:$C,"&gt;" &amp;  F355,Virkedager!$A:$A))</f>
        <v/>
      </c>
      <c r="K355" s="83" t="str">
        <f t="shared" si="22"/>
        <v/>
      </c>
      <c r="L355" s="157" t="str">
        <f t="shared" si="23"/>
        <v/>
      </c>
      <c r="M355" s="157" t="str">
        <f>IF(ISBLANK(B355),"",IF(COUNTIF(B$7:$B355,B355)&gt;1,TRUE,FALSE))</f>
        <v/>
      </c>
      <c r="N355" s="157" t="str">
        <f>IF(ISBLANK(B355),"",IF(COUNTIF($L$7:L355,TRUE)&gt;$P$2,L355,FALSE))</f>
        <v/>
      </c>
      <c r="O355" s="85"/>
      <c r="P355" s="86" t="str">
        <f t="shared" si="24"/>
        <v/>
      </c>
    </row>
    <row r="356" spans="2:16" s="76" customFormat="1" ht="15" x14ac:dyDescent="0.25">
      <c r="B356" s="153"/>
      <c r="C356" s="164"/>
      <c r="D356" s="164"/>
      <c r="E356" s="169"/>
      <c r="F356" s="164"/>
      <c r="G356" s="154"/>
      <c r="H356" s="162" t="str">
        <f>IF(ISBLANK(B356),"",SUMIF(Virkedager!$C:$C,"&gt;" &amp;  C356,Virkedager!$A:$A) - SUMIF(Virkedager!$C:$C,"&gt;" &amp;  D356,Virkedager!$A:$A))</f>
        <v/>
      </c>
      <c r="I356" s="83" t="str">
        <f t="shared" si="21"/>
        <v/>
      </c>
      <c r="J356" s="84" t="str">
        <f>IF(ISBLANK(B356),"",SUMIF(Virkedager!$C:$C,"&gt;" &amp;  C356,Virkedager!$A:$A) - SUMIF(Virkedager!$C:$C,"&gt;" &amp;  F356,Virkedager!$A:$A))</f>
        <v/>
      </c>
      <c r="K356" s="83" t="str">
        <f t="shared" si="22"/>
        <v/>
      </c>
      <c r="L356" s="157" t="str">
        <f t="shared" si="23"/>
        <v/>
      </c>
      <c r="M356" s="157" t="str">
        <f>IF(ISBLANK(B356),"",IF(COUNTIF(B$7:$B356,B356)&gt;1,TRUE,FALSE))</f>
        <v/>
      </c>
      <c r="N356" s="157" t="str">
        <f>IF(ISBLANK(B356),"",IF(COUNTIF($L$7:L356,TRUE)&gt;$P$2,L356,FALSE))</f>
        <v/>
      </c>
      <c r="O356" s="85"/>
      <c r="P356" s="86" t="str">
        <f t="shared" si="24"/>
        <v/>
      </c>
    </row>
    <row r="357" spans="2:16" s="76" customFormat="1" ht="15" x14ac:dyDescent="0.25">
      <c r="B357" s="153"/>
      <c r="C357" s="164"/>
      <c r="D357" s="164"/>
      <c r="E357" s="169"/>
      <c r="F357" s="164"/>
      <c r="G357" s="154"/>
      <c r="H357" s="162" t="str">
        <f>IF(ISBLANK(B357),"",SUMIF(Virkedager!$C:$C,"&gt;" &amp;  C357,Virkedager!$A:$A) - SUMIF(Virkedager!$C:$C,"&gt;" &amp;  D357,Virkedager!$A:$A))</f>
        <v/>
      </c>
      <c r="I357" s="83" t="str">
        <f t="shared" si="21"/>
        <v/>
      </c>
      <c r="J357" s="84" t="str">
        <f>IF(ISBLANK(B357),"",SUMIF(Virkedager!$C:$C,"&gt;" &amp;  C357,Virkedager!$A:$A) - SUMIF(Virkedager!$C:$C,"&gt;" &amp;  F357,Virkedager!$A:$A))</f>
        <v/>
      </c>
      <c r="K357" s="83" t="str">
        <f t="shared" si="22"/>
        <v/>
      </c>
      <c r="L357" s="157" t="str">
        <f t="shared" si="23"/>
        <v/>
      </c>
      <c r="M357" s="157" t="str">
        <f>IF(ISBLANK(B357),"",IF(COUNTIF(B$7:$B357,B357)&gt;1,TRUE,FALSE))</f>
        <v/>
      </c>
      <c r="N357" s="157" t="str">
        <f>IF(ISBLANK(B357),"",IF(COUNTIF($L$7:L357,TRUE)&gt;$P$2,L357,FALSE))</f>
        <v/>
      </c>
      <c r="O357" s="85"/>
      <c r="P357" s="86" t="str">
        <f t="shared" si="24"/>
        <v/>
      </c>
    </row>
    <row r="358" spans="2:16" s="76" customFormat="1" ht="15" x14ac:dyDescent="0.25">
      <c r="B358" s="153"/>
      <c r="C358" s="164"/>
      <c r="D358" s="164"/>
      <c r="E358" s="169"/>
      <c r="F358" s="164"/>
      <c r="G358" s="154"/>
      <c r="H358" s="162" t="str">
        <f>IF(ISBLANK(B358),"",SUMIF(Virkedager!$C:$C,"&gt;" &amp;  C358,Virkedager!$A:$A) - SUMIF(Virkedager!$C:$C,"&gt;" &amp;  D358,Virkedager!$A:$A))</f>
        <v/>
      </c>
      <c r="I358" s="83" t="str">
        <f t="shared" si="21"/>
        <v/>
      </c>
      <c r="J358" s="84" t="str">
        <f>IF(ISBLANK(B358),"",SUMIF(Virkedager!$C:$C,"&gt;" &amp;  C358,Virkedager!$A:$A) - SUMIF(Virkedager!$C:$C,"&gt;" &amp;  F358,Virkedager!$A:$A))</f>
        <v/>
      </c>
      <c r="K358" s="83" t="str">
        <f t="shared" si="22"/>
        <v/>
      </c>
      <c r="L358" s="157" t="str">
        <f t="shared" si="23"/>
        <v/>
      </c>
      <c r="M358" s="157" t="str">
        <f>IF(ISBLANK(B358),"",IF(COUNTIF(B$7:$B358,B358)&gt;1,TRUE,FALSE))</f>
        <v/>
      </c>
      <c r="N358" s="157" t="str">
        <f>IF(ISBLANK(B358),"",IF(COUNTIF($L$7:L358,TRUE)&gt;$P$2,L358,FALSE))</f>
        <v/>
      </c>
      <c r="O358" s="85"/>
      <c r="P358" s="86" t="str">
        <f t="shared" si="24"/>
        <v/>
      </c>
    </row>
    <row r="359" spans="2:16" s="76" customFormat="1" ht="15" x14ac:dyDescent="0.25">
      <c r="B359" s="153"/>
      <c r="C359" s="164"/>
      <c r="D359" s="164"/>
      <c r="E359" s="169"/>
      <c r="F359" s="164"/>
      <c r="G359" s="154"/>
      <c r="H359" s="162" t="str">
        <f>IF(ISBLANK(B359),"",SUMIF(Virkedager!$C:$C,"&gt;" &amp;  C359,Virkedager!$A:$A) - SUMIF(Virkedager!$C:$C,"&gt;" &amp;  D359,Virkedager!$A:$A))</f>
        <v/>
      </c>
      <c r="I359" s="83" t="str">
        <f t="shared" si="21"/>
        <v/>
      </c>
      <c r="J359" s="84" t="str">
        <f>IF(ISBLANK(B359),"",SUMIF(Virkedager!$C:$C,"&gt;" &amp;  C359,Virkedager!$A:$A) - SUMIF(Virkedager!$C:$C,"&gt;" &amp;  F359,Virkedager!$A:$A))</f>
        <v/>
      </c>
      <c r="K359" s="83" t="str">
        <f t="shared" si="22"/>
        <v/>
      </c>
      <c r="L359" s="157" t="str">
        <f t="shared" si="23"/>
        <v/>
      </c>
      <c r="M359" s="157" t="str">
        <f>IF(ISBLANK(B359),"",IF(COUNTIF(B$7:$B359,B359)&gt;1,TRUE,FALSE))</f>
        <v/>
      </c>
      <c r="N359" s="157" t="str">
        <f>IF(ISBLANK(B359),"",IF(COUNTIF($L$7:L359,TRUE)&gt;$P$2,L359,FALSE))</f>
        <v/>
      </c>
      <c r="O359" s="85"/>
      <c r="P359" s="86" t="str">
        <f t="shared" si="24"/>
        <v/>
      </c>
    </row>
    <row r="360" spans="2:16" s="76" customFormat="1" ht="15" x14ac:dyDescent="0.25">
      <c r="B360" s="153"/>
      <c r="C360" s="164"/>
      <c r="D360" s="164"/>
      <c r="E360" s="169"/>
      <c r="F360" s="164"/>
      <c r="G360" s="154"/>
      <c r="H360" s="162" t="str">
        <f>IF(ISBLANK(B360),"",SUMIF(Virkedager!$C:$C,"&gt;" &amp;  C360,Virkedager!$A:$A) - SUMIF(Virkedager!$C:$C,"&gt;" &amp;  D360,Virkedager!$A:$A))</f>
        <v/>
      </c>
      <c r="I360" s="83" t="str">
        <f t="shared" si="21"/>
        <v/>
      </c>
      <c r="J360" s="84" t="str">
        <f>IF(ISBLANK(B360),"",SUMIF(Virkedager!$C:$C,"&gt;" &amp;  C360,Virkedager!$A:$A) - SUMIF(Virkedager!$C:$C,"&gt;" &amp;  F360,Virkedager!$A:$A))</f>
        <v/>
      </c>
      <c r="K360" s="83" t="str">
        <f t="shared" si="22"/>
        <v/>
      </c>
      <c r="L360" s="157" t="str">
        <f t="shared" si="23"/>
        <v/>
      </c>
      <c r="M360" s="157" t="str">
        <f>IF(ISBLANK(B360),"",IF(COUNTIF(B$7:$B360,B360)&gt;1,TRUE,FALSE))</f>
        <v/>
      </c>
      <c r="N360" s="157" t="str">
        <f>IF(ISBLANK(B360),"",IF(COUNTIF($L$7:L360,TRUE)&gt;$P$2,L360,FALSE))</f>
        <v/>
      </c>
      <c r="O360" s="85"/>
      <c r="P360" s="86" t="str">
        <f t="shared" si="24"/>
        <v/>
      </c>
    </row>
    <row r="361" spans="2:16" s="76" customFormat="1" ht="15" x14ac:dyDescent="0.25">
      <c r="B361" s="153"/>
      <c r="C361" s="164"/>
      <c r="D361" s="164"/>
      <c r="E361" s="169"/>
      <c r="F361" s="164"/>
      <c r="G361" s="154"/>
      <c r="H361" s="162" t="str">
        <f>IF(ISBLANK(B361),"",SUMIF(Virkedager!$C:$C,"&gt;" &amp;  C361,Virkedager!$A:$A) - SUMIF(Virkedager!$C:$C,"&gt;" &amp;  D361,Virkedager!$A:$A))</f>
        <v/>
      </c>
      <c r="I361" s="83" t="str">
        <f t="shared" si="21"/>
        <v/>
      </c>
      <c r="J361" s="84" t="str">
        <f>IF(ISBLANK(B361),"",SUMIF(Virkedager!$C:$C,"&gt;" &amp;  C361,Virkedager!$A:$A) - SUMIF(Virkedager!$C:$C,"&gt;" &amp;  F361,Virkedager!$A:$A))</f>
        <v/>
      </c>
      <c r="K361" s="83" t="str">
        <f t="shared" si="22"/>
        <v/>
      </c>
      <c r="L361" s="157" t="str">
        <f t="shared" si="23"/>
        <v/>
      </c>
      <c r="M361" s="157" t="str">
        <f>IF(ISBLANK(B361),"",IF(COUNTIF(B$7:$B361,B361)&gt;1,TRUE,FALSE))</f>
        <v/>
      </c>
      <c r="N361" s="157" t="str">
        <f>IF(ISBLANK(B361),"",IF(COUNTIF($L$7:L361,TRUE)&gt;$P$2,L361,FALSE))</f>
        <v/>
      </c>
      <c r="O361" s="85"/>
      <c r="P361" s="86" t="str">
        <f t="shared" si="24"/>
        <v/>
      </c>
    </row>
    <row r="362" spans="2:16" s="76" customFormat="1" ht="15" x14ac:dyDescent="0.25">
      <c r="B362" s="153"/>
      <c r="C362" s="164"/>
      <c r="D362" s="164"/>
      <c r="E362" s="169"/>
      <c r="F362" s="164"/>
      <c r="G362" s="154"/>
      <c r="H362" s="162" t="str">
        <f>IF(ISBLANK(B362),"",SUMIF(Virkedager!$C:$C,"&gt;" &amp;  C362,Virkedager!$A:$A) - SUMIF(Virkedager!$C:$C,"&gt;" &amp;  D362,Virkedager!$A:$A))</f>
        <v/>
      </c>
      <c r="I362" s="83" t="str">
        <f t="shared" si="21"/>
        <v/>
      </c>
      <c r="J362" s="84" t="str">
        <f>IF(ISBLANK(B362),"",SUMIF(Virkedager!$C:$C,"&gt;" &amp;  C362,Virkedager!$A:$A) - SUMIF(Virkedager!$C:$C,"&gt;" &amp;  F362,Virkedager!$A:$A))</f>
        <v/>
      </c>
      <c r="K362" s="83" t="str">
        <f t="shared" si="22"/>
        <v/>
      </c>
      <c r="L362" s="157" t="str">
        <f t="shared" si="23"/>
        <v/>
      </c>
      <c r="M362" s="157" t="str">
        <f>IF(ISBLANK(B362),"",IF(COUNTIF(B$7:$B362,B362)&gt;1,TRUE,FALSE))</f>
        <v/>
      </c>
      <c r="N362" s="157" t="str">
        <f>IF(ISBLANK(B362),"",IF(COUNTIF($L$7:L362,TRUE)&gt;$P$2,L362,FALSE))</f>
        <v/>
      </c>
      <c r="O362" s="85"/>
      <c r="P362" s="86" t="str">
        <f t="shared" si="24"/>
        <v/>
      </c>
    </row>
    <row r="363" spans="2:16" s="76" customFormat="1" ht="15" x14ac:dyDescent="0.25">
      <c r="B363" s="153"/>
      <c r="C363" s="164"/>
      <c r="D363" s="164"/>
      <c r="E363" s="169"/>
      <c r="F363" s="164"/>
      <c r="G363" s="154"/>
      <c r="H363" s="162" t="str">
        <f>IF(ISBLANK(B363),"",SUMIF(Virkedager!$C:$C,"&gt;" &amp;  C363,Virkedager!$A:$A) - SUMIF(Virkedager!$C:$C,"&gt;" &amp;  D363,Virkedager!$A:$A))</f>
        <v/>
      </c>
      <c r="I363" s="83" t="str">
        <f t="shared" si="21"/>
        <v/>
      </c>
      <c r="J363" s="84" t="str">
        <f>IF(ISBLANK(B363),"",SUMIF(Virkedager!$C:$C,"&gt;" &amp;  C363,Virkedager!$A:$A) - SUMIF(Virkedager!$C:$C,"&gt;" &amp;  F363,Virkedager!$A:$A))</f>
        <v/>
      </c>
      <c r="K363" s="83" t="str">
        <f t="shared" si="22"/>
        <v/>
      </c>
      <c r="L363" s="157" t="str">
        <f t="shared" si="23"/>
        <v/>
      </c>
      <c r="M363" s="157" t="str">
        <f>IF(ISBLANK(B363),"",IF(COUNTIF(B$7:$B363,B363)&gt;1,TRUE,FALSE))</f>
        <v/>
      </c>
      <c r="N363" s="157" t="str">
        <f>IF(ISBLANK(B363),"",IF(COUNTIF($L$7:L363,TRUE)&gt;$P$2,L363,FALSE))</f>
        <v/>
      </c>
      <c r="O363" s="85"/>
      <c r="P363" s="86" t="str">
        <f t="shared" si="24"/>
        <v/>
      </c>
    </row>
    <row r="364" spans="2:16" s="76" customFormat="1" ht="15" x14ac:dyDescent="0.25">
      <c r="B364" s="153"/>
      <c r="C364" s="164"/>
      <c r="D364" s="164"/>
      <c r="E364" s="169"/>
      <c r="F364" s="164"/>
      <c r="G364" s="154"/>
      <c r="H364" s="162" t="str">
        <f>IF(ISBLANK(B364),"",SUMIF(Virkedager!$C:$C,"&gt;" &amp;  C364,Virkedager!$A:$A) - SUMIF(Virkedager!$C:$C,"&gt;" &amp;  D364,Virkedager!$A:$A))</f>
        <v/>
      </c>
      <c r="I364" s="83" t="str">
        <f t="shared" si="21"/>
        <v/>
      </c>
      <c r="J364" s="84" t="str">
        <f>IF(ISBLANK(B364),"",SUMIF(Virkedager!$C:$C,"&gt;" &amp;  C364,Virkedager!$A:$A) - SUMIF(Virkedager!$C:$C,"&gt;" &amp;  F364,Virkedager!$A:$A))</f>
        <v/>
      </c>
      <c r="K364" s="83" t="str">
        <f t="shared" si="22"/>
        <v/>
      </c>
      <c r="L364" s="157" t="str">
        <f t="shared" si="23"/>
        <v/>
      </c>
      <c r="M364" s="157" t="str">
        <f>IF(ISBLANK(B364),"",IF(COUNTIF(B$7:$B364,B364)&gt;1,TRUE,FALSE))</f>
        <v/>
      </c>
      <c r="N364" s="157" t="str">
        <f>IF(ISBLANK(B364),"",IF(COUNTIF($L$7:L364,TRUE)&gt;$P$2,L364,FALSE))</f>
        <v/>
      </c>
      <c r="O364" s="85"/>
      <c r="P364" s="86" t="str">
        <f t="shared" si="24"/>
        <v/>
      </c>
    </row>
    <row r="365" spans="2:16" s="76" customFormat="1" ht="15" x14ac:dyDescent="0.25">
      <c r="B365" s="153"/>
      <c r="C365" s="164"/>
      <c r="D365" s="164"/>
      <c r="E365" s="169"/>
      <c r="F365" s="164"/>
      <c r="G365" s="154"/>
      <c r="H365" s="162" t="str">
        <f>IF(ISBLANK(B365),"",SUMIF(Virkedager!$C:$C,"&gt;" &amp;  C365,Virkedager!$A:$A) - SUMIF(Virkedager!$C:$C,"&gt;" &amp;  D365,Virkedager!$A:$A))</f>
        <v/>
      </c>
      <c r="I365" s="83" t="str">
        <f t="shared" si="21"/>
        <v/>
      </c>
      <c r="J365" s="84" t="str">
        <f>IF(ISBLANK(B365),"",SUMIF(Virkedager!$C:$C,"&gt;" &amp;  C365,Virkedager!$A:$A) - SUMIF(Virkedager!$C:$C,"&gt;" &amp;  F365,Virkedager!$A:$A))</f>
        <v/>
      </c>
      <c r="K365" s="83" t="str">
        <f t="shared" si="22"/>
        <v/>
      </c>
      <c r="L365" s="157" t="str">
        <f t="shared" si="23"/>
        <v/>
      </c>
      <c r="M365" s="157" t="str">
        <f>IF(ISBLANK(B365),"",IF(COUNTIF(B$7:$B365,B365)&gt;1,TRUE,FALSE))</f>
        <v/>
      </c>
      <c r="N365" s="157" t="str">
        <f>IF(ISBLANK(B365),"",IF(COUNTIF($L$7:L365,TRUE)&gt;$P$2,L365,FALSE))</f>
        <v/>
      </c>
      <c r="O365" s="85"/>
      <c r="P365" s="86" t="str">
        <f t="shared" si="24"/>
        <v/>
      </c>
    </row>
    <row r="366" spans="2:16" s="76" customFormat="1" ht="15" x14ac:dyDescent="0.25">
      <c r="B366" s="153"/>
      <c r="C366" s="164"/>
      <c r="D366" s="164"/>
      <c r="E366" s="169"/>
      <c r="F366" s="164"/>
      <c r="G366" s="154"/>
      <c r="H366" s="162" t="str">
        <f>IF(ISBLANK(B366),"",SUMIF(Virkedager!$C:$C,"&gt;" &amp;  C366,Virkedager!$A:$A) - SUMIF(Virkedager!$C:$C,"&gt;" &amp;  D366,Virkedager!$A:$A))</f>
        <v/>
      </c>
      <c r="I366" s="83" t="str">
        <f t="shared" si="21"/>
        <v/>
      </c>
      <c r="J366" s="84" t="str">
        <f>IF(ISBLANK(B366),"",SUMIF(Virkedager!$C:$C,"&gt;" &amp;  C366,Virkedager!$A:$A) - SUMIF(Virkedager!$C:$C,"&gt;" &amp;  F366,Virkedager!$A:$A))</f>
        <v/>
      </c>
      <c r="K366" s="83" t="str">
        <f t="shared" si="22"/>
        <v/>
      </c>
      <c r="L366" s="157" t="str">
        <f t="shared" si="23"/>
        <v/>
      </c>
      <c r="M366" s="157" t="str">
        <f>IF(ISBLANK(B366),"",IF(COUNTIF(B$7:$B366,B366)&gt;1,TRUE,FALSE))</f>
        <v/>
      </c>
      <c r="N366" s="157" t="str">
        <f>IF(ISBLANK(B366),"",IF(COUNTIF($L$7:L366,TRUE)&gt;$P$2,L366,FALSE))</f>
        <v/>
      </c>
      <c r="O366" s="85"/>
      <c r="P366" s="86" t="str">
        <f t="shared" si="24"/>
        <v/>
      </c>
    </row>
    <row r="367" spans="2:16" s="76" customFormat="1" ht="15" x14ac:dyDescent="0.25">
      <c r="B367" s="153"/>
      <c r="C367" s="164"/>
      <c r="D367" s="164"/>
      <c r="E367" s="169"/>
      <c r="F367" s="164"/>
      <c r="G367" s="154"/>
      <c r="H367" s="162" t="str">
        <f>IF(ISBLANK(B367),"",SUMIF(Virkedager!$C:$C,"&gt;" &amp;  C367,Virkedager!$A:$A) - SUMIF(Virkedager!$C:$C,"&gt;" &amp;  D367,Virkedager!$A:$A))</f>
        <v/>
      </c>
      <c r="I367" s="83" t="str">
        <f t="shared" si="21"/>
        <v/>
      </c>
      <c r="J367" s="84" t="str">
        <f>IF(ISBLANK(B367),"",SUMIF(Virkedager!$C:$C,"&gt;" &amp;  C367,Virkedager!$A:$A) - SUMIF(Virkedager!$C:$C,"&gt;" &amp;  F367,Virkedager!$A:$A))</f>
        <v/>
      </c>
      <c r="K367" s="83" t="str">
        <f t="shared" si="22"/>
        <v/>
      </c>
      <c r="L367" s="157" t="str">
        <f t="shared" si="23"/>
        <v/>
      </c>
      <c r="M367" s="157" t="str">
        <f>IF(ISBLANK(B367),"",IF(COUNTIF(B$7:$B367,B367)&gt;1,TRUE,FALSE))</f>
        <v/>
      </c>
      <c r="N367" s="157" t="str">
        <f>IF(ISBLANK(B367),"",IF(COUNTIF($L$7:L367,TRUE)&gt;$P$2,L367,FALSE))</f>
        <v/>
      </c>
      <c r="O367" s="85"/>
      <c r="P367" s="86" t="str">
        <f t="shared" si="24"/>
        <v/>
      </c>
    </row>
    <row r="368" spans="2:16" s="76" customFormat="1" ht="15" x14ac:dyDescent="0.25">
      <c r="B368" s="153"/>
      <c r="C368" s="164"/>
      <c r="D368" s="164"/>
      <c r="E368" s="169"/>
      <c r="F368" s="164"/>
      <c r="G368" s="154"/>
      <c r="H368" s="162" t="str">
        <f>IF(ISBLANK(B368),"",SUMIF(Virkedager!$C:$C,"&gt;" &amp;  C368,Virkedager!$A:$A) - SUMIF(Virkedager!$C:$C,"&gt;" &amp;  D368,Virkedager!$A:$A))</f>
        <v/>
      </c>
      <c r="I368" s="83" t="str">
        <f t="shared" si="21"/>
        <v/>
      </c>
      <c r="J368" s="84" t="str">
        <f>IF(ISBLANK(B368),"",SUMIF(Virkedager!$C:$C,"&gt;" &amp;  C368,Virkedager!$A:$A) - SUMIF(Virkedager!$C:$C,"&gt;" &amp;  F368,Virkedager!$A:$A))</f>
        <v/>
      </c>
      <c r="K368" s="83" t="str">
        <f t="shared" si="22"/>
        <v/>
      </c>
      <c r="L368" s="157" t="str">
        <f t="shared" si="23"/>
        <v/>
      </c>
      <c r="M368" s="157" t="str">
        <f>IF(ISBLANK(B368),"",IF(COUNTIF(B$7:$B368,B368)&gt;1,TRUE,FALSE))</f>
        <v/>
      </c>
      <c r="N368" s="157" t="str">
        <f>IF(ISBLANK(B368),"",IF(COUNTIF($L$7:L368,TRUE)&gt;$P$2,L368,FALSE))</f>
        <v/>
      </c>
      <c r="O368" s="85"/>
      <c r="P368" s="86" t="str">
        <f t="shared" si="24"/>
        <v/>
      </c>
    </row>
    <row r="369" spans="2:16" s="76" customFormat="1" ht="15" x14ac:dyDescent="0.25">
      <c r="B369" s="153"/>
      <c r="C369" s="164"/>
      <c r="D369" s="164"/>
      <c r="E369" s="169"/>
      <c r="F369" s="164"/>
      <c r="G369" s="154"/>
      <c r="H369" s="162" t="str">
        <f>IF(ISBLANK(B369),"",SUMIF(Virkedager!$C:$C,"&gt;" &amp;  C369,Virkedager!$A:$A) - SUMIF(Virkedager!$C:$C,"&gt;" &amp;  D369,Virkedager!$A:$A))</f>
        <v/>
      </c>
      <c r="I369" s="83" t="str">
        <f t="shared" si="21"/>
        <v/>
      </c>
      <c r="J369" s="84" t="str">
        <f>IF(ISBLANK(B369),"",SUMIF(Virkedager!$C:$C,"&gt;" &amp;  C369,Virkedager!$A:$A) - SUMIF(Virkedager!$C:$C,"&gt;" &amp;  F369,Virkedager!$A:$A))</f>
        <v/>
      </c>
      <c r="K369" s="83" t="str">
        <f t="shared" si="22"/>
        <v/>
      </c>
      <c r="L369" s="157" t="str">
        <f t="shared" si="23"/>
        <v/>
      </c>
      <c r="M369" s="157" t="str">
        <f>IF(ISBLANK(B369),"",IF(COUNTIF(B$7:$B369,B369)&gt;1,TRUE,FALSE))</f>
        <v/>
      </c>
      <c r="N369" s="157" t="str">
        <f>IF(ISBLANK(B369),"",IF(COUNTIF($L$7:L369,TRUE)&gt;$P$2,L369,FALSE))</f>
        <v/>
      </c>
      <c r="O369" s="85"/>
      <c r="P369" s="86" t="str">
        <f t="shared" si="24"/>
        <v/>
      </c>
    </row>
    <row r="370" spans="2:16" s="76" customFormat="1" ht="15" x14ac:dyDescent="0.25">
      <c r="B370" s="153"/>
      <c r="C370" s="164"/>
      <c r="D370" s="164"/>
      <c r="E370" s="169"/>
      <c r="F370" s="164"/>
      <c r="G370" s="154"/>
      <c r="H370" s="162" t="str">
        <f>IF(ISBLANK(B370),"",SUMIF(Virkedager!$C:$C,"&gt;" &amp;  C370,Virkedager!$A:$A) - SUMIF(Virkedager!$C:$C,"&gt;" &amp;  D370,Virkedager!$A:$A))</f>
        <v/>
      </c>
      <c r="I370" s="83" t="str">
        <f t="shared" si="21"/>
        <v/>
      </c>
      <c r="J370" s="84" t="str">
        <f>IF(ISBLANK(B370),"",SUMIF(Virkedager!$C:$C,"&gt;" &amp;  C370,Virkedager!$A:$A) - SUMIF(Virkedager!$C:$C,"&gt;" &amp;  F370,Virkedager!$A:$A))</f>
        <v/>
      </c>
      <c r="K370" s="83" t="str">
        <f t="shared" si="22"/>
        <v/>
      </c>
      <c r="L370" s="157" t="str">
        <f t="shared" si="23"/>
        <v/>
      </c>
      <c r="M370" s="157" t="str">
        <f>IF(ISBLANK(B370),"",IF(COUNTIF(B$7:$B370,B370)&gt;1,TRUE,FALSE))</f>
        <v/>
      </c>
      <c r="N370" s="157" t="str">
        <f>IF(ISBLANK(B370),"",IF(COUNTIF($L$7:L370,TRUE)&gt;$P$2,L370,FALSE))</f>
        <v/>
      </c>
      <c r="O370" s="85"/>
      <c r="P370" s="86" t="str">
        <f t="shared" si="24"/>
        <v/>
      </c>
    </row>
    <row r="371" spans="2:16" s="76" customFormat="1" ht="15" x14ac:dyDescent="0.25">
      <c r="B371" s="153"/>
      <c r="C371" s="164"/>
      <c r="D371" s="164"/>
      <c r="E371" s="169"/>
      <c r="F371" s="164"/>
      <c r="G371" s="154"/>
      <c r="H371" s="162" t="str">
        <f>IF(ISBLANK(B371),"",SUMIF(Virkedager!$C:$C,"&gt;" &amp;  C371,Virkedager!$A:$A) - SUMIF(Virkedager!$C:$C,"&gt;" &amp;  D371,Virkedager!$A:$A))</f>
        <v/>
      </c>
      <c r="I371" s="83" t="str">
        <f t="shared" si="21"/>
        <v/>
      </c>
      <c r="J371" s="84" t="str">
        <f>IF(ISBLANK(B371),"",SUMIF(Virkedager!$C:$C,"&gt;" &amp;  C371,Virkedager!$A:$A) - SUMIF(Virkedager!$C:$C,"&gt;" &amp;  F371,Virkedager!$A:$A))</f>
        <v/>
      </c>
      <c r="K371" s="83" t="str">
        <f t="shared" si="22"/>
        <v/>
      </c>
      <c r="L371" s="157" t="str">
        <f t="shared" si="23"/>
        <v/>
      </c>
      <c r="M371" s="157" t="str">
        <f>IF(ISBLANK(B371),"",IF(COUNTIF(B$7:$B371,B371)&gt;1,TRUE,FALSE))</f>
        <v/>
      </c>
      <c r="N371" s="157" t="str">
        <f>IF(ISBLANK(B371),"",IF(COUNTIF($L$7:L371,TRUE)&gt;$P$2,L371,FALSE))</f>
        <v/>
      </c>
      <c r="O371" s="85"/>
      <c r="P371" s="86" t="str">
        <f t="shared" si="24"/>
        <v/>
      </c>
    </row>
    <row r="372" spans="2:16" s="76" customFormat="1" ht="15" x14ac:dyDescent="0.25">
      <c r="B372" s="153"/>
      <c r="C372" s="164"/>
      <c r="D372" s="164"/>
      <c r="E372" s="169"/>
      <c r="F372" s="164"/>
      <c r="G372" s="154"/>
      <c r="H372" s="162" t="str">
        <f>IF(ISBLANK(B372),"",SUMIF(Virkedager!$C:$C,"&gt;" &amp;  C372,Virkedager!$A:$A) - SUMIF(Virkedager!$C:$C,"&gt;" &amp;  D372,Virkedager!$A:$A))</f>
        <v/>
      </c>
      <c r="I372" s="83" t="str">
        <f t="shared" si="21"/>
        <v/>
      </c>
      <c r="J372" s="84" t="str">
        <f>IF(ISBLANK(B372),"",SUMIF(Virkedager!$C:$C,"&gt;" &amp;  C372,Virkedager!$A:$A) - SUMIF(Virkedager!$C:$C,"&gt;" &amp;  F372,Virkedager!$A:$A))</f>
        <v/>
      </c>
      <c r="K372" s="83" t="str">
        <f t="shared" si="22"/>
        <v/>
      </c>
      <c r="L372" s="157" t="str">
        <f t="shared" si="23"/>
        <v/>
      </c>
      <c r="M372" s="157" t="str">
        <f>IF(ISBLANK(B372),"",IF(COUNTIF(B$7:$B372,B372)&gt;1,TRUE,FALSE))</f>
        <v/>
      </c>
      <c r="N372" s="157" t="str">
        <f>IF(ISBLANK(B372),"",IF(COUNTIF($L$7:L372,TRUE)&gt;$P$2,L372,FALSE))</f>
        <v/>
      </c>
      <c r="O372" s="85"/>
      <c r="P372" s="86" t="str">
        <f t="shared" si="24"/>
        <v/>
      </c>
    </row>
    <row r="373" spans="2:16" s="76" customFormat="1" ht="15" x14ac:dyDescent="0.25">
      <c r="B373" s="153"/>
      <c r="C373" s="164"/>
      <c r="D373" s="164"/>
      <c r="E373" s="169"/>
      <c r="F373" s="164"/>
      <c r="G373" s="154"/>
      <c r="H373" s="162" t="str">
        <f>IF(ISBLANK(B373),"",SUMIF(Virkedager!$C:$C,"&gt;" &amp;  C373,Virkedager!$A:$A) - SUMIF(Virkedager!$C:$C,"&gt;" &amp;  D373,Virkedager!$A:$A))</f>
        <v/>
      </c>
      <c r="I373" s="83" t="str">
        <f t="shared" ref="I373:I434" si="25">IF(ISBLANK(B373),"",H373&lt;21)</f>
        <v/>
      </c>
      <c r="J373" s="84" t="str">
        <f>IF(ISBLANK(B373),"",SUMIF(Virkedager!$C:$C,"&gt;" &amp;  C373,Virkedager!$A:$A) - SUMIF(Virkedager!$C:$C,"&gt;" &amp;  F373,Virkedager!$A:$A))</f>
        <v/>
      </c>
      <c r="K373" s="83" t="str">
        <f t="shared" ref="K373:K434" si="26">IF(ISBLANK(B373),"",J373&gt;=21)</f>
        <v/>
      </c>
      <c r="L373" s="157" t="str">
        <f t="shared" si="23"/>
        <v/>
      </c>
      <c r="M373" s="157" t="str">
        <f>IF(ISBLANK(B373),"",IF(COUNTIF(B$7:$B373,B373)&gt;1,TRUE,FALSE))</f>
        <v/>
      </c>
      <c r="N373" s="157" t="str">
        <f>IF(ISBLANK(B373),"",IF(COUNTIF($L$7:L373,TRUE)&gt;$P$2,L373,FALSE))</f>
        <v/>
      </c>
      <c r="O373" s="85"/>
      <c r="P373" s="86" t="str">
        <f t="shared" si="24"/>
        <v/>
      </c>
    </row>
    <row r="374" spans="2:16" s="76" customFormat="1" ht="15" x14ac:dyDescent="0.25">
      <c r="B374" s="153"/>
      <c r="C374" s="164"/>
      <c r="D374" s="164"/>
      <c r="E374" s="169"/>
      <c r="F374" s="164"/>
      <c r="G374" s="154"/>
      <c r="H374" s="162" t="str">
        <f>IF(ISBLANK(B374),"",SUMIF(Virkedager!$C:$C,"&gt;" &amp;  C374,Virkedager!$A:$A) - SUMIF(Virkedager!$C:$C,"&gt;" &amp;  D374,Virkedager!$A:$A))</f>
        <v/>
      </c>
      <c r="I374" s="83" t="str">
        <f t="shared" si="25"/>
        <v/>
      </c>
      <c r="J374" s="84" t="str">
        <f>IF(ISBLANK(B374),"",SUMIF(Virkedager!$C:$C,"&gt;" &amp;  C374,Virkedager!$A:$A) - SUMIF(Virkedager!$C:$C,"&gt;" &amp;  F374,Virkedager!$A:$A))</f>
        <v/>
      </c>
      <c r="K374" s="83" t="str">
        <f t="shared" si="26"/>
        <v/>
      </c>
      <c r="L374" s="157" t="str">
        <f t="shared" si="23"/>
        <v/>
      </c>
      <c r="M374" s="157" t="str">
        <f>IF(ISBLANK(B374),"",IF(COUNTIF(B$7:$B374,B374)&gt;1,TRUE,FALSE))</f>
        <v/>
      </c>
      <c r="N374" s="157" t="str">
        <f>IF(ISBLANK(B374),"",IF(COUNTIF($L$7:L374,TRUE)&gt;$P$2,L374,FALSE))</f>
        <v/>
      </c>
      <c r="O374" s="85"/>
      <c r="P374" s="86" t="str">
        <f t="shared" si="24"/>
        <v/>
      </c>
    </row>
    <row r="375" spans="2:16" s="76" customFormat="1" ht="15" x14ac:dyDescent="0.25">
      <c r="B375" s="153"/>
      <c r="C375" s="164"/>
      <c r="D375" s="164"/>
      <c r="E375" s="169"/>
      <c r="F375" s="164"/>
      <c r="G375" s="154"/>
      <c r="H375" s="162" t="str">
        <f>IF(ISBLANK(B375),"",SUMIF(Virkedager!$C:$C,"&gt;" &amp;  C375,Virkedager!$A:$A) - SUMIF(Virkedager!$C:$C,"&gt;" &amp;  D375,Virkedager!$A:$A))</f>
        <v/>
      </c>
      <c r="I375" s="83" t="str">
        <f t="shared" si="25"/>
        <v/>
      </c>
      <c r="J375" s="84" t="str">
        <f>IF(ISBLANK(B375),"",SUMIF(Virkedager!$C:$C,"&gt;" &amp;  C375,Virkedager!$A:$A) - SUMIF(Virkedager!$C:$C,"&gt;" &amp;  F375,Virkedager!$A:$A))</f>
        <v/>
      </c>
      <c r="K375" s="83" t="str">
        <f t="shared" si="26"/>
        <v/>
      </c>
      <c r="L375" s="157" t="str">
        <f t="shared" si="23"/>
        <v/>
      </c>
      <c r="M375" s="157" t="str">
        <f>IF(ISBLANK(B375),"",IF(COUNTIF(B$7:$B375,B375)&gt;1,TRUE,FALSE))</f>
        <v/>
      </c>
      <c r="N375" s="157" t="str">
        <f>IF(ISBLANK(B375),"",IF(COUNTIF($L$7:L375,TRUE)&gt;$P$2,L375,FALSE))</f>
        <v/>
      </c>
      <c r="O375" s="85"/>
      <c r="P375" s="86" t="str">
        <f t="shared" si="24"/>
        <v/>
      </c>
    </row>
    <row r="376" spans="2:16" s="76" customFormat="1" ht="15" x14ac:dyDescent="0.25">
      <c r="B376" s="153"/>
      <c r="C376" s="164"/>
      <c r="D376" s="164"/>
      <c r="E376" s="169"/>
      <c r="F376" s="164"/>
      <c r="G376" s="154"/>
      <c r="H376" s="162" t="str">
        <f>IF(ISBLANK(B376),"",SUMIF(Virkedager!$C:$C,"&gt;" &amp;  C376,Virkedager!$A:$A) - SUMIF(Virkedager!$C:$C,"&gt;" &amp;  D376,Virkedager!$A:$A))</f>
        <v/>
      </c>
      <c r="I376" s="83" t="str">
        <f t="shared" si="25"/>
        <v/>
      </c>
      <c r="J376" s="84" t="str">
        <f>IF(ISBLANK(B376),"",SUMIF(Virkedager!$C:$C,"&gt;" &amp;  C376,Virkedager!$A:$A) - SUMIF(Virkedager!$C:$C,"&gt;" &amp;  F376,Virkedager!$A:$A))</f>
        <v/>
      </c>
      <c r="K376" s="83" t="str">
        <f t="shared" si="26"/>
        <v/>
      </c>
      <c r="L376" s="157" t="str">
        <f t="shared" si="23"/>
        <v/>
      </c>
      <c r="M376" s="157" t="str">
        <f>IF(ISBLANK(B376),"",IF(COUNTIF(B$7:$B376,B376)&gt;1,TRUE,FALSE))</f>
        <v/>
      </c>
      <c r="N376" s="157" t="str">
        <f>IF(ISBLANK(B376),"",IF(COUNTIF($L$7:L376,TRUE)&gt;$P$2,L376,FALSE))</f>
        <v/>
      </c>
      <c r="O376" s="85"/>
      <c r="P376" s="86" t="str">
        <f t="shared" si="24"/>
        <v/>
      </c>
    </row>
    <row r="377" spans="2:16" s="76" customFormat="1" ht="15" x14ac:dyDescent="0.25">
      <c r="B377" s="153"/>
      <c r="C377" s="164"/>
      <c r="D377" s="164"/>
      <c r="E377" s="169"/>
      <c r="F377" s="164"/>
      <c r="G377" s="154"/>
      <c r="H377" s="162" t="str">
        <f>IF(ISBLANK(B377),"",SUMIF(Virkedager!$C:$C,"&gt;" &amp;  C377,Virkedager!$A:$A) - SUMIF(Virkedager!$C:$C,"&gt;" &amp;  D377,Virkedager!$A:$A))</f>
        <v/>
      </c>
      <c r="I377" s="83" t="str">
        <f t="shared" si="25"/>
        <v/>
      </c>
      <c r="J377" s="84" t="str">
        <f>IF(ISBLANK(B377),"",SUMIF(Virkedager!$C:$C,"&gt;" &amp;  C377,Virkedager!$A:$A) - SUMIF(Virkedager!$C:$C,"&gt;" &amp;  F377,Virkedager!$A:$A))</f>
        <v/>
      </c>
      <c r="K377" s="83" t="str">
        <f t="shared" si="26"/>
        <v/>
      </c>
      <c r="L377" s="157" t="str">
        <f t="shared" si="23"/>
        <v/>
      </c>
      <c r="M377" s="157" t="str">
        <f>IF(ISBLANK(B377),"",IF(COUNTIF(B$7:$B377,B377)&gt;1,TRUE,FALSE))</f>
        <v/>
      </c>
      <c r="N377" s="157" t="str">
        <f>IF(ISBLANK(B377),"",IF(COUNTIF($L$7:L377,TRUE)&gt;$P$2,L377,FALSE))</f>
        <v/>
      </c>
      <c r="O377" s="85"/>
      <c r="P377" s="86" t="str">
        <f t="shared" si="24"/>
        <v/>
      </c>
    </row>
    <row r="378" spans="2:16" s="76" customFormat="1" ht="15" x14ac:dyDescent="0.25">
      <c r="B378" s="153"/>
      <c r="C378" s="164"/>
      <c r="D378" s="164"/>
      <c r="E378" s="169"/>
      <c r="F378" s="164"/>
      <c r="G378" s="154"/>
      <c r="H378" s="162" t="str">
        <f>IF(ISBLANK(B378),"",SUMIF(Virkedager!$C:$C,"&gt;" &amp;  C378,Virkedager!$A:$A) - SUMIF(Virkedager!$C:$C,"&gt;" &amp;  D378,Virkedager!$A:$A))</f>
        <v/>
      </c>
      <c r="I378" s="83" t="str">
        <f t="shared" si="25"/>
        <v/>
      </c>
      <c r="J378" s="84" t="str">
        <f>IF(ISBLANK(B378),"",SUMIF(Virkedager!$C:$C,"&gt;" &amp;  C378,Virkedager!$A:$A) - SUMIF(Virkedager!$C:$C,"&gt;" &amp;  F378,Virkedager!$A:$A))</f>
        <v/>
      </c>
      <c r="K378" s="83" t="str">
        <f t="shared" si="26"/>
        <v/>
      </c>
      <c r="L378" s="157" t="str">
        <f t="shared" si="23"/>
        <v/>
      </c>
      <c r="M378" s="157" t="str">
        <f>IF(ISBLANK(B378),"",IF(COUNTIF(B$7:$B378,B378)&gt;1,TRUE,FALSE))</f>
        <v/>
      </c>
      <c r="N378" s="157" t="str">
        <f>IF(ISBLANK(B378),"",IF(COUNTIF($L$7:L378,TRUE)&gt;$P$2,L378,FALSE))</f>
        <v/>
      </c>
      <c r="O378" s="85"/>
      <c r="P378" s="86" t="str">
        <f t="shared" si="24"/>
        <v/>
      </c>
    </row>
    <row r="379" spans="2:16" s="76" customFormat="1" ht="15" x14ac:dyDescent="0.25">
      <c r="B379" s="153"/>
      <c r="C379" s="164"/>
      <c r="D379" s="164"/>
      <c r="E379" s="169"/>
      <c r="F379" s="164"/>
      <c r="G379" s="154"/>
      <c r="H379" s="162" t="str">
        <f>IF(ISBLANK(B379),"",SUMIF(Virkedager!$C:$C,"&gt;" &amp;  C379,Virkedager!$A:$A) - SUMIF(Virkedager!$C:$C,"&gt;" &amp;  D379,Virkedager!$A:$A))</f>
        <v/>
      </c>
      <c r="I379" s="83" t="str">
        <f t="shared" si="25"/>
        <v/>
      </c>
      <c r="J379" s="84" t="str">
        <f>IF(ISBLANK(B379),"",SUMIF(Virkedager!$C:$C,"&gt;" &amp;  C379,Virkedager!$A:$A) - SUMIF(Virkedager!$C:$C,"&gt;" &amp;  F379,Virkedager!$A:$A))</f>
        <v/>
      </c>
      <c r="K379" s="83" t="str">
        <f t="shared" si="26"/>
        <v/>
      </c>
      <c r="L379" s="157" t="str">
        <f t="shared" si="23"/>
        <v/>
      </c>
      <c r="M379" s="157" t="str">
        <f>IF(ISBLANK(B379),"",IF(COUNTIF(B$7:$B379,B379)&gt;1,TRUE,FALSE))</f>
        <v/>
      </c>
      <c r="N379" s="157" t="str">
        <f>IF(ISBLANK(B379),"",IF(COUNTIF($L$7:L379,TRUE)&gt;$P$2,L379,FALSE))</f>
        <v/>
      </c>
      <c r="O379" s="85"/>
      <c r="P379" s="86" t="str">
        <f t="shared" si="24"/>
        <v/>
      </c>
    </row>
    <row r="380" spans="2:16" s="76" customFormat="1" ht="15" x14ac:dyDescent="0.25">
      <c r="B380" s="153"/>
      <c r="C380" s="164"/>
      <c r="D380" s="164"/>
      <c r="E380" s="169"/>
      <c r="F380" s="164"/>
      <c r="G380" s="154"/>
      <c r="H380" s="162" t="str">
        <f>IF(ISBLANK(B380),"",SUMIF(Virkedager!$C:$C,"&gt;" &amp;  C380,Virkedager!$A:$A) - SUMIF(Virkedager!$C:$C,"&gt;" &amp;  D380,Virkedager!$A:$A))</f>
        <v/>
      </c>
      <c r="I380" s="83" t="str">
        <f t="shared" si="25"/>
        <v/>
      </c>
      <c r="J380" s="84" t="str">
        <f>IF(ISBLANK(B380),"",SUMIF(Virkedager!$C:$C,"&gt;" &amp;  C380,Virkedager!$A:$A) - SUMIF(Virkedager!$C:$C,"&gt;" &amp;  F380,Virkedager!$A:$A))</f>
        <v/>
      </c>
      <c r="K380" s="83" t="str">
        <f t="shared" si="26"/>
        <v/>
      </c>
      <c r="L380" s="157" t="str">
        <f t="shared" si="23"/>
        <v/>
      </c>
      <c r="M380" s="157" t="str">
        <f>IF(ISBLANK(B380),"",IF(COUNTIF(B$7:$B380,B380)&gt;1,TRUE,FALSE))</f>
        <v/>
      </c>
      <c r="N380" s="157" t="str">
        <f>IF(ISBLANK(B380),"",IF(COUNTIF($L$7:L380,TRUE)&gt;$P$2,L380,FALSE))</f>
        <v/>
      </c>
      <c r="O380" s="85"/>
      <c r="P380" s="86" t="str">
        <f t="shared" si="24"/>
        <v/>
      </c>
    </row>
    <row r="381" spans="2:16" s="76" customFormat="1" ht="15" x14ac:dyDescent="0.25">
      <c r="B381" s="153"/>
      <c r="C381" s="164"/>
      <c r="D381" s="164"/>
      <c r="E381" s="169"/>
      <c r="F381" s="164"/>
      <c r="G381" s="154"/>
      <c r="H381" s="162" t="str">
        <f>IF(ISBLANK(B381),"",SUMIF(Virkedager!$C:$C,"&gt;" &amp;  C381,Virkedager!$A:$A) - SUMIF(Virkedager!$C:$C,"&gt;" &amp;  D381,Virkedager!$A:$A))</f>
        <v/>
      </c>
      <c r="I381" s="83" t="str">
        <f t="shared" si="25"/>
        <v/>
      </c>
      <c r="J381" s="84" t="str">
        <f>IF(ISBLANK(B381),"",SUMIF(Virkedager!$C:$C,"&gt;" &amp;  C381,Virkedager!$A:$A) - SUMIF(Virkedager!$C:$C,"&gt;" &amp;  F381,Virkedager!$A:$A))</f>
        <v/>
      </c>
      <c r="K381" s="83" t="str">
        <f t="shared" si="26"/>
        <v/>
      </c>
      <c r="L381" s="157" t="str">
        <f t="shared" si="23"/>
        <v/>
      </c>
      <c r="M381" s="157" t="str">
        <f>IF(ISBLANK(B381),"",IF(COUNTIF(B$7:$B381,B381)&gt;1,TRUE,FALSE))</f>
        <v/>
      </c>
      <c r="N381" s="157" t="str">
        <f>IF(ISBLANK(B381),"",IF(COUNTIF($L$7:L381,TRUE)&gt;$P$2,L381,FALSE))</f>
        <v/>
      </c>
      <c r="O381" s="85"/>
      <c r="P381" s="86" t="str">
        <f t="shared" si="24"/>
        <v/>
      </c>
    </row>
    <row r="382" spans="2:16" s="76" customFormat="1" ht="15" x14ac:dyDescent="0.25">
      <c r="B382" s="153"/>
      <c r="C382" s="164"/>
      <c r="D382" s="164"/>
      <c r="E382" s="169"/>
      <c r="F382" s="164"/>
      <c r="G382" s="154"/>
      <c r="H382" s="162" t="str">
        <f>IF(ISBLANK(B382),"",SUMIF(Virkedager!$C:$C,"&gt;" &amp;  C382,Virkedager!$A:$A) - SUMIF(Virkedager!$C:$C,"&gt;" &amp;  D382,Virkedager!$A:$A))</f>
        <v/>
      </c>
      <c r="I382" s="83" t="str">
        <f t="shared" si="25"/>
        <v/>
      </c>
      <c r="J382" s="84" t="str">
        <f>IF(ISBLANK(B382),"",SUMIF(Virkedager!$C:$C,"&gt;" &amp;  C382,Virkedager!$A:$A) - SUMIF(Virkedager!$C:$C,"&gt;" &amp;  F382,Virkedager!$A:$A))</f>
        <v/>
      </c>
      <c r="K382" s="83" t="str">
        <f t="shared" si="26"/>
        <v/>
      </c>
      <c r="L382" s="157" t="str">
        <f t="shared" si="23"/>
        <v/>
      </c>
      <c r="M382" s="157" t="str">
        <f>IF(ISBLANK(B382),"",IF(COUNTIF(B$7:$B382,B382)&gt;1,TRUE,FALSE))</f>
        <v/>
      </c>
      <c r="N382" s="157" t="str">
        <f>IF(ISBLANK(B382),"",IF(COUNTIF($L$7:L382,TRUE)&gt;$P$2,L382,FALSE))</f>
        <v/>
      </c>
      <c r="O382" s="85"/>
      <c r="P382" s="86" t="str">
        <f t="shared" si="24"/>
        <v/>
      </c>
    </row>
    <row r="383" spans="2:16" s="76" customFormat="1" ht="15" x14ac:dyDescent="0.25">
      <c r="B383" s="153"/>
      <c r="C383" s="164"/>
      <c r="D383" s="164"/>
      <c r="E383" s="169"/>
      <c r="F383" s="164"/>
      <c r="G383" s="154"/>
      <c r="H383" s="162" t="str">
        <f>IF(ISBLANK(B383),"",SUMIF(Virkedager!$C:$C,"&gt;" &amp;  C383,Virkedager!$A:$A) - SUMIF(Virkedager!$C:$C,"&gt;" &amp;  D383,Virkedager!$A:$A))</f>
        <v/>
      </c>
      <c r="I383" s="83" t="str">
        <f t="shared" si="25"/>
        <v/>
      </c>
      <c r="J383" s="84" t="str">
        <f>IF(ISBLANK(B383),"",SUMIF(Virkedager!$C:$C,"&gt;" &amp;  C383,Virkedager!$A:$A) - SUMIF(Virkedager!$C:$C,"&gt;" &amp;  F383,Virkedager!$A:$A))</f>
        <v/>
      </c>
      <c r="K383" s="83" t="str">
        <f t="shared" si="26"/>
        <v/>
      </c>
      <c r="L383" s="157" t="str">
        <f t="shared" si="23"/>
        <v/>
      </c>
      <c r="M383" s="157" t="str">
        <f>IF(ISBLANK(B383),"",IF(COUNTIF(B$7:$B383,B383)&gt;1,TRUE,FALSE))</f>
        <v/>
      </c>
      <c r="N383" s="157" t="str">
        <f>IF(ISBLANK(B383),"",IF(COUNTIF($L$7:L383,TRUE)&gt;$P$2,L383,FALSE))</f>
        <v/>
      </c>
      <c r="O383" s="85"/>
      <c r="P383" s="86" t="str">
        <f t="shared" si="24"/>
        <v/>
      </c>
    </row>
    <row r="384" spans="2:16" s="76" customFormat="1" ht="15" x14ac:dyDescent="0.25">
      <c r="B384" s="153"/>
      <c r="C384" s="164"/>
      <c r="D384" s="164"/>
      <c r="E384" s="169"/>
      <c r="F384" s="164"/>
      <c r="G384" s="154"/>
      <c r="H384" s="162" t="str">
        <f>IF(ISBLANK(B384),"",SUMIF(Virkedager!$C:$C,"&gt;" &amp;  C384,Virkedager!$A:$A) - SUMIF(Virkedager!$C:$C,"&gt;" &amp;  D384,Virkedager!$A:$A))</f>
        <v/>
      </c>
      <c r="I384" s="83" t="str">
        <f t="shared" si="25"/>
        <v/>
      </c>
      <c r="J384" s="84" t="str">
        <f>IF(ISBLANK(B384),"",SUMIF(Virkedager!$C:$C,"&gt;" &amp;  C384,Virkedager!$A:$A) - SUMIF(Virkedager!$C:$C,"&gt;" &amp;  F384,Virkedager!$A:$A))</f>
        <v/>
      </c>
      <c r="K384" s="83" t="str">
        <f t="shared" si="26"/>
        <v/>
      </c>
      <c r="L384" s="157" t="str">
        <f t="shared" si="23"/>
        <v/>
      </c>
      <c r="M384" s="157" t="str">
        <f>IF(ISBLANK(B384),"",IF(COUNTIF(B$7:$B384,B384)&gt;1,TRUE,FALSE))</f>
        <v/>
      </c>
      <c r="N384" s="157" t="str">
        <f>IF(ISBLANK(B384),"",IF(COUNTIF($L$7:L384,TRUE)&gt;$P$2,L384,FALSE))</f>
        <v/>
      </c>
      <c r="O384" s="85"/>
      <c r="P384" s="86" t="str">
        <f t="shared" si="24"/>
        <v/>
      </c>
    </row>
    <row r="385" spans="2:16" s="76" customFormat="1" ht="15" x14ac:dyDescent="0.25">
      <c r="B385" s="153"/>
      <c r="C385" s="164"/>
      <c r="D385" s="164"/>
      <c r="E385" s="169"/>
      <c r="F385" s="164"/>
      <c r="G385" s="154"/>
      <c r="H385" s="162" t="str">
        <f>IF(ISBLANK(B385),"",SUMIF(Virkedager!$C:$C,"&gt;" &amp;  C385,Virkedager!$A:$A) - SUMIF(Virkedager!$C:$C,"&gt;" &amp;  D385,Virkedager!$A:$A))</f>
        <v/>
      </c>
      <c r="I385" s="83" t="str">
        <f t="shared" si="25"/>
        <v/>
      </c>
      <c r="J385" s="84" t="str">
        <f>IF(ISBLANK(B385),"",SUMIF(Virkedager!$C:$C,"&gt;" &amp;  C385,Virkedager!$A:$A) - SUMIF(Virkedager!$C:$C,"&gt;" &amp;  F385,Virkedager!$A:$A))</f>
        <v/>
      </c>
      <c r="K385" s="83" t="str">
        <f t="shared" si="26"/>
        <v/>
      </c>
      <c r="L385" s="157" t="str">
        <f t="shared" si="23"/>
        <v/>
      </c>
      <c r="M385" s="157" t="str">
        <f>IF(ISBLANK(B385),"",IF(COUNTIF(B$7:$B385,B385)&gt;1,TRUE,FALSE))</f>
        <v/>
      </c>
      <c r="N385" s="157" t="str">
        <f>IF(ISBLANK(B385),"",IF(COUNTIF($L$7:L385,TRUE)&gt;$P$2,L385,FALSE))</f>
        <v/>
      </c>
      <c r="O385" s="85"/>
      <c r="P385" s="86" t="str">
        <f t="shared" si="24"/>
        <v/>
      </c>
    </row>
    <row r="386" spans="2:16" s="76" customFormat="1" ht="15" x14ac:dyDescent="0.25">
      <c r="B386" s="153"/>
      <c r="C386" s="164"/>
      <c r="D386" s="164"/>
      <c r="E386" s="169"/>
      <c r="F386" s="164"/>
      <c r="G386" s="154"/>
      <c r="H386" s="162" t="str">
        <f>IF(ISBLANK(B386),"",SUMIF(Virkedager!$C:$C,"&gt;" &amp;  C386,Virkedager!$A:$A) - SUMIF(Virkedager!$C:$C,"&gt;" &amp;  D386,Virkedager!$A:$A))</f>
        <v/>
      </c>
      <c r="I386" s="83" t="str">
        <f t="shared" si="25"/>
        <v/>
      </c>
      <c r="J386" s="84" t="str">
        <f>IF(ISBLANK(B386),"",SUMIF(Virkedager!$C:$C,"&gt;" &amp;  C386,Virkedager!$A:$A) - SUMIF(Virkedager!$C:$C,"&gt;" &amp;  F386,Virkedager!$A:$A))</f>
        <v/>
      </c>
      <c r="K386" s="83" t="str">
        <f t="shared" si="26"/>
        <v/>
      </c>
      <c r="L386" s="157" t="str">
        <f t="shared" si="23"/>
        <v/>
      </c>
      <c r="M386" s="157" t="str">
        <f>IF(ISBLANK(B386),"",IF(COUNTIF(B$7:$B386,B386)&gt;1,TRUE,FALSE))</f>
        <v/>
      </c>
      <c r="N386" s="157" t="str">
        <f>IF(ISBLANK(B386),"",IF(COUNTIF($L$7:L386,TRUE)&gt;$P$2,L386,FALSE))</f>
        <v/>
      </c>
      <c r="O386" s="85"/>
      <c r="P386" s="86" t="str">
        <f t="shared" si="24"/>
        <v/>
      </c>
    </row>
    <row r="387" spans="2:16" s="76" customFormat="1" ht="15" x14ac:dyDescent="0.25">
      <c r="B387" s="153"/>
      <c r="C387" s="164"/>
      <c r="D387" s="164"/>
      <c r="E387" s="169"/>
      <c r="F387" s="164"/>
      <c r="G387" s="154"/>
      <c r="H387" s="162" t="str">
        <f>IF(ISBLANK(B387),"",SUMIF(Virkedager!$C:$C,"&gt;" &amp;  C387,Virkedager!$A:$A) - SUMIF(Virkedager!$C:$C,"&gt;" &amp;  D387,Virkedager!$A:$A))</f>
        <v/>
      </c>
      <c r="I387" s="83" t="str">
        <f t="shared" si="25"/>
        <v/>
      </c>
      <c r="J387" s="84" t="str">
        <f>IF(ISBLANK(B387),"",SUMIF(Virkedager!$C:$C,"&gt;" &amp;  C387,Virkedager!$A:$A) - SUMIF(Virkedager!$C:$C,"&gt;" &amp;  F387,Virkedager!$A:$A))</f>
        <v/>
      </c>
      <c r="K387" s="83" t="str">
        <f t="shared" si="26"/>
        <v/>
      </c>
      <c r="L387" s="157" t="str">
        <f t="shared" si="23"/>
        <v/>
      </c>
      <c r="M387" s="157" t="str">
        <f>IF(ISBLANK(B387),"",IF(COUNTIF(B$7:$B387,B387)&gt;1,TRUE,FALSE))</f>
        <v/>
      </c>
      <c r="N387" s="157" t="str">
        <f>IF(ISBLANK(B387),"",IF(COUNTIF($L$7:L387,TRUE)&gt;$P$2,L387,FALSE))</f>
        <v/>
      </c>
      <c r="O387" s="85"/>
      <c r="P387" s="86" t="str">
        <f t="shared" si="24"/>
        <v/>
      </c>
    </row>
    <row r="388" spans="2:16" s="76" customFormat="1" ht="15" x14ac:dyDescent="0.25">
      <c r="B388" s="153"/>
      <c r="C388" s="164"/>
      <c r="D388" s="164"/>
      <c r="E388" s="169"/>
      <c r="F388" s="164"/>
      <c r="G388" s="154"/>
      <c r="H388" s="162" t="str">
        <f>IF(ISBLANK(B388),"",SUMIF(Virkedager!$C:$C,"&gt;" &amp;  C388,Virkedager!$A:$A) - SUMIF(Virkedager!$C:$C,"&gt;" &amp;  D388,Virkedager!$A:$A))</f>
        <v/>
      </c>
      <c r="I388" s="83" t="str">
        <f t="shared" si="25"/>
        <v/>
      </c>
      <c r="J388" s="84" t="str">
        <f>IF(ISBLANK(B388),"",SUMIF(Virkedager!$C:$C,"&gt;" &amp;  C388,Virkedager!$A:$A) - SUMIF(Virkedager!$C:$C,"&gt;" &amp;  F388,Virkedager!$A:$A))</f>
        <v/>
      </c>
      <c r="K388" s="83" t="str">
        <f t="shared" si="26"/>
        <v/>
      </c>
      <c r="L388" s="157" t="str">
        <f t="shared" si="23"/>
        <v/>
      </c>
      <c r="M388" s="157" t="str">
        <f>IF(ISBLANK(B388),"",IF(COUNTIF(B$7:$B388,B388)&gt;1,TRUE,FALSE))</f>
        <v/>
      </c>
      <c r="N388" s="157" t="str">
        <f>IF(ISBLANK(B388),"",IF(COUNTIF($L$7:L388,TRUE)&gt;$P$2,L388,FALSE))</f>
        <v/>
      </c>
      <c r="O388" s="85"/>
      <c r="P388" s="86" t="str">
        <f t="shared" si="24"/>
        <v/>
      </c>
    </row>
    <row r="389" spans="2:16" s="76" customFormat="1" ht="15" x14ac:dyDescent="0.25">
      <c r="B389" s="153"/>
      <c r="C389" s="164"/>
      <c r="D389" s="164"/>
      <c r="E389" s="169"/>
      <c r="F389" s="164"/>
      <c r="G389" s="154"/>
      <c r="H389" s="162" t="str">
        <f>IF(ISBLANK(B389),"",SUMIF(Virkedager!$C:$C,"&gt;" &amp;  C389,Virkedager!$A:$A) - SUMIF(Virkedager!$C:$C,"&gt;" &amp;  D389,Virkedager!$A:$A))</f>
        <v/>
      </c>
      <c r="I389" s="83" t="str">
        <f t="shared" si="25"/>
        <v/>
      </c>
      <c r="J389" s="84" t="str">
        <f>IF(ISBLANK(B389),"",SUMIF(Virkedager!$C:$C,"&gt;" &amp;  C389,Virkedager!$A:$A) - SUMIF(Virkedager!$C:$C,"&gt;" &amp;  F389,Virkedager!$A:$A))</f>
        <v/>
      </c>
      <c r="K389" s="83" t="str">
        <f t="shared" si="26"/>
        <v/>
      </c>
      <c r="L389" s="157" t="str">
        <f t="shared" si="23"/>
        <v/>
      </c>
      <c r="M389" s="157" t="str">
        <f>IF(ISBLANK(B389),"",IF(COUNTIF(B$7:$B389,B389)&gt;1,TRUE,FALSE))</f>
        <v/>
      </c>
      <c r="N389" s="157" t="str">
        <f>IF(ISBLANK(B389),"",IF(COUNTIF($L$7:L389,TRUE)&gt;$P$2,L389,FALSE))</f>
        <v/>
      </c>
      <c r="O389" s="85"/>
      <c r="P389" s="86" t="str">
        <f t="shared" si="24"/>
        <v/>
      </c>
    </row>
    <row r="390" spans="2:16" s="76" customFormat="1" ht="15" x14ac:dyDescent="0.25">
      <c r="B390" s="153"/>
      <c r="C390" s="164"/>
      <c r="D390" s="164"/>
      <c r="E390" s="169"/>
      <c r="F390" s="164"/>
      <c r="G390" s="154"/>
      <c r="H390" s="162" t="str">
        <f>IF(ISBLANK(B390),"",SUMIF(Virkedager!$C:$C,"&gt;" &amp;  C390,Virkedager!$A:$A) - SUMIF(Virkedager!$C:$C,"&gt;" &amp;  D390,Virkedager!$A:$A))</f>
        <v/>
      </c>
      <c r="I390" s="83" t="str">
        <f t="shared" si="25"/>
        <v/>
      </c>
      <c r="J390" s="84" t="str">
        <f>IF(ISBLANK(B390),"",SUMIF(Virkedager!$C:$C,"&gt;" &amp;  C390,Virkedager!$A:$A) - SUMIF(Virkedager!$C:$C,"&gt;" &amp;  F390,Virkedager!$A:$A))</f>
        <v/>
      </c>
      <c r="K390" s="83" t="str">
        <f t="shared" si="26"/>
        <v/>
      </c>
      <c r="L390" s="157" t="str">
        <f t="shared" ref="L390:L453" si="27">IF(ISBLANK(B390),"",IF(AND(ISNUMBER($J$2),ISNUMBER(E390)),INT(F390)&gt;INT(E390),FALSE))</f>
        <v/>
      </c>
      <c r="M390" s="157" t="str">
        <f>IF(ISBLANK(B390),"",IF(COUNTIF(B$7:$B390,B390)&gt;1,TRUE,FALSE))</f>
        <v/>
      </c>
      <c r="N390" s="157" t="str">
        <f>IF(ISBLANK(B390),"",IF(COUNTIF($L$7:L390,TRUE)&gt;$P$2,L390,FALSE))</f>
        <v/>
      </c>
      <c r="O390" s="85"/>
      <c r="P390" s="86" t="str">
        <f t="shared" si="24"/>
        <v/>
      </c>
    </row>
    <row r="391" spans="2:16" s="76" customFormat="1" ht="15" x14ac:dyDescent="0.25">
      <c r="B391" s="153"/>
      <c r="C391" s="164"/>
      <c r="D391" s="164"/>
      <c r="E391" s="169"/>
      <c r="F391" s="164"/>
      <c r="G391" s="154"/>
      <c r="H391" s="162" t="str">
        <f>IF(ISBLANK(B391),"",SUMIF(Virkedager!$C:$C,"&gt;" &amp;  C391,Virkedager!$A:$A) - SUMIF(Virkedager!$C:$C,"&gt;" &amp;  D391,Virkedager!$A:$A))</f>
        <v/>
      </c>
      <c r="I391" s="83" t="str">
        <f t="shared" si="25"/>
        <v/>
      </c>
      <c r="J391" s="84" t="str">
        <f>IF(ISBLANK(B391),"",SUMIF(Virkedager!$C:$C,"&gt;" &amp;  C391,Virkedager!$A:$A) - SUMIF(Virkedager!$C:$C,"&gt;" &amp;  F391,Virkedager!$A:$A))</f>
        <v/>
      </c>
      <c r="K391" s="83" t="str">
        <f t="shared" si="26"/>
        <v/>
      </c>
      <c r="L391" s="157" t="str">
        <f t="shared" si="27"/>
        <v/>
      </c>
      <c r="M391" s="157" t="str">
        <f>IF(ISBLANK(B391),"",IF(COUNTIF(B$7:$B391,B391)&gt;1,TRUE,FALSE))</f>
        <v/>
      </c>
      <c r="N391" s="157" t="str">
        <f>IF(ISBLANK(B391),"",IF(COUNTIF($L$7:L391,TRUE)&gt;$P$2,L391,FALSE))</f>
        <v/>
      </c>
      <c r="O391" s="85"/>
      <c r="P391" s="86" t="str">
        <f t="shared" si="24"/>
        <v/>
      </c>
    </row>
    <row r="392" spans="2:16" s="76" customFormat="1" ht="15" x14ac:dyDescent="0.25">
      <c r="B392" s="153"/>
      <c r="C392" s="164"/>
      <c r="D392" s="164"/>
      <c r="E392" s="169"/>
      <c r="F392" s="164"/>
      <c r="G392" s="154"/>
      <c r="H392" s="162" t="str">
        <f>IF(ISBLANK(B392),"",SUMIF(Virkedager!$C:$C,"&gt;" &amp;  C392,Virkedager!$A:$A) - SUMIF(Virkedager!$C:$C,"&gt;" &amp;  D392,Virkedager!$A:$A))</f>
        <v/>
      </c>
      <c r="I392" s="83" t="str">
        <f t="shared" si="25"/>
        <v/>
      </c>
      <c r="J392" s="84" t="str">
        <f>IF(ISBLANK(B392),"",SUMIF(Virkedager!$C:$C,"&gt;" &amp;  C392,Virkedager!$A:$A) - SUMIF(Virkedager!$C:$C,"&gt;" &amp;  F392,Virkedager!$A:$A))</f>
        <v/>
      </c>
      <c r="K392" s="83" t="str">
        <f t="shared" si="26"/>
        <v/>
      </c>
      <c r="L392" s="157" t="str">
        <f t="shared" si="27"/>
        <v/>
      </c>
      <c r="M392" s="157" t="str">
        <f>IF(ISBLANK(B392),"",IF(COUNTIF(B$7:$B392,B392)&gt;1,TRUE,FALSE))</f>
        <v/>
      </c>
      <c r="N392" s="157" t="str">
        <f>IF(ISBLANK(B392),"",IF(COUNTIF($L$7:L392,TRUE)&gt;$P$2,L392,FALSE))</f>
        <v/>
      </c>
      <c r="O392" s="85"/>
      <c r="P392" s="86" t="str">
        <f t="shared" si="24"/>
        <v/>
      </c>
    </row>
    <row r="393" spans="2:16" s="76" customFormat="1" ht="15" x14ac:dyDescent="0.25">
      <c r="B393" s="153"/>
      <c r="C393" s="164"/>
      <c r="D393" s="164"/>
      <c r="E393" s="169"/>
      <c r="F393" s="164"/>
      <c r="G393" s="154"/>
      <c r="H393" s="162" t="str">
        <f>IF(ISBLANK(B393),"",SUMIF(Virkedager!$C:$C,"&gt;" &amp;  C393,Virkedager!$A:$A) - SUMIF(Virkedager!$C:$C,"&gt;" &amp;  D393,Virkedager!$A:$A))</f>
        <v/>
      </c>
      <c r="I393" s="83" t="str">
        <f t="shared" si="25"/>
        <v/>
      </c>
      <c r="J393" s="84" t="str">
        <f>IF(ISBLANK(B393),"",SUMIF(Virkedager!$C:$C,"&gt;" &amp;  C393,Virkedager!$A:$A) - SUMIF(Virkedager!$C:$C,"&gt;" &amp;  F393,Virkedager!$A:$A))</f>
        <v/>
      </c>
      <c r="K393" s="83" t="str">
        <f t="shared" si="26"/>
        <v/>
      </c>
      <c r="L393" s="157" t="str">
        <f t="shared" si="27"/>
        <v/>
      </c>
      <c r="M393" s="157" t="str">
        <f>IF(ISBLANK(B393),"",IF(COUNTIF(B$7:$B393,B393)&gt;1,TRUE,FALSE))</f>
        <v/>
      </c>
      <c r="N393" s="157" t="str">
        <f>IF(ISBLANK(B393),"",IF(COUNTIF($L$7:L393,TRUE)&gt;$P$2,L393,FALSE))</f>
        <v/>
      </c>
      <c r="O393" s="85"/>
      <c r="P393" s="86" t="str">
        <f t="shared" si="24"/>
        <v/>
      </c>
    </row>
    <row r="394" spans="2:16" s="76" customFormat="1" ht="15" x14ac:dyDescent="0.25">
      <c r="B394" s="153"/>
      <c r="C394" s="164"/>
      <c r="D394" s="164"/>
      <c r="E394" s="169"/>
      <c r="F394" s="164"/>
      <c r="G394" s="154"/>
      <c r="H394" s="162" t="str">
        <f>IF(ISBLANK(B394),"",SUMIF(Virkedager!$C:$C,"&gt;" &amp;  C394,Virkedager!$A:$A) - SUMIF(Virkedager!$C:$C,"&gt;" &amp;  D394,Virkedager!$A:$A))</f>
        <v/>
      </c>
      <c r="I394" s="83" t="str">
        <f t="shared" si="25"/>
        <v/>
      </c>
      <c r="J394" s="84" t="str">
        <f>IF(ISBLANK(B394),"",SUMIF(Virkedager!$C:$C,"&gt;" &amp;  C394,Virkedager!$A:$A) - SUMIF(Virkedager!$C:$C,"&gt;" &amp;  F394,Virkedager!$A:$A))</f>
        <v/>
      </c>
      <c r="K394" s="83" t="str">
        <f t="shared" si="26"/>
        <v/>
      </c>
      <c r="L394" s="157" t="str">
        <f t="shared" si="27"/>
        <v/>
      </c>
      <c r="M394" s="157" t="str">
        <f>IF(ISBLANK(B394),"",IF(COUNTIF(B$7:$B394,B394)&gt;1,TRUE,FALSE))</f>
        <v/>
      </c>
      <c r="N394" s="157" t="str">
        <f>IF(ISBLANK(B394),"",IF(COUNTIF($L$7:L394,TRUE)&gt;$P$2,L394,FALSE))</f>
        <v/>
      </c>
      <c r="O394" s="85"/>
      <c r="P394" s="86" t="str">
        <f t="shared" si="24"/>
        <v/>
      </c>
    </row>
    <row r="395" spans="2:16" s="76" customFormat="1" ht="15" x14ac:dyDescent="0.25">
      <c r="B395" s="153"/>
      <c r="C395" s="164"/>
      <c r="D395" s="164"/>
      <c r="E395" s="169"/>
      <c r="F395" s="164"/>
      <c r="G395" s="154"/>
      <c r="H395" s="162" t="str">
        <f>IF(ISBLANK(B395),"",SUMIF(Virkedager!$C:$C,"&gt;" &amp;  C395,Virkedager!$A:$A) - SUMIF(Virkedager!$C:$C,"&gt;" &amp;  D395,Virkedager!$A:$A))</f>
        <v/>
      </c>
      <c r="I395" s="83" t="str">
        <f t="shared" si="25"/>
        <v/>
      </c>
      <c r="J395" s="84" t="str">
        <f>IF(ISBLANK(B395),"",SUMIF(Virkedager!$C:$C,"&gt;" &amp;  C395,Virkedager!$A:$A) - SUMIF(Virkedager!$C:$C,"&gt;" &amp;  F395,Virkedager!$A:$A))</f>
        <v/>
      </c>
      <c r="K395" s="83" t="str">
        <f t="shared" si="26"/>
        <v/>
      </c>
      <c r="L395" s="157" t="str">
        <f t="shared" si="27"/>
        <v/>
      </c>
      <c r="M395" s="157" t="str">
        <f>IF(ISBLANK(B395),"",IF(COUNTIF(B$7:$B395,B395)&gt;1,TRUE,FALSE))</f>
        <v/>
      </c>
      <c r="N395" s="157" t="str">
        <f>IF(ISBLANK(B395),"",IF(COUNTIF($L$7:L395,TRUE)&gt;$P$2,L395,FALSE))</f>
        <v/>
      </c>
      <c r="O395" s="85"/>
      <c r="P395" s="86" t="str">
        <f t="shared" si="24"/>
        <v/>
      </c>
    </row>
    <row r="396" spans="2:16" s="76" customFormat="1" ht="15" x14ac:dyDescent="0.25">
      <c r="B396" s="153"/>
      <c r="C396" s="164"/>
      <c r="D396" s="164"/>
      <c r="E396" s="169"/>
      <c r="F396" s="164"/>
      <c r="G396" s="154"/>
      <c r="H396" s="162" t="str">
        <f>IF(ISBLANK(B396),"",SUMIF(Virkedager!$C:$C,"&gt;" &amp;  C396,Virkedager!$A:$A) - SUMIF(Virkedager!$C:$C,"&gt;" &amp;  D396,Virkedager!$A:$A))</f>
        <v/>
      </c>
      <c r="I396" s="83" t="str">
        <f t="shared" si="25"/>
        <v/>
      </c>
      <c r="J396" s="84" t="str">
        <f>IF(ISBLANK(B396),"",SUMIF(Virkedager!$C:$C,"&gt;" &amp;  C396,Virkedager!$A:$A) - SUMIF(Virkedager!$C:$C,"&gt;" &amp;  F396,Virkedager!$A:$A))</f>
        <v/>
      </c>
      <c r="K396" s="83" t="str">
        <f t="shared" si="26"/>
        <v/>
      </c>
      <c r="L396" s="157" t="str">
        <f t="shared" si="27"/>
        <v/>
      </c>
      <c r="M396" s="157" t="str">
        <f>IF(ISBLANK(B396),"",IF(COUNTIF(B$7:$B396,B396)&gt;1,TRUE,FALSE))</f>
        <v/>
      </c>
      <c r="N396" s="157" t="str">
        <f>IF(ISBLANK(B396),"",IF(COUNTIF($L$7:L396,TRUE)&gt;$P$2,L396,FALSE))</f>
        <v/>
      </c>
      <c r="O396" s="85"/>
      <c r="P396" s="86" t="str">
        <f t="shared" ref="P396:P459" si="28">IF(ISBLANK(B396),"",IF(AND(N396,$O$2,NOT(M396)),500,0))</f>
        <v/>
      </c>
    </row>
    <row r="397" spans="2:16" s="76" customFormat="1" ht="15" x14ac:dyDescent="0.25">
      <c r="B397" s="153"/>
      <c r="C397" s="164"/>
      <c r="D397" s="164"/>
      <c r="E397" s="169"/>
      <c r="F397" s="164"/>
      <c r="G397" s="154"/>
      <c r="H397" s="162" t="str">
        <f>IF(ISBLANK(B397),"",SUMIF(Virkedager!$C:$C,"&gt;" &amp;  C397,Virkedager!$A:$A) - SUMIF(Virkedager!$C:$C,"&gt;" &amp;  D397,Virkedager!$A:$A))</f>
        <v/>
      </c>
      <c r="I397" s="83" t="str">
        <f t="shared" si="25"/>
        <v/>
      </c>
      <c r="J397" s="84" t="str">
        <f>IF(ISBLANK(B397),"",SUMIF(Virkedager!$C:$C,"&gt;" &amp;  C397,Virkedager!$A:$A) - SUMIF(Virkedager!$C:$C,"&gt;" &amp;  F397,Virkedager!$A:$A))</f>
        <v/>
      </c>
      <c r="K397" s="83" t="str">
        <f t="shared" si="26"/>
        <v/>
      </c>
      <c r="L397" s="157" t="str">
        <f t="shared" si="27"/>
        <v/>
      </c>
      <c r="M397" s="157" t="str">
        <f>IF(ISBLANK(B397),"",IF(COUNTIF(B$7:$B397,B397)&gt;1,TRUE,FALSE))</f>
        <v/>
      </c>
      <c r="N397" s="157" t="str">
        <f>IF(ISBLANK(B397),"",IF(COUNTIF($L$7:L397,TRUE)&gt;$P$2,L397,FALSE))</f>
        <v/>
      </c>
      <c r="O397" s="85"/>
      <c r="P397" s="86" t="str">
        <f t="shared" si="28"/>
        <v/>
      </c>
    </row>
    <row r="398" spans="2:16" s="76" customFormat="1" ht="15" x14ac:dyDescent="0.25">
      <c r="B398" s="153"/>
      <c r="C398" s="164"/>
      <c r="D398" s="164"/>
      <c r="E398" s="169"/>
      <c r="F398" s="164"/>
      <c r="G398" s="154"/>
      <c r="H398" s="162" t="str">
        <f>IF(ISBLANK(B398),"",SUMIF(Virkedager!$C:$C,"&gt;" &amp;  C398,Virkedager!$A:$A) - SUMIF(Virkedager!$C:$C,"&gt;" &amp;  D398,Virkedager!$A:$A))</f>
        <v/>
      </c>
      <c r="I398" s="83" t="str">
        <f t="shared" si="25"/>
        <v/>
      </c>
      <c r="J398" s="84" t="str">
        <f>IF(ISBLANK(B398),"",SUMIF(Virkedager!$C:$C,"&gt;" &amp;  C398,Virkedager!$A:$A) - SUMIF(Virkedager!$C:$C,"&gt;" &amp;  F398,Virkedager!$A:$A))</f>
        <v/>
      </c>
      <c r="K398" s="83" t="str">
        <f t="shared" si="26"/>
        <v/>
      </c>
      <c r="L398" s="157" t="str">
        <f t="shared" si="27"/>
        <v/>
      </c>
      <c r="M398" s="157" t="str">
        <f>IF(ISBLANK(B398),"",IF(COUNTIF(B$7:$B398,B398)&gt;1,TRUE,FALSE))</f>
        <v/>
      </c>
      <c r="N398" s="157" t="str">
        <f>IF(ISBLANK(B398),"",IF(COUNTIF($L$7:L398,TRUE)&gt;$P$2,L398,FALSE))</f>
        <v/>
      </c>
      <c r="O398" s="85"/>
      <c r="P398" s="86" t="str">
        <f t="shared" si="28"/>
        <v/>
      </c>
    </row>
    <row r="399" spans="2:16" s="76" customFormat="1" ht="15" x14ac:dyDescent="0.25">
      <c r="B399" s="153"/>
      <c r="C399" s="164"/>
      <c r="D399" s="164"/>
      <c r="E399" s="169"/>
      <c r="F399" s="164"/>
      <c r="G399" s="154"/>
      <c r="H399" s="162" t="str">
        <f>IF(ISBLANK(B399),"",SUMIF(Virkedager!$C:$C,"&gt;" &amp;  C399,Virkedager!$A:$A) - SUMIF(Virkedager!$C:$C,"&gt;" &amp;  D399,Virkedager!$A:$A))</f>
        <v/>
      </c>
      <c r="I399" s="83" t="str">
        <f t="shared" si="25"/>
        <v/>
      </c>
      <c r="J399" s="84" t="str">
        <f>IF(ISBLANK(B399),"",SUMIF(Virkedager!$C:$C,"&gt;" &amp;  C399,Virkedager!$A:$A) - SUMIF(Virkedager!$C:$C,"&gt;" &amp;  F399,Virkedager!$A:$A))</f>
        <v/>
      </c>
      <c r="K399" s="83" t="str">
        <f t="shared" si="26"/>
        <v/>
      </c>
      <c r="L399" s="157" t="str">
        <f t="shared" si="27"/>
        <v/>
      </c>
      <c r="M399" s="157" t="str">
        <f>IF(ISBLANK(B399),"",IF(COUNTIF(B$7:$B399,B399)&gt;1,TRUE,FALSE))</f>
        <v/>
      </c>
      <c r="N399" s="157" t="str">
        <f>IF(ISBLANK(B399),"",IF(COUNTIF($L$7:L399,TRUE)&gt;$P$2,L399,FALSE))</f>
        <v/>
      </c>
      <c r="O399" s="85"/>
      <c r="P399" s="86" t="str">
        <f t="shared" si="28"/>
        <v/>
      </c>
    </row>
    <row r="400" spans="2:16" s="76" customFormat="1" ht="15" x14ac:dyDescent="0.25">
      <c r="B400" s="153"/>
      <c r="C400" s="164"/>
      <c r="D400" s="164"/>
      <c r="E400" s="169"/>
      <c r="F400" s="164"/>
      <c r="G400" s="154"/>
      <c r="H400" s="162" t="str">
        <f>IF(ISBLANK(B400),"",SUMIF(Virkedager!$C:$C,"&gt;" &amp;  C400,Virkedager!$A:$A) - SUMIF(Virkedager!$C:$C,"&gt;" &amp;  D400,Virkedager!$A:$A))</f>
        <v/>
      </c>
      <c r="I400" s="83" t="str">
        <f t="shared" si="25"/>
        <v/>
      </c>
      <c r="J400" s="84" t="str">
        <f>IF(ISBLANK(B400),"",SUMIF(Virkedager!$C:$C,"&gt;" &amp;  C400,Virkedager!$A:$A) - SUMIF(Virkedager!$C:$C,"&gt;" &amp;  F400,Virkedager!$A:$A))</f>
        <v/>
      </c>
      <c r="K400" s="83" t="str">
        <f t="shared" si="26"/>
        <v/>
      </c>
      <c r="L400" s="157" t="str">
        <f t="shared" si="27"/>
        <v/>
      </c>
      <c r="M400" s="157" t="str">
        <f>IF(ISBLANK(B400),"",IF(COUNTIF(B$7:$B400,B400)&gt;1,TRUE,FALSE))</f>
        <v/>
      </c>
      <c r="N400" s="157" t="str">
        <f>IF(ISBLANK(B400),"",IF(COUNTIF($L$7:L400,TRUE)&gt;$P$2,L400,FALSE))</f>
        <v/>
      </c>
      <c r="O400" s="85"/>
      <c r="P400" s="86" t="str">
        <f t="shared" si="28"/>
        <v/>
      </c>
    </row>
    <row r="401" spans="2:16" s="76" customFormat="1" ht="15" x14ac:dyDescent="0.25">
      <c r="B401" s="153"/>
      <c r="C401" s="164"/>
      <c r="D401" s="164"/>
      <c r="E401" s="169"/>
      <c r="F401" s="164"/>
      <c r="G401" s="154"/>
      <c r="H401" s="162" t="str">
        <f>IF(ISBLANK(B401),"",SUMIF(Virkedager!$C:$C,"&gt;" &amp;  C401,Virkedager!$A:$A) - SUMIF(Virkedager!$C:$C,"&gt;" &amp;  D401,Virkedager!$A:$A))</f>
        <v/>
      </c>
      <c r="I401" s="83" t="str">
        <f t="shared" si="25"/>
        <v/>
      </c>
      <c r="J401" s="84" t="str">
        <f>IF(ISBLANK(B401),"",SUMIF(Virkedager!$C:$C,"&gt;" &amp;  C401,Virkedager!$A:$A) - SUMIF(Virkedager!$C:$C,"&gt;" &amp;  F401,Virkedager!$A:$A))</f>
        <v/>
      </c>
      <c r="K401" s="83" t="str">
        <f t="shared" si="26"/>
        <v/>
      </c>
      <c r="L401" s="157" t="str">
        <f t="shared" si="27"/>
        <v/>
      </c>
      <c r="M401" s="157" t="str">
        <f>IF(ISBLANK(B401),"",IF(COUNTIF(B$7:$B401,B401)&gt;1,TRUE,FALSE))</f>
        <v/>
      </c>
      <c r="N401" s="157" t="str">
        <f>IF(ISBLANK(B401),"",IF(COUNTIF($L$7:L401,TRUE)&gt;$P$2,L401,FALSE))</f>
        <v/>
      </c>
      <c r="O401" s="85"/>
      <c r="P401" s="86" t="str">
        <f t="shared" si="28"/>
        <v/>
      </c>
    </row>
    <row r="402" spans="2:16" s="76" customFormat="1" ht="15" x14ac:dyDescent="0.25">
      <c r="B402" s="153"/>
      <c r="C402" s="164"/>
      <c r="D402" s="164"/>
      <c r="E402" s="169"/>
      <c r="F402" s="164"/>
      <c r="G402" s="154"/>
      <c r="H402" s="162" t="str">
        <f>IF(ISBLANK(B402),"",SUMIF(Virkedager!$C:$C,"&gt;" &amp;  C402,Virkedager!$A:$A) - SUMIF(Virkedager!$C:$C,"&gt;" &amp;  D402,Virkedager!$A:$A))</f>
        <v/>
      </c>
      <c r="I402" s="83" t="str">
        <f t="shared" si="25"/>
        <v/>
      </c>
      <c r="J402" s="84" t="str">
        <f>IF(ISBLANK(B402),"",SUMIF(Virkedager!$C:$C,"&gt;" &amp;  C402,Virkedager!$A:$A) - SUMIF(Virkedager!$C:$C,"&gt;" &amp;  F402,Virkedager!$A:$A))</f>
        <v/>
      </c>
      <c r="K402" s="83" t="str">
        <f t="shared" si="26"/>
        <v/>
      </c>
      <c r="L402" s="157" t="str">
        <f t="shared" si="27"/>
        <v/>
      </c>
      <c r="M402" s="157" t="str">
        <f>IF(ISBLANK(B402),"",IF(COUNTIF(B$7:$B402,B402)&gt;1,TRUE,FALSE))</f>
        <v/>
      </c>
      <c r="N402" s="157" t="str">
        <f>IF(ISBLANK(B402),"",IF(COUNTIF($L$7:L402,TRUE)&gt;$P$2,L402,FALSE))</f>
        <v/>
      </c>
      <c r="O402" s="85"/>
      <c r="P402" s="86" t="str">
        <f t="shared" si="28"/>
        <v/>
      </c>
    </row>
    <row r="403" spans="2:16" s="76" customFormat="1" ht="15" x14ac:dyDescent="0.25">
      <c r="B403" s="153"/>
      <c r="C403" s="164"/>
      <c r="D403" s="164"/>
      <c r="E403" s="169"/>
      <c r="F403" s="164"/>
      <c r="G403" s="154"/>
      <c r="H403" s="162" t="str">
        <f>IF(ISBLANK(B403),"",SUMIF(Virkedager!$C:$C,"&gt;" &amp;  C403,Virkedager!$A:$A) - SUMIF(Virkedager!$C:$C,"&gt;" &amp;  D403,Virkedager!$A:$A))</f>
        <v/>
      </c>
      <c r="I403" s="83" t="str">
        <f t="shared" si="25"/>
        <v/>
      </c>
      <c r="J403" s="84" t="str">
        <f>IF(ISBLANK(B403),"",SUMIF(Virkedager!$C:$C,"&gt;" &amp;  C403,Virkedager!$A:$A) - SUMIF(Virkedager!$C:$C,"&gt;" &amp;  F403,Virkedager!$A:$A))</f>
        <v/>
      </c>
      <c r="K403" s="83" t="str">
        <f t="shared" si="26"/>
        <v/>
      </c>
      <c r="L403" s="157" t="str">
        <f t="shared" si="27"/>
        <v/>
      </c>
      <c r="M403" s="157" t="str">
        <f>IF(ISBLANK(B403),"",IF(COUNTIF(B$7:$B403,B403)&gt;1,TRUE,FALSE))</f>
        <v/>
      </c>
      <c r="N403" s="157" t="str">
        <f>IF(ISBLANK(B403),"",IF(COUNTIF($L$7:L403,TRUE)&gt;$P$2,L403,FALSE))</f>
        <v/>
      </c>
      <c r="O403" s="85"/>
      <c r="P403" s="86" t="str">
        <f t="shared" si="28"/>
        <v/>
      </c>
    </row>
    <row r="404" spans="2:16" s="76" customFormat="1" ht="15" x14ac:dyDescent="0.25">
      <c r="B404" s="153"/>
      <c r="C404" s="164"/>
      <c r="D404" s="164"/>
      <c r="E404" s="169"/>
      <c r="F404" s="164"/>
      <c r="G404" s="154"/>
      <c r="H404" s="162" t="str">
        <f>IF(ISBLANK(B404),"",SUMIF(Virkedager!$C:$C,"&gt;" &amp;  C404,Virkedager!$A:$A) - SUMIF(Virkedager!$C:$C,"&gt;" &amp;  D404,Virkedager!$A:$A))</f>
        <v/>
      </c>
      <c r="I404" s="83" t="str">
        <f t="shared" si="25"/>
        <v/>
      </c>
      <c r="J404" s="84" t="str">
        <f>IF(ISBLANK(B404),"",SUMIF(Virkedager!$C:$C,"&gt;" &amp;  C404,Virkedager!$A:$A) - SUMIF(Virkedager!$C:$C,"&gt;" &amp;  F404,Virkedager!$A:$A))</f>
        <v/>
      </c>
      <c r="K404" s="83" t="str">
        <f t="shared" si="26"/>
        <v/>
      </c>
      <c r="L404" s="157" t="str">
        <f t="shared" si="27"/>
        <v/>
      </c>
      <c r="M404" s="157" t="str">
        <f>IF(ISBLANK(B404),"",IF(COUNTIF(B$7:$B404,B404)&gt;1,TRUE,FALSE))</f>
        <v/>
      </c>
      <c r="N404" s="157" t="str">
        <f>IF(ISBLANK(B404),"",IF(COUNTIF($L$7:L404,TRUE)&gt;$P$2,L404,FALSE))</f>
        <v/>
      </c>
      <c r="O404" s="85"/>
      <c r="P404" s="86" t="str">
        <f t="shared" si="28"/>
        <v/>
      </c>
    </row>
    <row r="405" spans="2:16" s="76" customFormat="1" ht="15" x14ac:dyDescent="0.25">
      <c r="B405" s="153"/>
      <c r="C405" s="164"/>
      <c r="D405" s="164"/>
      <c r="E405" s="169"/>
      <c r="F405" s="164"/>
      <c r="G405" s="154"/>
      <c r="H405" s="162" t="str">
        <f>IF(ISBLANK(B405),"",SUMIF(Virkedager!$C:$C,"&gt;" &amp;  C405,Virkedager!$A:$A) - SUMIF(Virkedager!$C:$C,"&gt;" &amp;  D405,Virkedager!$A:$A))</f>
        <v/>
      </c>
      <c r="I405" s="83" t="str">
        <f t="shared" si="25"/>
        <v/>
      </c>
      <c r="J405" s="84" t="str">
        <f>IF(ISBLANK(B405),"",SUMIF(Virkedager!$C:$C,"&gt;" &amp;  C405,Virkedager!$A:$A) - SUMIF(Virkedager!$C:$C,"&gt;" &amp;  F405,Virkedager!$A:$A))</f>
        <v/>
      </c>
      <c r="K405" s="83" t="str">
        <f t="shared" si="26"/>
        <v/>
      </c>
      <c r="L405" s="157" t="str">
        <f t="shared" si="27"/>
        <v/>
      </c>
      <c r="M405" s="157" t="str">
        <f>IF(ISBLANK(B405),"",IF(COUNTIF(B$7:$B405,B405)&gt;1,TRUE,FALSE))</f>
        <v/>
      </c>
      <c r="N405" s="157" t="str">
        <f>IF(ISBLANK(B405),"",IF(COUNTIF($L$7:L405,TRUE)&gt;$P$2,L405,FALSE))</f>
        <v/>
      </c>
      <c r="O405" s="85"/>
      <c r="P405" s="86" t="str">
        <f t="shared" si="28"/>
        <v/>
      </c>
    </row>
    <row r="406" spans="2:16" s="76" customFormat="1" ht="15" x14ac:dyDescent="0.25">
      <c r="B406" s="153"/>
      <c r="C406" s="164"/>
      <c r="D406" s="164"/>
      <c r="E406" s="169"/>
      <c r="F406" s="164"/>
      <c r="G406" s="154"/>
      <c r="H406" s="162" t="str">
        <f>IF(ISBLANK(B406),"",SUMIF(Virkedager!$C:$C,"&gt;" &amp;  C406,Virkedager!$A:$A) - SUMIF(Virkedager!$C:$C,"&gt;" &amp;  D406,Virkedager!$A:$A))</f>
        <v/>
      </c>
      <c r="I406" s="83" t="str">
        <f t="shared" si="25"/>
        <v/>
      </c>
      <c r="J406" s="84" t="str">
        <f>IF(ISBLANK(B406),"",SUMIF(Virkedager!$C:$C,"&gt;" &amp;  C406,Virkedager!$A:$A) - SUMIF(Virkedager!$C:$C,"&gt;" &amp;  F406,Virkedager!$A:$A))</f>
        <v/>
      </c>
      <c r="K406" s="83" t="str">
        <f t="shared" si="26"/>
        <v/>
      </c>
      <c r="L406" s="157" t="str">
        <f t="shared" si="27"/>
        <v/>
      </c>
      <c r="M406" s="157" t="str">
        <f>IF(ISBLANK(B406),"",IF(COUNTIF(B$7:$B406,B406)&gt;1,TRUE,FALSE))</f>
        <v/>
      </c>
      <c r="N406" s="157" t="str">
        <f>IF(ISBLANK(B406),"",IF(COUNTIF($L$7:L406,TRUE)&gt;$P$2,L406,FALSE))</f>
        <v/>
      </c>
      <c r="O406" s="85"/>
      <c r="P406" s="86" t="str">
        <f t="shared" si="28"/>
        <v/>
      </c>
    </row>
    <row r="407" spans="2:16" s="76" customFormat="1" ht="15" x14ac:dyDescent="0.25">
      <c r="B407" s="153"/>
      <c r="C407" s="164"/>
      <c r="D407" s="164"/>
      <c r="E407" s="169"/>
      <c r="F407" s="164"/>
      <c r="G407" s="154"/>
      <c r="H407" s="162" t="str">
        <f>IF(ISBLANK(B407),"",SUMIF(Virkedager!$C:$C,"&gt;" &amp;  C407,Virkedager!$A:$A) - SUMIF(Virkedager!$C:$C,"&gt;" &amp;  D407,Virkedager!$A:$A))</f>
        <v/>
      </c>
      <c r="I407" s="83" t="str">
        <f t="shared" si="25"/>
        <v/>
      </c>
      <c r="J407" s="84" t="str">
        <f>IF(ISBLANK(B407),"",SUMIF(Virkedager!$C:$C,"&gt;" &amp;  C407,Virkedager!$A:$A) - SUMIF(Virkedager!$C:$C,"&gt;" &amp;  F407,Virkedager!$A:$A))</f>
        <v/>
      </c>
      <c r="K407" s="83" t="str">
        <f t="shared" si="26"/>
        <v/>
      </c>
      <c r="L407" s="157" t="str">
        <f t="shared" si="27"/>
        <v/>
      </c>
      <c r="M407" s="157" t="str">
        <f>IF(ISBLANK(B407),"",IF(COUNTIF(B$7:$B407,B407)&gt;1,TRUE,FALSE))</f>
        <v/>
      </c>
      <c r="N407" s="157" t="str">
        <f>IF(ISBLANK(B407),"",IF(COUNTIF($L$7:L407,TRUE)&gt;$P$2,L407,FALSE))</f>
        <v/>
      </c>
      <c r="O407" s="85"/>
      <c r="P407" s="86" t="str">
        <f t="shared" si="28"/>
        <v/>
      </c>
    </row>
    <row r="408" spans="2:16" s="76" customFormat="1" ht="15" x14ac:dyDescent="0.25">
      <c r="B408" s="153"/>
      <c r="C408" s="164"/>
      <c r="D408" s="164"/>
      <c r="E408" s="169"/>
      <c r="F408" s="164"/>
      <c r="G408" s="154"/>
      <c r="H408" s="162" t="str">
        <f>IF(ISBLANK(B408),"",SUMIF(Virkedager!$C:$C,"&gt;" &amp;  C408,Virkedager!$A:$A) - SUMIF(Virkedager!$C:$C,"&gt;" &amp;  D408,Virkedager!$A:$A))</f>
        <v/>
      </c>
      <c r="I408" s="83" t="str">
        <f t="shared" si="25"/>
        <v/>
      </c>
      <c r="J408" s="84" t="str">
        <f>IF(ISBLANK(B408),"",SUMIF(Virkedager!$C:$C,"&gt;" &amp;  C408,Virkedager!$A:$A) - SUMIF(Virkedager!$C:$C,"&gt;" &amp;  F408,Virkedager!$A:$A))</f>
        <v/>
      </c>
      <c r="K408" s="83" t="str">
        <f t="shared" si="26"/>
        <v/>
      </c>
      <c r="L408" s="157" t="str">
        <f t="shared" si="27"/>
        <v/>
      </c>
      <c r="M408" s="157" t="str">
        <f>IF(ISBLANK(B408),"",IF(COUNTIF(B$7:$B408,B408)&gt;1,TRUE,FALSE))</f>
        <v/>
      </c>
      <c r="N408" s="157" t="str">
        <f>IF(ISBLANK(B408),"",IF(COUNTIF($L$7:L408,TRUE)&gt;$P$2,L408,FALSE))</f>
        <v/>
      </c>
      <c r="O408" s="85"/>
      <c r="P408" s="86" t="str">
        <f t="shared" si="28"/>
        <v/>
      </c>
    </row>
    <row r="409" spans="2:16" s="76" customFormat="1" ht="15" x14ac:dyDescent="0.25">
      <c r="B409" s="153"/>
      <c r="C409" s="164"/>
      <c r="D409" s="164"/>
      <c r="E409" s="169"/>
      <c r="F409" s="164"/>
      <c r="G409" s="154"/>
      <c r="H409" s="162" t="str">
        <f>IF(ISBLANK(B409),"",SUMIF(Virkedager!$C:$C,"&gt;" &amp;  C409,Virkedager!$A:$A) - SUMIF(Virkedager!$C:$C,"&gt;" &amp;  D409,Virkedager!$A:$A))</f>
        <v/>
      </c>
      <c r="I409" s="83" t="str">
        <f t="shared" si="25"/>
        <v/>
      </c>
      <c r="J409" s="84" t="str">
        <f>IF(ISBLANK(B409),"",SUMIF(Virkedager!$C:$C,"&gt;" &amp;  C409,Virkedager!$A:$A) - SUMIF(Virkedager!$C:$C,"&gt;" &amp;  F409,Virkedager!$A:$A))</f>
        <v/>
      </c>
      <c r="K409" s="83" t="str">
        <f t="shared" si="26"/>
        <v/>
      </c>
      <c r="L409" s="157" t="str">
        <f t="shared" si="27"/>
        <v/>
      </c>
      <c r="M409" s="157" t="str">
        <f>IF(ISBLANK(B409),"",IF(COUNTIF(B$7:$B409,B409)&gt;1,TRUE,FALSE))</f>
        <v/>
      </c>
      <c r="N409" s="157" t="str">
        <f>IF(ISBLANK(B409),"",IF(COUNTIF($L$7:L409,TRUE)&gt;$P$2,L409,FALSE))</f>
        <v/>
      </c>
      <c r="O409" s="85"/>
      <c r="P409" s="86" t="str">
        <f t="shared" si="28"/>
        <v/>
      </c>
    </row>
    <row r="410" spans="2:16" s="76" customFormat="1" ht="15" x14ac:dyDescent="0.25">
      <c r="B410" s="153"/>
      <c r="C410" s="164"/>
      <c r="D410" s="164"/>
      <c r="E410" s="169"/>
      <c r="F410" s="164"/>
      <c r="G410" s="154"/>
      <c r="H410" s="162" t="str">
        <f>IF(ISBLANK(B410),"",SUMIF(Virkedager!$C:$C,"&gt;" &amp;  C410,Virkedager!$A:$A) - SUMIF(Virkedager!$C:$C,"&gt;" &amp;  D410,Virkedager!$A:$A))</f>
        <v/>
      </c>
      <c r="I410" s="83" t="str">
        <f t="shared" si="25"/>
        <v/>
      </c>
      <c r="J410" s="84" t="str">
        <f>IF(ISBLANK(B410),"",SUMIF(Virkedager!$C:$C,"&gt;" &amp;  C410,Virkedager!$A:$A) - SUMIF(Virkedager!$C:$C,"&gt;" &amp;  F410,Virkedager!$A:$A))</f>
        <v/>
      </c>
      <c r="K410" s="83" t="str">
        <f t="shared" si="26"/>
        <v/>
      </c>
      <c r="L410" s="157" t="str">
        <f t="shared" si="27"/>
        <v/>
      </c>
      <c r="M410" s="157" t="str">
        <f>IF(ISBLANK(B410),"",IF(COUNTIF(B$7:$B410,B410)&gt;1,TRUE,FALSE))</f>
        <v/>
      </c>
      <c r="N410" s="157" t="str">
        <f>IF(ISBLANK(B410),"",IF(COUNTIF($L$7:L410,TRUE)&gt;$P$2,L410,FALSE))</f>
        <v/>
      </c>
      <c r="O410" s="85"/>
      <c r="P410" s="86" t="str">
        <f t="shared" si="28"/>
        <v/>
      </c>
    </row>
    <row r="411" spans="2:16" s="76" customFormat="1" ht="15" x14ac:dyDescent="0.25">
      <c r="B411" s="153"/>
      <c r="C411" s="164"/>
      <c r="D411" s="164"/>
      <c r="E411" s="169"/>
      <c r="F411" s="164"/>
      <c r="G411" s="154"/>
      <c r="H411" s="162" t="str">
        <f>IF(ISBLANK(B411),"",SUMIF(Virkedager!$C:$C,"&gt;" &amp;  C411,Virkedager!$A:$A) - SUMIF(Virkedager!$C:$C,"&gt;" &amp;  D411,Virkedager!$A:$A))</f>
        <v/>
      </c>
      <c r="I411" s="83" t="str">
        <f t="shared" si="25"/>
        <v/>
      </c>
      <c r="J411" s="84" t="str">
        <f>IF(ISBLANK(B411),"",SUMIF(Virkedager!$C:$C,"&gt;" &amp;  C411,Virkedager!$A:$A) - SUMIF(Virkedager!$C:$C,"&gt;" &amp;  F411,Virkedager!$A:$A))</f>
        <v/>
      </c>
      <c r="K411" s="83" t="str">
        <f t="shared" si="26"/>
        <v/>
      </c>
      <c r="L411" s="157" t="str">
        <f t="shared" si="27"/>
        <v/>
      </c>
      <c r="M411" s="157" t="str">
        <f>IF(ISBLANK(B411),"",IF(COUNTIF(B$7:$B411,B411)&gt;1,TRUE,FALSE))</f>
        <v/>
      </c>
      <c r="N411" s="157" t="str">
        <f>IF(ISBLANK(B411),"",IF(COUNTIF($L$7:L411,TRUE)&gt;$P$2,L411,FALSE))</f>
        <v/>
      </c>
      <c r="O411" s="85"/>
      <c r="P411" s="86" t="str">
        <f t="shared" si="28"/>
        <v/>
      </c>
    </row>
    <row r="412" spans="2:16" s="76" customFormat="1" ht="15" x14ac:dyDescent="0.25">
      <c r="B412" s="153"/>
      <c r="C412" s="164"/>
      <c r="D412" s="164"/>
      <c r="E412" s="169"/>
      <c r="F412" s="164"/>
      <c r="G412" s="154"/>
      <c r="H412" s="162" t="str">
        <f>IF(ISBLANK(B412),"",SUMIF(Virkedager!$C:$C,"&gt;" &amp;  C412,Virkedager!$A:$A) - SUMIF(Virkedager!$C:$C,"&gt;" &amp;  D412,Virkedager!$A:$A))</f>
        <v/>
      </c>
      <c r="I412" s="83" t="str">
        <f t="shared" si="25"/>
        <v/>
      </c>
      <c r="J412" s="84" t="str">
        <f>IF(ISBLANK(B412),"",SUMIF(Virkedager!$C:$C,"&gt;" &amp;  C412,Virkedager!$A:$A) - SUMIF(Virkedager!$C:$C,"&gt;" &amp;  F412,Virkedager!$A:$A))</f>
        <v/>
      </c>
      <c r="K412" s="83" t="str">
        <f t="shared" si="26"/>
        <v/>
      </c>
      <c r="L412" s="157" t="str">
        <f t="shared" si="27"/>
        <v/>
      </c>
      <c r="M412" s="157" t="str">
        <f>IF(ISBLANK(B412),"",IF(COUNTIF(B$7:$B412,B412)&gt;1,TRUE,FALSE))</f>
        <v/>
      </c>
      <c r="N412" s="157" t="str">
        <f>IF(ISBLANK(B412),"",IF(COUNTIF($L$7:L412,TRUE)&gt;$P$2,L412,FALSE))</f>
        <v/>
      </c>
      <c r="O412" s="85"/>
      <c r="P412" s="86" t="str">
        <f t="shared" si="28"/>
        <v/>
      </c>
    </row>
    <row r="413" spans="2:16" s="76" customFormat="1" ht="15" x14ac:dyDescent="0.25">
      <c r="B413" s="153"/>
      <c r="C413" s="164"/>
      <c r="D413" s="164"/>
      <c r="E413" s="169"/>
      <c r="F413" s="164"/>
      <c r="G413" s="154"/>
      <c r="H413" s="162" t="str">
        <f>IF(ISBLANK(B413),"",SUMIF(Virkedager!$C:$C,"&gt;" &amp;  C413,Virkedager!$A:$A) - SUMIF(Virkedager!$C:$C,"&gt;" &amp;  D413,Virkedager!$A:$A))</f>
        <v/>
      </c>
      <c r="I413" s="83" t="str">
        <f t="shared" si="25"/>
        <v/>
      </c>
      <c r="J413" s="84" t="str">
        <f>IF(ISBLANK(B413),"",SUMIF(Virkedager!$C:$C,"&gt;" &amp;  C413,Virkedager!$A:$A) - SUMIF(Virkedager!$C:$C,"&gt;" &amp;  F413,Virkedager!$A:$A))</f>
        <v/>
      </c>
      <c r="K413" s="83" t="str">
        <f t="shared" si="26"/>
        <v/>
      </c>
      <c r="L413" s="157" t="str">
        <f t="shared" si="27"/>
        <v/>
      </c>
      <c r="M413" s="157" t="str">
        <f>IF(ISBLANK(B413),"",IF(COUNTIF(B$7:$B413,B413)&gt;1,TRUE,FALSE))</f>
        <v/>
      </c>
      <c r="N413" s="157" t="str">
        <f>IF(ISBLANK(B413),"",IF(COUNTIF($L$7:L413,TRUE)&gt;$P$2,L413,FALSE))</f>
        <v/>
      </c>
      <c r="O413" s="85"/>
      <c r="P413" s="86" t="str">
        <f t="shared" si="28"/>
        <v/>
      </c>
    </row>
    <row r="414" spans="2:16" s="76" customFormat="1" ht="15" x14ac:dyDescent="0.25">
      <c r="B414" s="153"/>
      <c r="C414" s="164"/>
      <c r="D414" s="164"/>
      <c r="E414" s="169"/>
      <c r="F414" s="164"/>
      <c r="G414" s="154"/>
      <c r="H414" s="162" t="str">
        <f>IF(ISBLANK(B414),"",SUMIF(Virkedager!$C:$C,"&gt;" &amp;  C414,Virkedager!$A:$A) - SUMIF(Virkedager!$C:$C,"&gt;" &amp;  D414,Virkedager!$A:$A))</f>
        <v/>
      </c>
      <c r="I414" s="83" t="str">
        <f t="shared" si="25"/>
        <v/>
      </c>
      <c r="J414" s="84" t="str">
        <f>IF(ISBLANK(B414),"",SUMIF(Virkedager!$C:$C,"&gt;" &amp;  C414,Virkedager!$A:$A) - SUMIF(Virkedager!$C:$C,"&gt;" &amp;  F414,Virkedager!$A:$A))</f>
        <v/>
      </c>
      <c r="K414" s="83" t="str">
        <f t="shared" si="26"/>
        <v/>
      </c>
      <c r="L414" s="157" t="str">
        <f t="shared" si="27"/>
        <v/>
      </c>
      <c r="M414" s="157" t="str">
        <f>IF(ISBLANK(B414),"",IF(COUNTIF(B$7:$B414,B414)&gt;1,TRUE,FALSE))</f>
        <v/>
      </c>
      <c r="N414" s="157" t="str">
        <f>IF(ISBLANK(B414),"",IF(COUNTIF($L$7:L414,TRUE)&gt;$P$2,L414,FALSE))</f>
        <v/>
      </c>
      <c r="O414" s="85"/>
      <c r="P414" s="86" t="str">
        <f t="shared" si="28"/>
        <v/>
      </c>
    </row>
    <row r="415" spans="2:16" s="76" customFormat="1" ht="15" x14ac:dyDescent="0.25">
      <c r="B415" s="153"/>
      <c r="C415" s="164"/>
      <c r="D415" s="164"/>
      <c r="E415" s="169"/>
      <c r="F415" s="164"/>
      <c r="G415" s="154"/>
      <c r="H415" s="162" t="str">
        <f>IF(ISBLANK(B415),"",SUMIF(Virkedager!$C:$C,"&gt;" &amp;  C415,Virkedager!$A:$A) - SUMIF(Virkedager!$C:$C,"&gt;" &amp;  D415,Virkedager!$A:$A))</f>
        <v/>
      </c>
      <c r="I415" s="83" t="str">
        <f t="shared" si="25"/>
        <v/>
      </c>
      <c r="J415" s="84" t="str">
        <f>IF(ISBLANK(B415),"",SUMIF(Virkedager!$C:$C,"&gt;" &amp;  C415,Virkedager!$A:$A) - SUMIF(Virkedager!$C:$C,"&gt;" &amp;  F415,Virkedager!$A:$A))</f>
        <v/>
      </c>
      <c r="K415" s="83" t="str">
        <f t="shared" si="26"/>
        <v/>
      </c>
      <c r="L415" s="157" t="str">
        <f t="shared" si="27"/>
        <v/>
      </c>
      <c r="M415" s="157" t="str">
        <f>IF(ISBLANK(B415),"",IF(COUNTIF(B$7:$B415,B415)&gt;1,TRUE,FALSE))</f>
        <v/>
      </c>
      <c r="N415" s="157" t="str">
        <f>IF(ISBLANK(B415),"",IF(COUNTIF($L$7:L415,TRUE)&gt;$P$2,L415,FALSE))</f>
        <v/>
      </c>
      <c r="O415" s="85"/>
      <c r="P415" s="86" t="str">
        <f t="shared" si="28"/>
        <v/>
      </c>
    </row>
    <row r="416" spans="2:16" s="76" customFormat="1" ht="15" x14ac:dyDescent="0.25">
      <c r="B416" s="153"/>
      <c r="C416" s="164"/>
      <c r="D416" s="164"/>
      <c r="E416" s="169"/>
      <c r="F416" s="164"/>
      <c r="G416" s="154"/>
      <c r="H416" s="162" t="str">
        <f>IF(ISBLANK(B416),"",SUMIF(Virkedager!$C:$C,"&gt;" &amp;  C416,Virkedager!$A:$A) - SUMIF(Virkedager!$C:$C,"&gt;" &amp;  D416,Virkedager!$A:$A))</f>
        <v/>
      </c>
      <c r="I416" s="83" t="str">
        <f t="shared" si="25"/>
        <v/>
      </c>
      <c r="J416" s="84" t="str">
        <f>IF(ISBLANK(B416),"",SUMIF(Virkedager!$C:$C,"&gt;" &amp;  C416,Virkedager!$A:$A) - SUMIF(Virkedager!$C:$C,"&gt;" &amp;  F416,Virkedager!$A:$A))</f>
        <v/>
      </c>
      <c r="K416" s="83" t="str">
        <f t="shared" si="26"/>
        <v/>
      </c>
      <c r="L416" s="157" t="str">
        <f t="shared" si="27"/>
        <v/>
      </c>
      <c r="M416" s="157" t="str">
        <f>IF(ISBLANK(B416),"",IF(COUNTIF(B$7:$B416,B416)&gt;1,TRUE,FALSE))</f>
        <v/>
      </c>
      <c r="N416" s="157" t="str">
        <f>IF(ISBLANK(B416),"",IF(COUNTIF($L$7:L416,TRUE)&gt;$P$2,L416,FALSE))</f>
        <v/>
      </c>
      <c r="O416" s="85"/>
      <c r="P416" s="86" t="str">
        <f t="shared" si="28"/>
        <v/>
      </c>
    </row>
    <row r="417" spans="2:16" s="76" customFormat="1" ht="15" x14ac:dyDescent="0.25">
      <c r="B417" s="153"/>
      <c r="C417" s="164"/>
      <c r="D417" s="164"/>
      <c r="E417" s="169"/>
      <c r="F417" s="164"/>
      <c r="G417" s="154"/>
      <c r="H417" s="162" t="str">
        <f>IF(ISBLANK(B417),"",SUMIF(Virkedager!$C:$C,"&gt;" &amp;  C417,Virkedager!$A:$A) - SUMIF(Virkedager!$C:$C,"&gt;" &amp;  D417,Virkedager!$A:$A))</f>
        <v/>
      </c>
      <c r="I417" s="83" t="str">
        <f t="shared" si="25"/>
        <v/>
      </c>
      <c r="J417" s="84" t="str">
        <f>IF(ISBLANK(B417),"",SUMIF(Virkedager!$C:$C,"&gt;" &amp;  C417,Virkedager!$A:$A) - SUMIF(Virkedager!$C:$C,"&gt;" &amp;  F417,Virkedager!$A:$A))</f>
        <v/>
      </c>
      <c r="K417" s="83" t="str">
        <f t="shared" si="26"/>
        <v/>
      </c>
      <c r="L417" s="157" t="str">
        <f t="shared" si="27"/>
        <v/>
      </c>
      <c r="M417" s="157" t="str">
        <f>IF(ISBLANK(B417),"",IF(COUNTIF(B$7:$B417,B417)&gt;1,TRUE,FALSE))</f>
        <v/>
      </c>
      <c r="N417" s="157" t="str">
        <f>IF(ISBLANK(B417),"",IF(COUNTIF($L$7:L417,TRUE)&gt;$P$2,L417,FALSE))</f>
        <v/>
      </c>
      <c r="O417" s="85"/>
      <c r="P417" s="86" t="str">
        <f t="shared" si="28"/>
        <v/>
      </c>
    </row>
    <row r="418" spans="2:16" s="76" customFormat="1" ht="15" x14ac:dyDescent="0.25">
      <c r="B418" s="153"/>
      <c r="C418" s="164"/>
      <c r="D418" s="164"/>
      <c r="E418" s="169"/>
      <c r="F418" s="164"/>
      <c r="G418" s="154"/>
      <c r="H418" s="162" t="str">
        <f>IF(ISBLANK(B418),"",SUMIF(Virkedager!$C:$C,"&gt;" &amp;  C418,Virkedager!$A:$A) - SUMIF(Virkedager!$C:$C,"&gt;" &amp;  D418,Virkedager!$A:$A))</f>
        <v/>
      </c>
      <c r="I418" s="83" t="str">
        <f t="shared" si="25"/>
        <v/>
      </c>
      <c r="J418" s="84" t="str">
        <f>IF(ISBLANK(B418),"",SUMIF(Virkedager!$C:$C,"&gt;" &amp;  C418,Virkedager!$A:$A) - SUMIF(Virkedager!$C:$C,"&gt;" &amp;  F418,Virkedager!$A:$A))</f>
        <v/>
      </c>
      <c r="K418" s="83" t="str">
        <f t="shared" si="26"/>
        <v/>
      </c>
      <c r="L418" s="157" t="str">
        <f t="shared" si="27"/>
        <v/>
      </c>
      <c r="M418" s="157" t="str">
        <f>IF(ISBLANK(B418),"",IF(COUNTIF(B$7:$B418,B418)&gt;1,TRUE,FALSE))</f>
        <v/>
      </c>
      <c r="N418" s="157" t="str">
        <f>IF(ISBLANK(B418),"",IF(COUNTIF($L$7:L418,TRUE)&gt;$P$2,L418,FALSE))</f>
        <v/>
      </c>
      <c r="O418" s="85"/>
      <c r="P418" s="86" t="str">
        <f t="shared" si="28"/>
        <v/>
      </c>
    </row>
    <row r="419" spans="2:16" s="76" customFormat="1" ht="15" x14ac:dyDescent="0.25">
      <c r="B419" s="153"/>
      <c r="C419" s="164"/>
      <c r="D419" s="164"/>
      <c r="E419" s="169"/>
      <c r="F419" s="164"/>
      <c r="G419" s="154"/>
      <c r="H419" s="162" t="str">
        <f>IF(ISBLANK(B419),"",SUMIF(Virkedager!$C:$C,"&gt;" &amp;  C419,Virkedager!$A:$A) - SUMIF(Virkedager!$C:$C,"&gt;" &amp;  D419,Virkedager!$A:$A))</f>
        <v/>
      </c>
      <c r="I419" s="83" t="str">
        <f t="shared" si="25"/>
        <v/>
      </c>
      <c r="J419" s="84" t="str">
        <f>IF(ISBLANK(B419),"",SUMIF(Virkedager!$C:$C,"&gt;" &amp;  C419,Virkedager!$A:$A) - SUMIF(Virkedager!$C:$C,"&gt;" &amp;  F419,Virkedager!$A:$A))</f>
        <v/>
      </c>
      <c r="K419" s="83" t="str">
        <f t="shared" si="26"/>
        <v/>
      </c>
      <c r="L419" s="157" t="str">
        <f t="shared" si="27"/>
        <v/>
      </c>
      <c r="M419" s="157" t="str">
        <f>IF(ISBLANK(B419),"",IF(COUNTIF(B$7:$B419,B419)&gt;1,TRUE,FALSE))</f>
        <v/>
      </c>
      <c r="N419" s="157" t="str">
        <f>IF(ISBLANK(B419),"",IF(COUNTIF($L$7:L419,TRUE)&gt;$P$2,L419,FALSE))</f>
        <v/>
      </c>
      <c r="O419" s="85"/>
      <c r="P419" s="86" t="str">
        <f t="shared" si="28"/>
        <v/>
      </c>
    </row>
    <row r="420" spans="2:16" s="76" customFormat="1" ht="15" x14ac:dyDescent="0.25">
      <c r="B420" s="153"/>
      <c r="C420" s="164"/>
      <c r="D420" s="164"/>
      <c r="E420" s="169"/>
      <c r="F420" s="164"/>
      <c r="G420" s="154"/>
      <c r="H420" s="162" t="str">
        <f>IF(ISBLANK(B420),"",SUMIF(Virkedager!$C:$C,"&gt;" &amp;  C420,Virkedager!$A:$A) - SUMIF(Virkedager!$C:$C,"&gt;" &amp;  D420,Virkedager!$A:$A))</f>
        <v/>
      </c>
      <c r="I420" s="83" t="str">
        <f t="shared" si="25"/>
        <v/>
      </c>
      <c r="J420" s="84" t="str">
        <f>IF(ISBLANK(B420),"",SUMIF(Virkedager!$C:$C,"&gt;" &amp;  C420,Virkedager!$A:$A) - SUMIF(Virkedager!$C:$C,"&gt;" &amp;  F420,Virkedager!$A:$A))</f>
        <v/>
      </c>
      <c r="K420" s="83" t="str">
        <f t="shared" si="26"/>
        <v/>
      </c>
      <c r="L420" s="157" t="str">
        <f t="shared" si="27"/>
        <v/>
      </c>
      <c r="M420" s="157" t="str">
        <f>IF(ISBLANK(B420),"",IF(COUNTIF(B$7:$B420,B420)&gt;1,TRUE,FALSE))</f>
        <v/>
      </c>
      <c r="N420" s="157" t="str">
        <f>IF(ISBLANK(B420),"",IF(COUNTIF($L$7:L420,TRUE)&gt;$P$2,L420,FALSE))</f>
        <v/>
      </c>
      <c r="O420" s="85"/>
      <c r="P420" s="86" t="str">
        <f t="shared" si="28"/>
        <v/>
      </c>
    </row>
    <row r="421" spans="2:16" s="76" customFormat="1" ht="15" x14ac:dyDescent="0.25">
      <c r="B421" s="153"/>
      <c r="C421" s="164"/>
      <c r="D421" s="164"/>
      <c r="E421" s="169"/>
      <c r="F421" s="164"/>
      <c r="G421" s="154"/>
      <c r="H421" s="162" t="str">
        <f>IF(ISBLANK(B421),"",SUMIF(Virkedager!$C:$C,"&gt;" &amp;  C421,Virkedager!$A:$A) - SUMIF(Virkedager!$C:$C,"&gt;" &amp;  D421,Virkedager!$A:$A))</f>
        <v/>
      </c>
      <c r="I421" s="83" t="str">
        <f t="shared" si="25"/>
        <v/>
      </c>
      <c r="J421" s="84" t="str">
        <f>IF(ISBLANK(B421),"",SUMIF(Virkedager!$C:$C,"&gt;" &amp;  C421,Virkedager!$A:$A) - SUMIF(Virkedager!$C:$C,"&gt;" &amp;  F421,Virkedager!$A:$A))</f>
        <v/>
      </c>
      <c r="K421" s="83" t="str">
        <f t="shared" si="26"/>
        <v/>
      </c>
      <c r="L421" s="157" t="str">
        <f t="shared" si="27"/>
        <v/>
      </c>
      <c r="M421" s="157" t="str">
        <f>IF(ISBLANK(B421),"",IF(COUNTIF(B$7:$B421,B421)&gt;1,TRUE,FALSE))</f>
        <v/>
      </c>
      <c r="N421" s="157" t="str">
        <f>IF(ISBLANK(B421),"",IF(COUNTIF($L$7:L421,TRUE)&gt;$P$2,L421,FALSE))</f>
        <v/>
      </c>
      <c r="O421" s="85"/>
      <c r="P421" s="86" t="str">
        <f t="shared" si="28"/>
        <v/>
      </c>
    </row>
    <row r="422" spans="2:16" s="76" customFormat="1" ht="15" x14ac:dyDescent="0.25">
      <c r="B422" s="153"/>
      <c r="C422" s="164"/>
      <c r="D422" s="164"/>
      <c r="E422" s="169"/>
      <c r="F422" s="164"/>
      <c r="G422" s="154"/>
      <c r="H422" s="162" t="str">
        <f>IF(ISBLANK(B422),"",SUMIF(Virkedager!$C:$C,"&gt;" &amp;  C422,Virkedager!$A:$A) - SUMIF(Virkedager!$C:$C,"&gt;" &amp;  D422,Virkedager!$A:$A))</f>
        <v/>
      </c>
      <c r="I422" s="83" t="str">
        <f t="shared" si="25"/>
        <v/>
      </c>
      <c r="J422" s="84" t="str">
        <f>IF(ISBLANK(B422),"",SUMIF(Virkedager!$C:$C,"&gt;" &amp;  C422,Virkedager!$A:$A) - SUMIF(Virkedager!$C:$C,"&gt;" &amp;  F422,Virkedager!$A:$A))</f>
        <v/>
      </c>
      <c r="K422" s="83" t="str">
        <f t="shared" si="26"/>
        <v/>
      </c>
      <c r="L422" s="157" t="str">
        <f t="shared" si="27"/>
        <v/>
      </c>
      <c r="M422" s="157" t="str">
        <f>IF(ISBLANK(B422),"",IF(COUNTIF(B$7:$B422,B422)&gt;1,TRUE,FALSE))</f>
        <v/>
      </c>
      <c r="N422" s="157" t="str">
        <f>IF(ISBLANK(B422),"",IF(COUNTIF($L$7:L422,TRUE)&gt;$P$2,L422,FALSE))</f>
        <v/>
      </c>
      <c r="O422" s="85"/>
      <c r="P422" s="86" t="str">
        <f t="shared" si="28"/>
        <v/>
      </c>
    </row>
    <row r="423" spans="2:16" s="76" customFormat="1" ht="15" x14ac:dyDescent="0.25">
      <c r="B423" s="153"/>
      <c r="C423" s="164"/>
      <c r="D423" s="164"/>
      <c r="E423" s="169"/>
      <c r="F423" s="164"/>
      <c r="G423" s="154"/>
      <c r="H423" s="162" t="str">
        <f>IF(ISBLANK(B423),"",SUMIF(Virkedager!$C:$C,"&gt;" &amp;  C423,Virkedager!$A:$A) - SUMIF(Virkedager!$C:$C,"&gt;" &amp;  D423,Virkedager!$A:$A))</f>
        <v/>
      </c>
      <c r="I423" s="83" t="str">
        <f t="shared" si="25"/>
        <v/>
      </c>
      <c r="J423" s="84" t="str">
        <f>IF(ISBLANK(B423),"",SUMIF(Virkedager!$C:$C,"&gt;" &amp;  C423,Virkedager!$A:$A) - SUMIF(Virkedager!$C:$C,"&gt;" &amp;  F423,Virkedager!$A:$A))</f>
        <v/>
      </c>
      <c r="K423" s="83" t="str">
        <f t="shared" si="26"/>
        <v/>
      </c>
      <c r="L423" s="157" t="str">
        <f t="shared" si="27"/>
        <v/>
      </c>
      <c r="M423" s="157" t="str">
        <f>IF(ISBLANK(B423),"",IF(COUNTIF(B$7:$B423,B423)&gt;1,TRUE,FALSE))</f>
        <v/>
      </c>
      <c r="N423" s="157" t="str">
        <f>IF(ISBLANK(B423),"",IF(COUNTIF($L$7:L423,TRUE)&gt;$P$2,L423,FALSE))</f>
        <v/>
      </c>
      <c r="O423" s="85"/>
      <c r="P423" s="86" t="str">
        <f t="shared" si="28"/>
        <v/>
      </c>
    </row>
    <row r="424" spans="2:16" s="76" customFormat="1" ht="15" x14ac:dyDescent="0.25">
      <c r="B424" s="153"/>
      <c r="C424" s="164"/>
      <c r="D424" s="164"/>
      <c r="E424" s="169"/>
      <c r="F424" s="164"/>
      <c r="G424" s="154"/>
      <c r="H424" s="162" t="str">
        <f>IF(ISBLANK(B424),"",SUMIF(Virkedager!$C:$C,"&gt;" &amp;  C424,Virkedager!$A:$A) - SUMIF(Virkedager!$C:$C,"&gt;" &amp;  D424,Virkedager!$A:$A))</f>
        <v/>
      </c>
      <c r="I424" s="83" t="str">
        <f t="shared" si="25"/>
        <v/>
      </c>
      <c r="J424" s="84" t="str">
        <f>IF(ISBLANK(B424),"",SUMIF(Virkedager!$C:$C,"&gt;" &amp;  C424,Virkedager!$A:$A) - SUMIF(Virkedager!$C:$C,"&gt;" &amp;  F424,Virkedager!$A:$A))</f>
        <v/>
      </c>
      <c r="K424" s="83" t="str">
        <f t="shared" si="26"/>
        <v/>
      </c>
      <c r="L424" s="157" t="str">
        <f t="shared" si="27"/>
        <v/>
      </c>
      <c r="M424" s="157" t="str">
        <f>IF(ISBLANK(B424),"",IF(COUNTIF(B$7:$B424,B424)&gt;1,TRUE,FALSE))</f>
        <v/>
      </c>
      <c r="N424" s="157" t="str">
        <f>IF(ISBLANK(B424),"",IF(COUNTIF($L$7:L424,TRUE)&gt;$P$2,L424,FALSE))</f>
        <v/>
      </c>
      <c r="O424" s="85"/>
      <c r="P424" s="86" t="str">
        <f t="shared" si="28"/>
        <v/>
      </c>
    </row>
    <row r="425" spans="2:16" s="76" customFormat="1" ht="15" x14ac:dyDescent="0.25">
      <c r="B425" s="153"/>
      <c r="C425" s="164"/>
      <c r="D425" s="164"/>
      <c r="E425" s="169"/>
      <c r="F425" s="164"/>
      <c r="G425" s="154"/>
      <c r="H425" s="162" t="str">
        <f>IF(ISBLANK(B425),"",SUMIF(Virkedager!$C:$C,"&gt;" &amp;  C425,Virkedager!$A:$A) - SUMIF(Virkedager!$C:$C,"&gt;" &amp;  D425,Virkedager!$A:$A))</f>
        <v/>
      </c>
      <c r="I425" s="83" t="str">
        <f t="shared" si="25"/>
        <v/>
      </c>
      <c r="J425" s="84" t="str">
        <f>IF(ISBLANK(B425),"",SUMIF(Virkedager!$C:$C,"&gt;" &amp;  C425,Virkedager!$A:$A) - SUMIF(Virkedager!$C:$C,"&gt;" &amp;  F425,Virkedager!$A:$A))</f>
        <v/>
      </c>
      <c r="K425" s="83" t="str">
        <f t="shared" si="26"/>
        <v/>
      </c>
      <c r="L425" s="157" t="str">
        <f t="shared" si="27"/>
        <v/>
      </c>
      <c r="M425" s="157" t="str">
        <f>IF(ISBLANK(B425),"",IF(COUNTIF(B$7:$B425,B425)&gt;1,TRUE,FALSE))</f>
        <v/>
      </c>
      <c r="N425" s="157" t="str">
        <f>IF(ISBLANK(B425),"",IF(COUNTIF($L$7:L425,TRUE)&gt;$P$2,L425,FALSE))</f>
        <v/>
      </c>
      <c r="O425" s="85"/>
      <c r="P425" s="86" t="str">
        <f t="shared" si="28"/>
        <v/>
      </c>
    </row>
    <row r="426" spans="2:16" s="76" customFormat="1" ht="15" x14ac:dyDescent="0.25">
      <c r="B426" s="153"/>
      <c r="C426" s="164"/>
      <c r="D426" s="164"/>
      <c r="E426" s="169"/>
      <c r="F426" s="164"/>
      <c r="G426" s="154"/>
      <c r="H426" s="162" t="str">
        <f>IF(ISBLANK(B426),"",SUMIF(Virkedager!$C:$C,"&gt;" &amp;  C426,Virkedager!$A:$A) - SUMIF(Virkedager!$C:$C,"&gt;" &amp;  D426,Virkedager!$A:$A))</f>
        <v/>
      </c>
      <c r="I426" s="83" t="str">
        <f t="shared" si="25"/>
        <v/>
      </c>
      <c r="J426" s="84" t="str">
        <f>IF(ISBLANK(B426),"",SUMIF(Virkedager!$C:$C,"&gt;" &amp;  C426,Virkedager!$A:$A) - SUMIF(Virkedager!$C:$C,"&gt;" &amp;  F426,Virkedager!$A:$A))</f>
        <v/>
      </c>
      <c r="K426" s="83" t="str">
        <f t="shared" si="26"/>
        <v/>
      </c>
      <c r="L426" s="157" t="str">
        <f t="shared" si="27"/>
        <v/>
      </c>
      <c r="M426" s="157" t="str">
        <f>IF(ISBLANK(B426),"",IF(COUNTIF(B$7:$B426,B426)&gt;1,TRUE,FALSE))</f>
        <v/>
      </c>
      <c r="N426" s="157" t="str">
        <f>IF(ISBLANK(B426),"",IF(COUNTIF($L$7:L426,TRUE)&gt;$P$2,L426,FALSE))</f>
        <v/>
      </c>
      <c r="O426" s="85"/>
      <c r="P426" s="86" t="str">
        <f t="shared" si="28"/>
        <v/>
      </c>
    </row>
    <row r="427" spans="2:16" s="76" customFormat="1" ht="15" x14ac:dyDescent="0.25">
      <c r="B427" s="153"/>
      <c r="C427" s="164"/>
      <c r="D427" s="164"/>
      <c r="E427" s="169"/>
      <c r="F427" s="164"/>
      <c r="G427" s="154"/>
      <c r="H427" s="162" t="str">
        <f>IF(ISBLANK(B427),"",SUMIF(Virkedager!$C:$C,"&gt;" &amp;  C427,Virkedager!$A:$A) - SUMIF(Virkedager!$C:$C,"&gt;" &amp;  D427,Virkedager!$A:$A))</f>
        <v/>
      </c>
      <c r="I427" s="83" t="str">
        <f t="shared" si="25"/>
        <v/>
      </c>
      <c r="J427" s="84" t="str">
        <f>IF(ISBLANK(B427),"",SUMIF(Virkedager!$C:$C,"&gt;" &amp;  C427,Virkedager!$A:$A) - SUMIF(Virkedager!$C:$C,"&gt;" &amp;  F427,Virkedager!$A:$A))</f>
        <v/>
      </c>
      <c r="K427" s="83" t="str">
        <f t="shared" si="26"/>
        <v/>
      </c>
      <c r="L427" s="157" t="str">
        <f t="shared" si="27"/>
        <v/>
      </c>
      <c r="M427" s="157" t="str">
        <f>IF(ISBLANK(B427),"",IF(COUNTIF(B$7:$B427,B427)&gt;1,TRUE,FALSE))</f>
        <v/>
      </c>
      <c r="N427" s="157" t="str">
        <f>IF(ISBLANK(B427),"",IF(COUNTIF($L$7:L427,TRUE)&gt;$P$2,L427,FALSE))</f>
        <v/>
      </c>
      <c r="O427" s="85"/>
      <c r="P427" s="86" t="str">
        <f t="shared" si="28"/>
        <v/>
      </c>
    </row>
    <row r="428" spans="2:16" s="76" customFormat="1" ht="15" x14ac:dyDescent="0.25">
      <c r="B428" s="153"/>
      <c r="C428" s="164"/>
      <c r="D428" s="164"/>
      <c r="E428" s="169"/>
      <c r="F428" s="164"/>
      <c r="G428" s="154"/>
      <c r="H428" s="162" t="str">
        <f>IF(ISBLANK(B428),"",SUMIF(Virkedager!$C:$C,"&gt;" &amp;  C428,Virkedager!$A:$A) - SUMIF(Virkedager!$C:$C,"&gt;" &amp;  D428,Virkedager!$A:$A))</f>
        <v/>
      </c>
      <c r="I428" s="83" t="str">
        <f t="shared" si="25"/>
        <v/>
      </c>
      <c r="J428" s="84" t="str">
        <f>IF(ISBLANK(B428),"",SUMIF(Virkedager!$C:$C,"&gt;" &amp;  C428,Virkedager!$A:$A) - SUMIF(Virkedager!$C:$C,"&gt;" &amp;  F428,Virkedager!$A:$A))</f>
        <v/>
      </c>
      <c r="K428" s="83" t="str">
        <f t="shared" si="26"/>
        <v/>
      </c>
      <c r="L428" s="157" t="str">
        <f t="shared" si="27"/>
        <v/>
      </c>
      <c r="M428" s="157" t="str">
        <f>IF(ISBLANK(B428),"",IF(COUNTIF(B$7:$B428,B428)&gt;1,TRUE,FALSE))</f>
        <v/>
      </c>
      <c r="N428" s="157" t="str">
        <f>IF(ISBLANK(B428),"",IF(COUNTIF($L$7:L428,TRUE)&gt;$P$2,L428,FALSE))</f>
        <v/>
      </c>
      <c r="O428" s="85"/>
      <c r="P428" s="86" t="str">
        <f t="shared" si="28"/>
        <v/>
      </c>
    </row>
    <row r="429" spans="2:16" s="76" customFormat="1" ht="15" x14ac:dyDescent="0.25">
      <c r="B429" s="153"/>
      <c r="C429" s="164"/>
      <c r="D429" s="164"/>
      <c r="E429" s="169"/>
      <c r="F429" s="164"/>
      <c r="G429" s="154"/>
      <c r="H429" s="162" t="str">
        <f>IF(ISBLANK(B429),"",SUMIF(Virkedager!$C:$C,"&gt;" &amp;  C429,Virkedager!$A:$A) - SUMIF(Virkedager!$C:$C,"&gt;" &amp;  D429,Virkedager!$A:$A))</f>
        <v/>
      </c>
      <c r="I429" s="83" t="str">
        <f t="shared" si="25"/>
        <v/>
      </c>
      <c r="J429" s="84" t="str">
        <f>IF(ISBLANK(B429),"",SUMIF(Virkedager!$C:$C,"&gt;" &amp;  C429,Virkedager!$A:$A) - SUMIF(Virkedager!$C:$C,"&gt;" &amp;  F429,Virkedager!$A:$A))</f>
        <v/>
      </c>
      <c r="K429" s="83" t="str">
        <f t="shared" si="26"/>
        <v/>
      </c>
      <c r="L429" s="157" t="str">
        <f t="shared" si="27"/>
        <v/>
      </c>
      <c r="M429" s="157" t="str">
        <f>IF(ISBLANK(B429),"",IF(COUNTIF(B$7:$B429,B429)&gt;1,TRUE,FALSE))</f>
        <v/>
      </c>
      <c r="N429" s="157" t="str">
        <f>IF(ISBLANK(B429),"",IF(COUNTIF($L$7:L429,TRUE)&gt;$P$2,L429,FALSE))</f>
        <v/>
      </c>
      <c r="O429" s="85"/>
      <c r="P429" s="86" t="str">
        <f t="shared" si="28"/>
        <v/>
      </c>
    </row>
    <row r="430" spans="2:16" s="76" customFormat="1" ht="15" x14ac:dyDescent="0.25">
      <c r="B430" s="153"/>
      <c r="C430" s="164"/>
      <c r="D430" s="164"/>
      <c r="E430" s="169"/>
      <c r="F430" s="164"/>
      <c r="G430" s="154"/>
      <c r="H430" s="162" t="str">
        <f>IF(ISBLANK(B430),"",SUMIF(Virkedager!$C:$C,"&gt;" &amp;  C430,Virkedager!$A:$A) - SUMIF(Virkedager!$C:$C,"&gt;" &amp;  D430,Virkedager!$A:$A))</f>
        <v/>
      </c>
      <c r="I430" s="83" t="str">
        <f t="shared" si="25"/>
        <v/>
      </c>
      <c r="J430" s="84" t="str">
        <f>IF(ISBLANK(B430),"",SUMIF(Virkedager!$C:$C,"&gt;" &amp;  C430,Virkedager!$A:$A) - SUMIF(Virkedager!$C:$C,"&gt;" &amp;  F430,Virkedager!$A:$A))</f>
        <v/>
      </c>
      <c r="K430" s="83" t="str">
        <f t="shared" si="26"/>
        <v/>
      </c>
      <c r="L430" s="157" t="str">
        <f t="shared" si="27"/>
        <v/>
      </c>
      <c r="M430" s="157" t="str">
        <f>IF(ISBLANK(B430),"",IF(COUNTIF(B$7:$B430,B430)&gt;1,TRUE,FALSE))</f>
        <v/>
      </c>
      <c r="N430" s="157" t="str">
        <f>IF(ISBLANK(B430),"",IF(COUNTIF($L$7:L430,TRUE)&gt;$P$2,L430,FALSE))</f>
        <v/>
      </c>
      <c r="O430" s="85"/>
      <c r="P430" s="86" t="str">
        <f t="shared" si="28"/>
        <v/>
      </c>
    </row>
    <row r="431" spans="2:16" s="76" customFormat="1" ht="15" x14ac:dyDescent="0.25">
      <c r="B431" s="153"/>
      <c r="C431" s="164"/>
      <c r="D431" s="164"/>
      <c r="E431" s="169"/>
      <c r="F431" s="164"/>
      <c r="G431" s="154"/>
      <c r="H431" s="162" t="str">
        <f>IF(ISBLANK(B431),"",SUMIF(Virkedager!$C:$C,"&gt;" &amp;  C431,Virkedager!$A:$A) - SUMIF(Virkedager!$C:$C,"&gt;" &amp;  D431,Virkedager!$A:$A))</f>
        <v/>
      </c>
      <c r="I431" s="83" t="str">
        <f t="shared" si="25"/>
        <v/>
      </c>
      <c r="J431" s="84" t="str">
        <f>IF(ISBLANK(B431),"",SUMIF(Virkedager!$C:$C,"&gt;" &amp;  C431,Virkedager!$A:$A) - SUMIF(Virkedager!$C:$C,"&gt;" &amp;  F431,Virkedager!$A:$A))</f>
        <v/>
      </c>
      <c r="K431" s="83" t="str">
        <f t="shared" si="26"/>
        <v/>
      </c>
      <c r="L431" s="157" t="str">
        <f t="shared" si="27"/>
        <v/>
      </c>
      <c r="M431" s="157" t="str">
        <f>IF(ISBLANK(B431),"",IF(COUNTIF(B$7:$B431,B431)&gt;1,TRUE,FALSE))</f>
        <v/>
      </c>
      <c r="N431" s="157" t="str">
        <f>IF(ISBLANK(B431),"",IF(COUNTIF($L$7:L431,TRUE)&gt;$P$2,L431,FALSE))</f>
        <v/>
      </c>
      <c r="O431" s="85"/>
      <c r="P431" s="86" t="str">
        <f t="shared" si="28"/>
        <v/>
      </c>
    </row>
    <row r="432" spans="2:16" s="76" customFormat="1" ht="15" x14ac:dyDescent="0.25">
      <c r="B432" s="153"/>
      <c r="C432" s="164"/>
      <c r="D432" s="164"/>
      <c r="E432" s="169"/>
      <c r="F432" s="164"/>
      <c r="G432" s="154"/>
      <c r="H432" s="162" t="str">
        <f>IF(ISBLANK(B432),"",SUMIF(Virkedager!$C:$C,"&gt;" &amp;  C432,Virkedager!$A:$A) - SUMIF(Virkedager!$C:$C,"&gt;" &amp;  D432,Virkedager!$A:$A))</f>
        <v/>
      </c>
      <c r="I432" s="83" t="str">
        <f t="shared" si="25"/>
        <v/>
      </c>
      <c r="J432" s="84" t="str">
        <f>IF(ISBLANK(B432),"",SUMIF(Virkedager!$C:$C,"&gt;" &amp;  C432,Virkedager!$A:$A) - SUMIF(Virkedager!$C:$C,"&gt;" &amp;  F432,Virkedager!$A:$A))</f>
        <v/>
      </c>
      <c r="K432" s="83" t="str">
        <f t="shared" si="26"/>
        <v/>
      </c>
      <c r="L432" s="157" t="str">
        <f t="shared" si="27"/>
        <v/>
      </c>
      <c r="M432" s="157" t="str">
        <f>IF(ISBLANK(B432),"",IF(COUNTIF(B$7:$B432,B432)&gt;1,TRUE,FALSE))</f>
        <v/>
      </c>
      <c r="N432" s="157" t="str">
        <f>IF(ISBLANK(B432),"",IF(COUNTIF($L$7:L432,TRUE)&gt;$P$2,L432,FALSE))</f>
        <v/>
      </c>
      <c r="O432" s="85"/>
      <c r="P432" s="86" t="str">
        <f t="shared" si="28"/>
        <v/>
      </c>
    </row>
    <row r="433" spans="2:16" s="76" customFormat="1" ht="15" x14ac:dyDescent="0.25">
      <c r="B433" s="153"/>
      <c r="C433" s="164"/>
      <c r="D433" s="164"/>
      <c r="E433" s="169"/>
      <c r="F433" s="164"/>
      <c r="G433" s="154"/>
      <c r="H433" s="162" t="str">
        <f>IF(ISBLANK(B433),"",SUMIF(Virkedager!$C:$C,"&gt;" &amp;  C433,Virkedager!$A:$A) - SUMIF(Virkedager!$C:$C,"&gt;" &amp;  D433,Virkedager!$A:$A))</f>
        <v/>
      </c>
      <c r="I433" s="83" t="str">
        <f t="shared" si="25"/>
        <v/>
      </c>
      <c r="J433" s="84" t="str">
        <f>IF(ISBLANK(B433),"",SUMIF(Virkedager!$C:$C,"&gt;" &amp;  C433,Virkedager!$A:$A) - SUMIF(Virkedager!$C:$C,"&gt;" &amp;  F433,Virkedager!$A:$A))</f>
        <v/>
      </c>
      <c r="K433" s="83" t="str">
        <f t="shared" si="26"/>
        <v/>
      </c>
      <c r="L433" s="157" t="str">
        <f t="shared" si="27"/>
        <v/>
      </c>
      <c r="M433" s="157" t="str">
        <f>IF(ISBLANK(B433),"",IF(COUNTIF(B$7:$B433,B433)&gt;1,TRUE,FALSE))</f>
        <v/>
      </c>
      <c r="N433" s="157" t="str">
        <f>IF(ISBLANK(B433),"",IF(COUNTIF($L$7:L433,TRUE)&gt;$P$2,L433,FALSE))</f>
        <v/>
      </c>
      <c r="O433" s="85"/>
      <c r="P433" s="86" t="str">
        <f t="shared" si="28"/>
        <v/>
      </c>
    </row>
    <row r="434" spans="2:16" s="76" customFormat="1" ht="15" x14ac:dyDescent="0.25">
      <c r="B434" s="153"/>
      <c r="C434" s="164"/>
      <c r="D434" s="164"/>
      <c r="E434" s="169"/>
      <c r="F434" s="164"/>
      <c r="G434" s="154"/>
      <c r="H434" s="162" t="str">
        <f>IF(ISBLANK(B434),"",SUMIF(Virkedager!$C:$C,"&gt;" &amp;  C434,Virkedager!$A:$A) - SUMIF(Virkedager!$C:$C,"&gt;" &amp;  D434,Virkedager!$A:$A))</f>
        <v/>
      </c>
      <c r="I434" s="83" t="str">
        <f t="shared" si="25"/>
        <v/>
      </c>
      <c r="J434" s="84" t="str">
        <f>IF(ISBLANK(B434),"",SUMIF(Virkedager!$C:$C,"&gt;" &amp;  C434,Virkedager!$A:$A) - SUMIF(Virkedager!$C:$C,"&gt;" &amp;  F434,Virkedager!$A:$A))</f>
        <v/>
      </c>
      <c r="K434" s="83" t="str">
        <f t="shared" si="26"/>
        <v/>
      </c>
      <c r="L434" s="157" t="str">
        <f t="shared" si="27"/>
        <v/>
      </c>
      <c r="M434" s="157" t="str">
        <f>IF(ISBLANK(B434),"",IF(COUNTIF(B$7:$B434,B434)&gt;1,TRUE,FALSE))</f>
        <v/>
      </c>
      <c r="N434" s="157" t="str">
        <f>IF(ISBLANK(B434),"",IF(COUNTIF($L$7:L434,TRUE)&gt;$P$2,L434,FALSE))</f>
        <v/>
      </c>
      <c r="O434" s="85"/>
      <c r="P434" s="86" t="str">
        <f t="shared" si="28"/>
        <v/>
      </c>
    </row>
    <row r="435" spans="2:16" s="76" customFormat="1" ht="15" x14ac:dyDescent="0.25">
      <c r="B435" s="153"/>
      <c r="C435" s="164"/>
      <c r="D435" s="164"/>
      <c r="E435" s="169"/>
      <c r="F435" s="164"/>
      <c r="G435" s="154"/>
      <c r="H435" s="162" t="str">
        <f>IF(ISBLANK(B435),"",SUMIF(Virkedager!$C:$C,"&gt;" &amp;  C435,Virkedager!$A:$A) - SUMIF(Virkedager!$C:$C,"&gt;" &amp;  D435,Virkedager!$A:$A))</f>
        <v/>
      </c>
      <c r="I435" s="83" t="str">
        <f t="shared" ref="I435:I498" si="29">IF(ISBLANK(B435),"",H435&lt;21)</f>
        <v/>
      </c>
      <c r="J435" s="84" t="str">
        <f>IF(ISBLANK(B435),"",SUMIF(Virkedager!$C:$C,"&gt;" &amp;  C435,Virkedager!$A:$A) - SUMIF(Virkedager!$C:$C,"&gt;" &amp;  F435,Virkedager!$A:$A))</f>
        <v/>
      </c>
      <c r="K435" s="83" t="str">
        <f t="shared" ref="K435:K498" si="30">IF(ISBLANK(B435),"",J435&gt;=21)</f>
        <v/>
      </c>
      <c r="L435" s="157" t="str">
        <f t="shared" si="27"/>
        <v/>
      </c>
      <c r="M435" s="157" t="str">
        <f>IF(ISBLANK(B435),"",IF(COUNTIF(B$7:$B435,B435)&gt;1,TRUE,FALSE))</f>
        <v/>
      </c>
      <c r="N435" s="157" t="str">
        <f>IF(ISBLANK(B435),"",IF(COUNTIF($L$7:L435,TRUE)&gt;$P$2,L435,FALSE))</f>
        <v/>
      </c>
      <c r="O435" s="85"/>
      <c r="P435" s="86" t="str">
        <f t="shared" si="28"/>
        <v/>
      </c>
    </row>
    <row r="436" spans="2:16" s="76" customFormat="1" ht="15" x14ac:dyDescent="0.25">
      <c r="B436" s="153"/>
      <c r="C436" s="164"/>
      <c r="D436" s="164"/>
      <c r="E436" s="169"/>
      <c r="F436" s="164"/>
      <c r="G436" s="154"/>
      <c r="H436" s="162" t="str">
        <f>IF(ISBLANK(B436),"",SUMIF(Virkedager!$C:$C,"&gt;" &amp;  C436,Virkedager!$A:$A) - SUMIF(Virkedager!$C:$C,"&gt;" &amp;  D436,Virkedager!$A:$A))</f>
        <v/>
      </c>
      <c r="I436" s="83" t="str">
        <f t="shared" si="29"/>
        <v/>
      </c>
      <c r="J436" s="84" t="str">
        <f>IF(ISBLANK(B436),"",SUMIF(Virkedager!$C:$C,"&gt;" &amp;  C436,Virkedager!$A:$A) - SUMIF(Virkedager!$C:$C,"&gt;" &amp;  F436,Virkedager!$A:$A))</f>
        <v/>
      </c>
      <c r="K436" s="83" t="str">
        <f t="shared" si="30"/>
        <v/>
      </c>
      <c r="L436" s="157" t="str">
        <f t="shared" si="27"/>
        <v/>
      </c>
      <c r="M436" s="157" t="str">
        <f>IF(ISBLANK(B436),"",IF(COUNTIF(B$7:$B436,B436)&gt;1,TRUE,FALSE))</f>
        <v/>
      </c>
      <c r="N436" s="157" t="str">
        <f>IF(ISBLANK(B436),"",IF(COUNTIF($L$7:L436,TRUE)&gt;$P$2,L436,FALSE))</f>
        <v/>
      </c>
      <c r="O436" s="85"/>
      <c r="P436" s="86" t="str">
        <f t="shared" si="28"/>
        <v/>
      </c>
    </row>
    <row r="437" spans="2:16" s="76" customFormat="1" ht="15" x14ac:dyDescent="0.25">
      <c r="B437" s="153"/>
      <c r="C437" s="164"/>
      <c r="D437" s="164"/>
      <c r="E437" s="169"/>
      <c r="F437" s="164"/>
      <c r="G437" s="154"/>
      <c r="H437" s="162" t="str">
        <f>IF(ISBLANK(B437),"",SUMIF(Virkedager!$C:$C,"&gt;" &amp;  C437,Virkedager!$A:$A) - SUMIF(Virkedager!$C:$C,"&gt;" &amp;  D437,Virkedager!$A:$A))</f>
        <v/>
      </c>
      <c r="I437" s="83" t="str">
        <f t="shared" si="29"/>
        <v/>
      </c>
      <c r="J437" s="84" t="str">
        <f>IF(ISBLANK(B437),"",SUMIF(Virkedager!$C:$C,"&gt;" &amp;  C437,Virkedager!$A:$A) - SUMIF(Virkedager!$C:$C,"&gt;" &amp;  F437,Virkedager!$A:$A))</f>
        <v/>
      </c>
      <c r="K437" s="83" t="str">
        <f t="shared" si="30"/>
        <v/>
      </c>
      <c r="L437" s="157" t="str">
        <f t="shared" si="27"/>
        <v/>
      </c>
      <c r="M437" s="157" t="str">
        <f>IF(ISBLANK(B437),"",IF(COUNTIF(B$7:$B437,B437)&gt;1,TRUE,FALSE))</f>
        <v/>
      </c>
      <c r="N437" s="157" t="str">
        <f>IF(ISBLANK(B437),"",IF(COUNTIF($L$7:L437,TRUE)&gt;$P$2,L437,FALSE))</f>
        <v/>
      </c>
      <c r="O437" s="85"/>
      <c r="P437" s="86" t="str">
        <f t="shared" si="28"/>
        <v/>
      </c>
    </row>
    <row r="438" spans="2:16" s="76" customFormat="1" ht="15" x14ac:dyDescent="0.25">
      <c r="B438" s="153"/>
      <c r="C438" s="164"/>
      <c r="D438" s="164"/>
      <c r="E438" s="169"/>
      <c r="F438" s="164"/>
      <c r="G438" s="154"/>
      <c r="H438" s="162" t="str">
        <f>IF(ISBLANK(B438),"",SUMIF(Virkedager!$C:$C,"&gt;" &amp;  C438,Virkedager!$A:$A) - SUMIF(Virkedager!$C:$C,"&gt;" &amp;  D438,Virkedager!$A:$A))</f>
        <v/>
      </c>
      <c r="I438" s="83" t="str">
        <f t="shared" si="29"/>
        <v/>
      </c>
      <c r="J438" s="84" t="str">
        <f>IF(ISBLANK(B438),"",SUMIF(Virkedager!$C:$C,"&gt;" &amp;  C438,Virkedager!$A:$A) - SUMIF(Virkedager!$C:$C,"&gt;" &amp;  F438,Virkedager!$A:$A))</f>
        <v/>
      </c>
      <c r="K438" s="83" t="str">
        <f t="shared" si="30"/>
        <v/>
      </c>
      <c r="L438" s="157" t="str">
        <f t="shared" si="27"/>
        <v/>
      </c>
      <c r="M438" s="157" t="str">
        <f>IF(ISBLANK(B438),"",IF(COUNTIF(B$7:$B438,B438)&gt;1,TRUE,FALSE))</f>
        <v/>
      </c>
      <c r="N438" s="157" t="str">
        <f>IF(ISBLANK(B438),"",IF(COUNTIF($L$7:L438,TRUE)&gt;$P$2,L438,FALSE))</f>
        <v/>
      </c>
      <c r="O438" s="85"/>
      <c r="P438" s="86" t="str">
        <f t="shared" si="28"/>
        <v/>
      </c>
    </row>
    <row r="439" spans="2:16" s="76" customFormat="1" ht="15" x14ac:dyDescent="0.25">
      <c r="B439" s="153"/>
      <c r="C439" s="164"/>
      <c r="D439" s="164"/>
      <c r="E439" s="169"/>
      <c r="F439" s="164"/>
      <c r="G439" s="154"/>
      <c r="H439" s="162" t="str">
        <f>IF(ISBLANK(B439),"",SUMIF(Virkedager!$C:$C,"&gt;" &amp;  C439,Virkedager!$A:$A) - SUMIF(Virkedager!$C:$C,"&gt;" &amp;  D439,Virkedager!$A:$A))</f>
        <v/>
      </c>
      <c r="I439" s="83" t="str">
        <f t="shared" si="29"/>
        <v/>
      </c>
      <c r="J439" s="84" t="str">
        <f>IF(ISBLANK(B439),"",SUMIF(Virkedager!$C:$C,"&gt;" &amp;  C439,Virkedager!$A:$A) - SUMIF(Virkedager!$C:$C,"&gt;" &amp;  F439,Virkedager!$A:$A))</f>
        <v/>
      </c>
      <c r="K439" s="83" t="str">
        <f t="shared" si="30"/>
        <v/>
      </c>
      <c r="L439" s="157" t="str">
        <f t="shared" si="27"/>
        <v/>
      </c>
      <c r="M439" s="157" t="str">
        <f>IF(ISBLANK(B439),"",IF(COUNTIF(B$7:$B439,B439)&gt;1,TRUE,FALSE))</f>
        <v/>
      </c>
      <c r="N439" s="157" t="str">
        <f>IF(ISBLANK(B439),"",IF(COUNTIF($L$7:L439,TRUE)&gt;$P$2,L439,FALSE))</f>
        <v/>
      </c>
      <c r="O439" s="85"/>
      <c r="P439" s="86" t="str">
        <f t="shared" si="28"/>
        <v/>
      </c>
    </row>
    <row r="440" spans="2:16" s="76" customFormat="1" ht="15" x14ac:dyDescent="0.25">
      <c r="B440" s="153"/>
      <c r="C440" s="164"/>
      <c r="D440" s="164"/>
      <c r="E440" s="169"/>
      <c r="F440" s="164"/>
      <c r="G440" s="154"/>
      <c r="H440" s="162" t="str">
        <f>IF(ISBLANK(B440),"",SUMIF(Virkedager!$C:$C,"&gt;" &amp;  C440,Virkedager!$A:$A) - SUMIF(Virkedager!$C:$C,"&gt;" &amp;  D440,Virkedager!$A:$A))</f>
        <v/>
      </c>
      <c r="I440" s="83" t="str">
        <f t="shared" si="29"/>
        <v/>
      </c>
      <c r="J440" s="84" t="str">
        <f>IF(ISBLANK(B440),"",SUMIF(Virkedager!$C:$C,"&gt;" &amp;  C440,Virkedager!$A:$A) - SUMIF(Virkedager!$C:$C,"&gt;" &amp;  F440,Virkedager!$A:$A))</f>
        <v/>
      </c>
      <c r="K440" s="83" t="str">
        <f t="shared" si="30"/>
        <v/>
      </c>
      <c r="L440" s="157" t="str">
        <f t="shared" si="27"/>
        <v/>
      </c>
      <c r="M440" s="157" t="str">
        <f>IF(ISBLANK(B440),"",IF(COUNTIF(B$7:$B440,B440)&gt;1,TRUE,FALSE))</f>
        <v/>
      </c>
      <c r="N440" s="157" t="str">
        <f>IF(ISBLANK(B440),"",IF(COUNTIF($L$7:L440,TRUE)&gt;$P$2,L440,FALSE))</f>
        <v/>
      </c>
      <c r="O440" s="85"/>
      <c r="P440" s="86" t="str">
        <f t="shared" si="28"/>
        <v/>
      </c>
    </row>
    <row r="441" spans="2:16" s="76" customFormat="1" ht="15" x14ac:dyDescent="0.25">
      <c r="B441" s="153"/>
      <c r="C441" s="164"/>
      <c r="D441" s="164"/>
      <c r="E441" s="169"/>
      <c r="F441" s="164"/>
      <c r="G441" s="154"/>
      <c r="H441" s="162" t="str">
        <f>IF(ISBLANK(B441),"",SUMIF(Virkedager!$C:$C,"&gt;" &amp;  C441,Virkedager!$A:$A) - SUMIF(Virkedager!$C:$C,"&gt;" &amp;  D441,Virkedager!$A:$A))</f>
        <v/>
      </c>
      <c r="I441" s="83" t="str">
        <f t="shared" si="29"/>
        <v/>
      </c>
      <c r="J441" s="84" t="str">
        <f>IF(ISBLANK(B441),"",SUMIF(Virkedager!$C:$C,"&gt;" &amp;  C441,Virkedager!$A:$A) - SUMIF(Virkedager!$C:$C,"&gt;" &amp;  F441,Virkedager!$A:$A))</f>
        <v/>
      </c>
      <c r="K441" s="83" t="str">
        <f t="shared" si="30"/>
        <v/>
      </c>
      <c r="L441" s="157" t="str">
        <f t="shared" si="27"/>
        <v/>
      </c>
      <c r="M441" s="157" t="str">
        <f>IF(ISBLANK(B441),"",IF(COUNTIF(B$7:$B441,B441)&gt;1,TRUE,FALSE))</f>
        <v/>
      </c>
      <c r="N441" s="157" t="str">
        <f>IF(ISBLANK(B441),"",IF(COUNTIF($L$7:L441,TRUE)&gt;$P$2,L441,FALSE))</f>
        <v/>
      </c>
      <c r="O441" s="85"/>
      <c r="P441" s="86" t="str">
        <f t="shared" si="28"/>
        <v/>
      </c>
    </row>
    <row r="442" spans="2:16" s="76" customFormat="1" ht="15" x14ac:dyDescent="0.25">
      <c r="B442" s="153"/>
      <c r="C442" s="164"/>
      <c r="D442" s="164"/>
      <c r="E442" s="169"/>
      <c r="F442" s="164"/>
      <c r="G442" s="154"/>
      <c r="H442" s="162" t="str">
        <f>IF(ISBLANK(B442),"",SUMIF(Virkedager!$C:$C,"&gt;" &amp;  C442,Virkedager!$A:$A) - SUMIF(Virkedager!$C:$C,"&gt;" &amp;  D442,Virkedager!$A:$A))</f>
        <v/>
      </c>
      <c r="I442" s="83" t="str">
        <f t="shared" si="29"/>
        <v/>
      </c>
      <c r="J442" s="84" t="str">
        <f>IF(ISBLANK(B442),"",SUMIF(Virkedager!$C:$C,"&gt;" &amp;  C442,Virkedager!$A:$A) - SUMIF(Virkedager!$C:$C,"&gt;" &amp;  F442,Virkedager!$A:$A))</f>
        <v/>
      </c>
      <c r="K442" s="83" t="str">
        <f t="shared" si="30"/>
        <v/>
      </c>
      <c r="L442" s="157" t="str">
        <f t="shared" si="27"/>
        <v/>
      </c>
      <c r="M442" s="157" t="str">
        <f>IF(ISBLANK(B442),"",IF(COUNTIF(B$7:$B442,B442)&gt;1,TRUE,FALSE))</f>
        <v/>
      </c>
      <c r="N442" s="157" t="str">
        <f>IF(ISBLANK(B442),"",IF(COUNTIF($L$7:L442,TRUE)&gt;$P$2,L442,FALSE))</f>
        <v/>
      </c>
      <c r="O442" s="85"/>
      <c r="P442" s="86" t="str">
        <f t="shared" si="28"/>
        <v/>
      </c>
    </row>
    <row r="443" spans="2:16" s="76" customFormat="1" ht="15" x14ac:dyDescent="0.25">
      <c r="B443" s="153"/>
      <c r="C443" s="164"/>
      <c r="D443" s="164"/>
      <c r="E443" s="169"/>
      <c r="F443" s="164"/>
      <c r="G443" s="154"/>
      <c r="H443" s="162" t="str">
        <f>IF(ISBLANK(B443),"",SUMIF(Virkedager!$C:$C,"&gt;" &amp;  C443,Virkedager!$A:$A) - SUMIF(Virkedager!$C:$C,"&gt;" &amp;  D443,Virkedager!$A:$A))</f>
        <v/>
      </c>
      <c r="I443" s="83" t="str">
        <f t="shared" si="29"/>
        <v/>
      </c>
      <c r="J443" s="84" t="str">
        <f>IF(ISBLANK(B443),"",SUMIF(Virkedager!$C:$C,"&gt;" &amp;  C443,Virkedager!$A:$A) - SUMIF(Virkedager!$C:$C,"&gt;" &amp;  F443,Virkedager!$A:$A))</f>
        <v/>
      </c>
      <c r="K443" s="83" t="str">
        <f t="shared" si="30"/>
        <v/>
      </c>
      <c r="L443" s="157" t="str">
        <f t="shared" si="27"/>
        <v/>
      </c>
      <c r="M443" s="157" t="str">
        <f>IF(ISBLANK(B443),"",IF(COUNTIF(B$7:$B443,B443)&gt;1,TRUE,FALSE))</f>
        <v/>
      </c>
      <c r="N443" s="157" t="str">
        <f>IF(ISBLANK(B443),"",IF(COUNTIF($L$7:L443,TRUE)&gt;$P$2,L443,FALSE))</f>
        <v/>
      </c>
      <c r="O443" s="85"/>
      <c r="P443" s="86" t="str">
        <f t="shared" si="28"/>
        <v/>
      </c>
    </row>
    <row r="444" spans="2:16" s="76" customFormat="1" ht="15" x14ac:dyDescent="0.25">
      <c r="B444" s="153"/>
      <c r="C444" s="164"/>
      <c r="D444" s="164"/>
      <c r="E444" s="169"/>
      <c r="F444" s="164"/>
      <c r="G444" s="154"/>
      <c r="H444" s="162" t="str">
        <f>IF(ISBLANK(B444),"",SUMIF(Virkedager!$C:$C,"&gt;" &amp;  C444,Virkedager!$A:$A) - SUMIF(Virkedager!$C:$C,"&gt;" &amp;  D444,Virkedager!$A:$A))</f>
        <v/>
      </c>
      <c r="I444" s="83" t="str">
        <f t="shared" si="29"/>
        <v/>
      </c>
      <c r="J444" s="84" t="str">
        <f>IF(ISBLANK(B444),"",SUMIF(Virkedager!$C:$C,"&gt;" &amp;  C444,Virkedager!$A:$A) - SUMIF(Virkedager!$C:$C,"&gt;" &amp;  F444,Virkedager!$A:$A))</f>
        <v/>
      </c>
      <c r="K444" s="83" t="str">
        <f t="shared" si="30"/>
        <v/>
      </c>
      <c r="L444" s="157" t="str">
        <f t="shared" si="27"/>
        <v/>
      </c>
      <c r="M444" s="157" t="str">
        <f>IF(ISBLANK(B444),"",IF(COUNTIF(B$7:$B444,B444)&gt;1,TRUE,FALSE))</f>
        <v/>
      </c>
      <c r="N444" s="157" t="str">
        <f>IF(ISBLANK(B444),"",IF(COUNTIF($L$7:L444,TRUE)&gt;$P$2,L444,FALSE))</f>
        <v/>
      </c>
      <c r="O444" s="85"/>
      <c r="P444" s="86" t="str">
        <f t="shared" si="28"/>
        <v/>
      </c>
    </row>
    <row r="445" spans="2:16" s="76" customFormat="1" ht="15" x14ac:dyDescent="0.25">
      <c r="B445" s="153"/>
      <c r="C445" s="164"/>
      <c r="D445" s="164"/>
      <c r="E445" s="169"/>
      <c r="F445" s="164"/>
      <c r="G445" s="154"/>
      <c r="H445" s="162" t="str">
        <f>IF(ISBLANK(B445),"",SUMIF(Virkedager!$C:$C,"&gt;" &amp;  C445,Virkedager!$A:$A) - SUMIF(Virkedager!$C:$C,"&gt;" &amp;  D445,Virkedager!$A:$A))</f>
        <v/>
      </c>
      <c r="I445" s="83" t="str">
        <f t="shared" si="29"/>
        <v/>
      </c>
      <c r="J445" s="84" t="str">
        <f>IF(ISBLANK(B445),"",SUMIF(Virkedager!$C:$C,"&gt;" &amp;  C445,Virkedager!$A:$A) - SUMIF(Virkedager!$C:$C,"&gt;" &amp;  F445,Virkedager!$A:$A))</f>
        <v/>
      </c>
      <c r="K445" s="83" t="str">
        <f t="shared" si="30"/>
        <v/>
      </c>
      <c r="L445" s="157" t="str">
        <f t="shared" si="27"/>
        <v/>
      </c>
      <c r="M445" s="157" t="str">
        <f>IF(ISBLANK(B445),"",IF(COUNTIF(B$7:$B445,B445)&gt;1,TRUE,FALSE))</f>
        <v/>
      </c>
      <c r="N445" s="157" t="str">
        <f>IF(ISBLANK(B445),"",IF(COUNTIF($L$7:L445,TRUE)&gt;$P$2,L445,FALSE))</f>
        <v/>
      </c>
      <c r="O445" s="85"/>
      <c r="P445" s="86" t="str">
        <f t="shared" si="28"/>
        <v/>
      </c>
    </row>
    <row r="446" spans="2:16" s="76" customFormat="1" ht="15" x14ac:dyDescent="0.25">
      <c r="B446" s="153"/>
      <c r="C446" s="164"/>
      <c r="D446" s="164"/>
      <c r="E446" s="169"/>
      <c r="F446" s="164"/>
      <c r="G446" s="154"/>
      <c r="H446" s="162" t="str">
        <f>IF(ISBLANK(B446),"",SUMIF(Virkedager!$C:$C,"&gt;" &amp;  C446,Virkedager!$A:$A) - SUMIF(Virkedager!$C:$C,"&gt;" &amp;  D446,Virkedager!$A:$A))</f>
        <v/>
      </c>
      <c r="I446" s="83" t="str">
        <f t="shared" si="29"/>
        <v/>
      </c>
      <c r="J446" s="84" t="str">
        <f>IF(ISBLANK(B446),"",SUMIF(Virkedager!$C:$C,"&gt;" &amp;  C446,Virkedager!$A:$A) - SUMIF(Virkedager!$C:$C,"&gt;" &amp;  F446,Virkedager!$A:$A))</f>
        <v/>
      </c>
      <c r="K446" s="83" t="str">
        <f t="shared" si="30"/>
        <v/>
      </c>
      <c r="L446" s="157" t="str">
        <f t="shared" si="27"/>
        <v/>
      </c>
      <c r="M446" s="157" t="str">
        <f>IF(ISBLANK(B446),"",IF(COUNTIF(B$7:$B446,B446)&gt;1,TRUE,FALSE))</f>
        <v/>
      </c>
      <c r="N446" s="157" t="str">
        <f>IF(ISBLANK(B446),"",IF(COUNTIF($L$7:L446,TRUE)&gt;$P$2,L446,FALSE))</f>
        <v/>
      </c>
      <c r="O446" s="85"/>
      <c r="P446" s="86" t="str">
        <f t="shared" si="28"/>
        <v/>
      </c>
    </row>
    <row r="447" spans="2:16" s="76" customFormat="1" ht="15" x14ac:dyDescent="0.25">
      <c r="B447" s="153"/>
      <c r="C447" s="164"/>
      <c r="D447" s="164"/>
      <c r="E447" s="169"/>
      <c r="F447" s="164"/>
      <c r="G447" s="154"/>
      <c r="H447" s="162" t="str">
        <f>IF(ISBLANK(B447),"",SUMIF(Virkedager!$C:$C,"&gt;" &amp;  C447,Virkedager!$A:$A) - SUMIF(Virkedager!$C:$C,"&gt;" &amp;  D447,Virkedager!$A:$A))</f>
        <v/>
      </c>
      <c r="I447" s="83" t="str">
        <f t="shared" si="29"/>
        <v/>
      </c>
      <c r="J447" s="84" t="str">
        <f>IF(ISBLANK(B447),"",SUMIF(Virkedager!$C:$C,"&gt;" &amp;  C447,Virkedager!$A:$A) - SUMIF(Virkedager!$C:$C,"&gt;" &amp;  F447,Virkedager!$A:$A))</f>
        <v/>
      </c>
      <c r="K447" s="83" t="str">
        <f t="shared" si="30"/>
        <v/>
      </c>
      <c r="L447" s="157" t="str">
        <f t="shared" si="27"/>
        <v/>
      </c>
      <c r="M447" s="157" t="str">
        <f>IF(ISBLANK(B447),"",IF(COUNTIF(B$7:$B447,B447)&gt;1,TRUE,FALSE))</f>
        <v/>
      </c>
      <c r="N447" s="157" t="str">
        <f>IF(ISBLANK(B447),"",IF(COUNTIF($L$7:L447,TRUE)&gt;$P$2,L447,FALSE))</f>
        <v/>
      </c>
      <c r="O447" s="85"/>
      <c r="P447" s="86" t="str">
        <f t="shared" si="28"/>
        <v/>
      </c>
    </row>
    <row r="448" spans="2:16" s="76" customFormat="1" ht="15" x14ac:dyDescent="0.25">
      <c r="B448" s="153"/>
      <c r="C448" s="164"/>
      <c r="D448" s="164"/>
      <c r="E448" s="169"/>
      <c r="F448" s="164"/>
      <c r="G448" s="154"/>
      <c r="H448" s="162" t="str">
        <f>IF(ISBLANK(B448),"",SUMIF(Virkedager!$C:$C,"&gt;" &amp;  C448,Virkedager!$A:$A) - SUMIF(Virkedager!$C:$C,"&gt;" &amp;  D448,Virkedager!$A:$A))</f>
        <v/>
      </c>
      <c r="I448" s="83" t="str">
        <f t="shared" si="29"/>
        <v/>
      </c>
      <c r="J448" s="84" t="str">
        <f>IF(ISBLANK(B448),"",SUMIF(Virkedager!$C:$C,"&gt;" &amp;  C448,Virkedager!$A:$A) - SUMIF(Virkedager!$C:$C,"&gt;" &amp;  F448,Virkedager!$A:$A))</f>
        <v/>
      </c>
      <c r="K448" s="83" t="str">
        <f t="shared" si="30"/>
        <v/>
      </c>
      <c r="L448" s="157" t="str">
        <f t="shared" si="27"/>
        <v/>
      </c>
      <c r="M448" s="157" t="str">
        <f>IF(ISBLANK(B448),"",IF(COUNTIF(B$7:$B448,B448)&gt;1,TRUE,FALSE))</f>
        <v/>
      </c>
      <c r="N448" s="157" t="str">
        <f>IF(ISBLANK(B448),"",IF(COUNTIF($L$7:L448,TRUE)&gt;$P$2,L448,FALSE))</f>
        <v/>
      </c>
      <c r="O448" s="85"/>
      <c r="P448" s="86" t="str">
        <f t="shared" si="28"/>
        <v/>
      </c>
    </row>
    <row r="449" spans="2:16" s="76" customFormat="1" ht="15" x14ac:dyDescent="0.25">
      <c r="B449" s="153"/>
      <c r="C449" s="164"/>
      <c r="D449" s="164"/>
      <c r="E449" s="169"/>
      <c r="F449" s="164"/>
      <c r="G449" s="154"/>
      <c r="H449" s="162" t="str">
        <f>IF(ISBLANK(B449),"",SUMIF(Virkedager!$C:$C,"&gt;" &amp;  C449,Virkedager!$A:$A) - SUMIF(Virkedager!$C:$C,"&gt;" &amp;  D449,Virkedager!$A:$A))</f>
        <v/>
      </c>
      <c r="I449" s="83" t="str">
        <f t="shared" si="29"/>
        <v/>
      </c>
      <c r="J449" s="84" t="str">
        <f>IF(ISBLANK(B449),"",SUMIF(Virkedager!$C:$C,"&gt;" &amp;  C449,Virkedager!$A:$A) - SUMIF(Virkedager!$C:$C,"&gt;" &amp;  F449,Virkedager!$A:$A))</f>
        <v/>
      </c>
      <c r="K449" s="83" t="str">
        <f t="shared" si="30"/>
        <v/>
      </c>
      <c r="L449" s="157" t="str">
        <f t="shared" si="27"/>
        <v/>
      </c>
      <c r="M449" s="157" t="str">
        <f>IF(ISBLANK(B449),"",IF(COUNTIF(B$7:$B449,B449)&gt;1,TRUE,FALSE))</f>
        <v/>
      </c>
      <c r="N449" s="157" t="str">
        <f>IF(ISBLANK(B449),"",IF(COUNTIF($L$7:L449,TRUE)&gt;$P$2,L449,FALSE))</f>
        <v/>
      </c>
      <c r="O449" s="85"/>
      <c r="P449" s="86" t="str">
        <f t="shared" si="28"/>
        <v/>
      </c>
    </row>
    <row r="450" spans="2:16" s="76" customFormat="1" ht="15" x14ac:dyDescent="0.25">
      <c r="B450" s="153"/>
      <c r="C450" s="164"/>
      <c r="D450" s="164"/>
      <c r="E450" s="169"/>
      <c r="F450" s="164"/>
      <c r="G450" s="154"/>
      <c r="H450" s="162" t="str">
        <f>IF(ISBLANK(B450),"",SUMIF(Virkedager!$C:$C,"&gt;" &amp;  C450,Virkedager!$A:$A) - SUMIF(Virkedager!$C:$C,"&gt;" &amp;  D450,Virkedager!$A:$A))</f>
        <v/>
      </c>
      <c r="I450" s="83" t="str">
        <f t="shared" si="29"/>
        <v/>
      </c>
      <c r="J450" s="84" t="str">
        <f>IF(ISBLANK(B450),"",SUMIF(Virkedager!$C:$C,"&gt;" &amp;  C450,Virkedager!$A:$A) - SUMIF(Virkedager!$C:$C,"&gt;" &amp;  F450,Virkedager!$A:$A))</f>
        <v/>
      </c>
      <c r="K450" s="83" t="str">
        <f t="shared" si="30"/>
        <v/>
      </c>
      <c r="L450" s="157" t="str">
        <f t="shared" si="27"/>
        <v/>
      </c>
      <c r="M450" s="157" t="str">
        <f>IF(ISBLANK(B450),"",IF(COUNTIF(B$7:$B450,B450)&gt;1,TRUE,FALSE))</f>
        <v/>
      </c>
      <c r="N450" s="157" t="str">
        <f>IF(ISBLANK(B450),"",IF(COUNTIF($L$7:L450,TRUE)&gt;$P$2,L450,FALSE))</f>
        <v/>
      </c>
      <c r="O450" s="85"/>
      <c r="P450" s="86" t="str">
        <f t="shared" si="28"/>
        <v/>
      </c>
    </row>
    <row r="451" spans="2:16" s="76" customFormat="1" ht="15" x14ac:dyDescent="0.25">
      <c r="B451" s="153"/>
      <c r="C451" s="164"/>
      <c r="D451" s="164"/>
      <c r="E451" s="169"/>
      <c r="F451" s="164"/>
      <c r="G451" s="154"/>
      <c r="H451" s="162" t="str">
        <f>IF(ISBLANK(B451),"",SUMIF(Virkedager!$C:$C,"&gt;" &amp;  C451,Virkedager!$A:$A) - SUMIF(Virkedager!$C:$C,"&gt;" &amp;  D451,Virkedager!$A:$A))</f>
        <v/>
      </c>
      <c r="I451" s="83" t="str">
        <f t="shared" si="29"/>
        <v/>
      </c>
      <c r="J451" s="84" t="str">
        <f>IF(ISBLANK(B451),"",SUMIF(Virkedager!$C:$C,"&gt;" &amp;  C451,Virkedager!$A:$A) - SUMIF(Virkedager!$C:$C,"&gt;" &amp;  F451,Virkedager!$A:$A))</f>
        <v/>
      </c>
      <c r="K451" s="83" t="str">
        <f t="shared" si="30"/>
        <v/>
      </c>
      <c r="L451" s="157" t="str">
        <f t="shared" si="27"/>
        <v/>
      </c>
      <c r="M451" s="157" t="str">
        <f>IF(ISBLANK(B451),"",IF(COUNTIF(B$7:$B451,B451)&gt;1,TRUE,FALSE))</f>
        <v/>
      </c>
      <c r="N451" s="157" t="str">
        <f>IF(ISBLANK(B451),"",IF(COUNTIF($L$7:L451,TRUE)&gt;$P$2,L451,FALSE))</f>
        <v/>
      </c>
      <c r="O451" s="85"/>
      <c r="P451" s="86" t="str">
        <f t="shared" si="28"/>
        <v/>
      </c>
    </row>
    <row r="452" spans="2:16" s="76" customFormat="1" ht="15" x14ac:dyDescent="0.25">
      <c r="B452" s="153"/>
      <c r="C452" s="164"/>
      <c r="D452" s="164"/>
      <c r="E452" s="169"/>
      <c r="F452" s="164"/>
      <c r="G452" s="154"/>
      <c r="H452" s="162" t="str">
        <f>IF(ISBLANK(B452),"",SUMIF(Virkedager!$C:$C,"&gt;" &amp;  C452,Virkedager!$A:$A) - SUMIF(Virkedager!$C:$C,"&gt;" &amp;  D452,Virkedager!$A:$A))</f>
        <v/>
      </c>
      <c r="I452" s="83" t="str">
        <f t="shared" si="29"/>
        <v/>
      </c>
      <c r="J452" s="84" t="str">
        <f>IF(ISBLANK(B452),"",SUMIF(Virkedager!$C:$C,"&gt;" &amp;  C452,Virkedager!$A:$A) - SUMIF(Virkedager!$C:$C,"&gt;" &amp;  F452,Virkedager!$A:$A))</f>
        <v/>
      </c>
      <c r="K452" s="83" t="str">
        <f t="shared" si="30"/>
        <v/>
      </c>
      <c r="L452" s="157" t="str">
        <f t="shared" si="27"/>
        <v/>
      </c>
      <c r="M452" s="157" t="str">
        <f>IF(ISBLANK(B452),"",IF(COUNTIF(B$7:$B452,B452)&gt;1,TRUE,FALSE))</f>
        <v/>
      </c>
      <c r="N452" s="157" t="str">
        <f>IF(ISBLANK(B452),"",IF(COUNTIF($L$7:L452,TRUE)&gt;$P$2,L452,FALSE))</f>
        <v/>
      </c>
      <c r="O452" s="85"/>
      <c r="P452" s="86" t="str">
        <f t="shared" si="28"/>
        <v/>
      </c>
    </row>
    <row r="453" spans="2:16" s="76" customFormat="1" ht="15" x14ac:dyDescent="0.25">
      <c r="B453" s="153"/>
      <c r="C453" s="164"/>
      <c r="D453" s="164"/>
      <c r="E453" s="169"/>
      <c r="F453" s="164"/>
      <c r="G453" s="154"/>
      <c r="H453" s="162" t="str">
        <f>IF(ISBLANK(B453),"",SUMIF(Virkedager!$C:$C,"&gt;" &amp;  C453,Virkedager!$A:$A) - SUMIF(Virkedager!$C:$C,"&gt;" &amp;  D453,Virkedager!$A:$A))</f>
        <v/>
      </c>
      <c r="I453" s="83" t="str">
        <f t="shared" si="29"/>
        <v/>
      </c>
      <c r="J453" s="84" t="str">
        <f>IF(ISBLANK(B453),"",SUMIF(Virkedager!$C:$C,"&gt;" &amp;  C453,Virkedager!$A:$A) - SUMIF(Virkedager!$C:$C,"&gt;" &amp;  F453,Virkedager!$A:$A))</f>
        <v/>
      </c>
      <c r="K453" s="83" t="str">
        <f t="shared" si="30"/>
        <v/>
      </c>
      <c r="L453" s="157" t="str">
        <f t="shared" si="27"/>
        <v/>
      </c>
      <c r="M453" s="157" t="str">
        <f>IF(ISBLANK(B453),"",IF(COUNTIF(B$7:$B453,B453)&gt;1,TRUE,FALSE))</f>
        <v/>
      </c>
      <c r="N453" s="157" t="str">
        <f>IF(ISBLANK(B453),"",IF(COUNTIF($L$7:L453,TRUE)&gt;$P$2,L453,FALSE))</f>
        <v/>
      </c>
      <c r="O453" s="85"/>
      <c r="P453" s="86" t="str">
        <f t="shared" si="28"/>
        <v/>
      </c>
    </row>
    <row r="454" spans="2:16" s="76" customFormat="1" ht="15" x14ac:dyDescent="0.25">
      <c r="B454" s="153"/>
      <c r="C454" s="164"/>
      <c r="D454" s="164"/>
      <c r="E454" s="169"/>
      <c r="F454" s="164"/>
      <c r="G454" s="154"/>
      <c r="H454" s="162" t="str">
        <f>IF(ISBLANK(B454),"",SUMIF(Virkedager!$C:$C,"&gt;" &amp;  C454,Virkedager!$A:$A) - SUMIF(Virkedager!$C:$C,"&gt;" &amp;  D454,Virkedager!$A:$A))</f>
        <v/>
      </c>
      <c r="I454" s="83" t="str">
        <f t="shared" si="29"/>
        <v/>
      </c>
      <c r="J454" s="84" t="str">
        <f>IF(ISBLANK(B454),"",SUMIF(Virkedager!$C:$C,"&gt;" &amp;  C454,Virkedager!$A:$A) - SUMIF(Virkedager!$C:$C,"&gt;" &amp;  F454,Virkedager!$A:$A))</f>
        <v/>
      </c>
      <c r="K454" s="83" t="str">
        <f t="shared" si="30"/>
        <v/>
      </c>
      <c r="L454" s="157" t="str">
        <f t="shared" ref="L454:L483" si="31">IF(ISBLANK(B454),"",IF(AND(ISNUMBER($J$2),ISNUMBER(E454)),INT(F454)&gt;INT(E454),FALSE))</f>
        <v/>
      </c>
      <c r="M454" s="157" t="str">
        <f>IF(ISBLANK(B454),"",IF(COUNTIF(B$7:$B454,B454)&gt;1,TRUE,FALSE))</f>
        <v/>
      </c>
      <c r="N454" s="157" t="str">
        <f>IF(ISBLANK(B454),"",IF(COUNTIF($L$7:L454,TRUE)&gt;$P$2,L454,FALSE))</f>
        <v/>
      </c>
      <c r="O454" s="85"/>
      <c r="P454" s="86" t="str">
        <f t="shared" si="28"/>
        <v/>
      </c>
    </row>
    <row r="455" spans="2:16" s="76" customFormat="1" ht="15" x14ac:dyDescent="0.25">
      <c r="B455" s="153"/>
      <c r="C455" s="164"/>
      <c r="D455" s="164"/>
      <c r="E455" s="169"/>
      <c r="F455" s="164"/>
      <c r="G455" s="154"/>
      <c r="H455" s="162" t="str">
        <f>IF(ISBLANK(B455),"",SUMIF(Virkedager!$C:$C,"&gt;" &amp;  C455,Virkedager!$A:$A) - SUMIF(Virkedager!$C:$C,"&gt;" &amp;  D455,Virkedager!$A:$A))</f>
        <v/>
      </c>
      <c r="I455" s="83" t="str">
        <f t="shared" si="29"/>
        <v/>
      </c>
      <c r="J455" s="84" t="str">
        <f>IF(ISBLANK(B455),"",SUMIF(Virkedager!$C:$C,"&gt;" &amp;  C455,Virkedager!$A:$A) - SUMIF(Virkedager!$C:$C,"&gt;" &amp;  F455,Virkedager!$A:$A))</f>
        <v/>
      </c>
      <c r="K455" s="83" t="str">
        <f t="shared" si="30"/>
        <v/>
      </c>
      <c r="L455" s="157" t="str">
        <f t="shared" si="31"/>
        <v/>
      </c>
      <c r="M455" s="157" t="str">
        <f>IF(ISBLANK(B455),"",IF(COUNTIF(B$7:$B455,B455)&gt;1,TRUE,FALSE))</f>
        <v/>
      </c>
      <c r="N455" s="157" t="str">
        <f>IF(ISBLANK(B455),"",IF(COUNTIF($L$7:L455,TRUE)&gt;$P$2,L455,FALSE))</f>
        <v/>
      </c>
      <c r="O455" s="85"/>
      <c r="P455" s="86" t="str">
        <f t="shared" si="28"/>
        <v/>
      </c>
    </row>
    <row r="456" spans="2:16" s="76" customFormat="1" ht="15" x14ac:dyDescent="0.25">
      <c r="B456" s="153"/>
      <c r="C456" s="164"/>
      <c r="D456" s="164"/>
      <c r="E456" s="169"/>
      <c r="F456" s="164"/>
      <c r="G456" s="154"/>
      <c r="H456" s="162" t="str">
        <f>IF(ISBLANK(B456),"",SUMIF(Virkedager!$C:$C,"&gt;" &amp;  C456,Virkedager!$A:$A) - SUMIF(Virkedager!$C:$C,"&gt;" &amp;  D456,Virkedager!$A:$A))</f>
        <v/>
      </c>
      <c r="I456" s="83" t="str">
        <f t="shared" si="29"/>
        <v/>
      </c>
      <c r="J456" s="84" t="str">
        <f>IF(ISBLANK(B456),"",SUMIF(Virkedager!$C:$C,"&gt;" &amp;  C456,Virkedager!$A:$A) - SUMIF(Virkedager!$C:$C,"&gt;" &amp;  F456,Virkedager!$A:$A))</f>
        <v/>
      </c>
      <c r="K456" s="83" t="str">
        <f t="shared" si="30"/>
        <v/>
      </c>
      <c r="L456" s="157" t="str">
        <f t="shared" si="31"/>
        <v/>
      </c>
      <c r="M456" s="157" t="str">
        <f>IF(ISBLANK(B456),"",IF(COUNTIF(B$7:$B456,B456)&gt;1,TRUE,FALSE))</f>
        <v/>
      </c>
      <c r="N456" s="157" t="str">
        <f>IF(ISBLANK(B456),"",IF(COUNTIF($L$7:L456,TRUE)&gt;$P$2,L456,FALSE))</f>
        <v/>
      </c>
      <c r="O456" s="85"/>
      <c r="P456" s="86" t="str">
        <f t="shared" si="28"/>
        <v/>
      </c>
    </row>
    <row r="457" spans="2:16" s="76" customFormat="1" ht="15" x14ac:dyDescent="0.25">
      <c r="B457" s="153"/>
      <c r="C457" s="164"/>
      <c r="D457" s="164"/>
      <c r="E457" s="169"/>
      <c r="F457" s="164"/>
      <c r="G457" s="154"/>
      <c r="H457" s="162" t="str">
        <f>IF(ISBLANK(B457),"",SUMIF(Virkedager!$C:$C,"&gt;" &amp;  C457,Virkedager!$A:$A) - SUMIF(Virkedager!$C:$C,"&gt;" &amp;  D457,Virkedager!$A:$A))</f>
        <v/>
      </c>
      <c r="I457" s="83" t="str">
        <f t="shared" si="29"/>
        <v/>
      </c>
      <c r="J457" s="84" t="str">
        <f>IF(ISBLANK(B457),"",SUMIF(Virkedager!$C:$C,"&gt;" &amp;  C457,Virkedager!$A:$A) - SUMIF(Virkedager!$C:$C,"&gt;" &amp;  F457,Virkedager!$A:$A))</f>
        <v/>
      </c>
      <c r="K457" s="83" t="str">
        <f t="shared" si="30"/>
        <v/>
      </c>
      <c r="L457" s="157" t="str">
        <f t="shared" si="31"/>
        <v/>
      </c>
      <c r="M457" s="157" t="str">
        <f>IF(ISBLANK(B457),"",IF(COUNTIF(B$7:$B457,B457)&gt;1,TRUE,FALSE))</f>
        <v/>
      </c>
      <c r="N457" s="157" t="str">
        <f>IF(ISBLANK(B457),"",IF(COUNTIF($L$7:L457,TRUE)&gt;$P$2,L457,FALSE))</f>
        <v/>
      </c>
      <c r="O457" s="85"/>
      <c r="P457" s="86" t="str">
        <f t="shared" si="28"/>
        <v/>
      </c>
    </row>
    <row r="458" spans="2:16" s="76" customFormat="1" ht="15" x14ac:dyDescent="0.25">
      <c r="B458" s="153"/>
      <c r="C458" s="164"/>
      <c r="D458" s="164"/>
      <c r="E458" s="169"/>
      <c r="F458" s="164"/>
      <c r="G458" s="154"/>
      <c r="H458" s="162" t="str">
        <f>IF(ISBLANK(B458),"",SUMIF(Virkedager!$C:$C,"&gt;" &amp;  C458,Virkedager!$A:$A) - SUMIF(Virkedager!$C:$C,"&gt;" &amp;  D458,Virkedager!$A:$A))</f>
        <v/>
      </c>
      <c r="I458" s="83" t="str">
        <f t="shared" si="29"/>
        <v/>
      </c>
      <c r="J458" s="84" t="str">
        <f>IF(ISBLANK(B458),"",SUMIF(Virkedager!$C:$C,"&gt;" &amp;  C458,Virkedager!$A:$A) - SUMIF(Virkedager!$C:$C,"&gt;" &amp;  F458,Virkedager!$A:$A))</f>
        <v/>
      </c>
      <c r="K458" s="83" t="str">
        <f t="shared" si="30"/>
        <v/>
      </c>
      <c r="L458" s="157" t="str">
        <f t="shared" si="31"/>
        <v/>
      </c>
      <c r="M458" s="157" t="str">
        <f>IF(ISBLANK(B458),"",IF(COUNTIF(B$7:$B458,B458)&gt;1,TRUE,FALSE))</f>
        <v/>
      </c>
      <c r="N458" s="157" t="str">
        <f>IF(ISBLANK(B458),"",IF(COUNTIF($L$7:L458,TRUE)&gt;$P$2,L458,FALSE))</f>
        <v/>
      </c>
      <c r="O458" s="85"/>
      <c r="P458" s="86" t="str">
        <f t="shared" si="28"/>
        <v/>
      </c>
    </row>
    <row r="459" spans="2:16" s="76" customFormat="1" ht="15" x14ac:dyDescent="0.25">
      <c r="B459" s="153"/>
      <c r="C459" s="164"/>
      <c r="D459" s="164"/>
      <c r="E459" s="169"/>
      <c r="F459" s="164"/>
      <c r="G459" s="154"/>
      <c r="H459" s="162" t="str">
        <f>IF(ISBLANK(B459),"",SUMIF(Virkedager!$C:$C,"&gt;" &amp;  C459,Virkedager!$A:$A) - SUMIF(Virkedager!$C:$C,"&gt;" &amp;  D459,Virkedager!$A:$A))</f>
        <v/>
      </c>
      <c r="I459" s="83" t="str">
        <f t="shared" si="29"/>
        <v/>
      </c>
      <c r="J459" s="84" t="str">
        <f>IF(ISBLANK(B459),"",SUMIF(Virkedager!$C:$C,"&gt;" &amp;  C459,Virkedager!$A:$A) - SUMIF(Virkedager!$C:$C,"&gt;" &amp;  F459,Virkedager!$A:$A))</f>
        <v/>
      </c>
      <c r="K459" s="83" t="str">
        <f t="shared" si="30"/>
        <v/>
      </c>
      <c r="L459" s="157" t="str">
        <f t="shared" si="31"/>
        <v/>
      </c>
      <c r="M459" s="157" t="str">
        <f>IF(ISBLANK(B459),"",IF(COUNTIF(B$7:$B459,B459)&gt;1,TRUE,FALSE))</f>
        <v/>
      </c>
      <c r="N459" s="157" t="str">
        <f>IF(ISBLANK(B459),"",IF(COUNTIF($L$7:L459,TRUE)&gt;$P$2,L459,FALSE))</f>
        <v/>
      </c>
      <c r="O459" s="85"/>
      <c r="P459" s="86" t="str">
        <f t="shared" si="28"/>
        <v/>
      </c>
    </row>
    <row r="460" spans="2:16" s="76" customFormat="1" ht="15" x14ac:dyDescent="0.25">
      <c r="B460" s="153"/>
      <c r="C460" s="164"/>
      <c r="D460" s="164"/>
      <c r="E460" s="169"/>
      <c r="F460" s="164"/>
      <c r="G460" s="154"/>
      <c r="H460" s="162" t="str">
        <f>IF(ISBLANK(B460),"",SUMIF(Virkedager!$C:$C,"&gt;" &amp;  C460,Virkedager!$A:$A) - SUMIF(Virkedager!$C:$C,"&gt;" &amp;  D460,Virkedager!$A:$A))</f>
        <v/>
      </c>
      <c r="I460" s="83" t="str">
        <f t="shared" si="29"/>
        <v/>
      </c>
      <c r="J460" s="84" t="str">
        <f>IF(ISBLANK(B460),"",SUMIF(Virkedager!$C:$C,"&gt;" &amp;  C460,Virkedager!$A:$A) - SUMIF(Virkedager!$C:$C,"&gt;" &amp;  F460,Virkedager!$A:$A))</f>
        <v/>
      </c>
      <c r="K460" s="83" t="str">
        <f t="shared" si="30"/>
        <v/>
      </c>
      <c r="L460" s="157" t="str">
        <f t="shared" si="31"/>
        <v/>
      </c>
      <c r="M460" s="157" t="str">
        <f>IF(ISBLANK(B460),"",IF(COUNTIF(B$7:$B460,B460)&gt;1,TRUE,FALSE))</f>
        <v/>
      </c>
      <c r="N460" s="157" t="str">
        <f>IF(ISBLANK(B460),"",IF(COUNTIF($L$7:L460,TRUE)&gt;$P$2,L460,FALSE))</f>
        <v/>
      </c>
      <c r="O460" s="85"/>
      <c r="P460" s="86" t="str">
        <f t="shared" ref="P460:P523" si="32">IF(ISBLANK(B460),"",IF(AND(N460,$O$2,NOT(M460)),500,0))</f>
        <v/>
      </c>
    </row>
    <row r="461" spans="2:16" s="76" customFormat="1" ht="15" x14ac:dyDescent="0.25">
      <c r="B461" s="153"/>
      <c r="C461" s="164"/>
      <c r="D461" s="164"/>
      <c r="E461" s="169"/>
      <c r="F461" s="164"/>
      <c r="G461" s="154"/>
      <c r="H461" s="162" t="str">
        <f>IF(ISBLANK(B461),"",SUMIF(Virkedager!$C:$C,"&gt;" &amp;  C461,Virkedager!$A:$A) - SUMIF(Virkedager!$C:$C,"&gt;" &amp;  D461,Virkedager!$A:$A))</f>
        <v/>
      </c>
      <c r="I461" s="83" t="str">
        <f t="shared" si="29"/>
        <v/>
      </c>
      <c r="J461" s="84" t="str">
        <f>IF(ISBLANK(B461),"",SUMIF(Virkedager!$C:$C,"&gt;" &amp;  C461,Virkedager!$A:$A) - SUMIF(Virkedager!$C:$C,"&gt;" &amp;  F461,Virkedager!$A:$A))</f>
        <v/>
      </c>
      <c r="K461" s="83" t="str">
        <f t="shared" si="30"/>
        <v/>
      </c>
      <c r="L461" s="157" t="str">
        <f t="shared" si="31"/>
        <v/>
      </c>
      <c r="M461" s="157" t="str">
        <f>IF(ISBLANK(B461),"",IF(COUNTIF(B$7:$B461,B461)&gt;1,TRUE,FALSE))</f>
        <v/>
      </c>
      <c r="N461" s="157" t="str">
        <f>IF(ISBLANK(B461),"",IF(COUNTIF($L$7:L461,TRUE)&gt;$P$2,L461,FALSE))</f>
        <v/>
      </c>
      <c r="O461" s="85"/>
      <c r="P461" s="86" t="str">
        <f t="shared" si="32"/>
        <v/>
      </c>
    </row>
    <row r="462" spans="2:16" s="76" customFormat="1" ht="15" x14ac:dyDescent="0.25">
      <c r="B462" s="153"/>
      <c r="C462" s="164"/>
      <c r="D462" s="164"/>
      <c r="E462" s="169"/>
      <c r="F462" s="164"/>
      <c r="G462" s="154"/>
      <c r="H462" s="162" t="str">
        <f>IF(ISBLANK(B462),"",SUMIF(Virkedager!$C:$C,"&gt;" &amp;  C462,Virkedager!$A:$A) - SUMIF(Virkedager!$C:$C,"&gt;" &amp;  D462,Virkedager!$A:$A))</f>
        <v/>
      </c>
      <c r="I462" s="83" t="str">
        <f t="shared" si="29"/>
        <v/>
      </c>
      <c r="J462" s="84" t="str">
        <f>IF(ISBLANK(B462),"",SUMIF(Virkedager!$C:$C,"&gt;" &amp;  C462,Virkedager!$A:$A) - SUMIF(Virkedager!$C:$C,"&gt;" &amp;  F462,Virkedager!$A:$A))</f>
        <v/>
      </c>
      <c r="K462" s="83" t="str">
        <f t="shared" si="30"/>
        <v/>
      </c>
      <c r="L462" s="157" t="str">
        <f t="shared" si="31"/>
        <v/>
      </c>
      <c r="M462" s="157" t="str">
        <f>IF(ISBLANK(B462),"",IF(COUNTIF(B$7:$B462,B462)&gt;1,TRUE,FALSE))</f>
        <v/>
      </c>
      <c r="N462" s="157" t="str">
        <f>IF(ISBLANK(B462),"",IF(COUNTIF($L$7:L462,TRUE)&gt;$P$2,L462,FALSE))</f>
        <v/>
      </c>
      <c r="O462" s="85"/>
      <c r="P462" s="86" t="str">
        <f t="shared" si="32"/>
        <v/>
      </c>
    </row>
    <row r="463" spans="2:16" s="76" customFormat="1" ht="15" x14ac:dyDescent="0.25">
      <c r="B463" s="153"/>
      <c r="C463" s="164"/>
      <c r="D463" s="164"/>
      <c r="E463" s="169"/>
      <c r="F463" s="164"/>
      <c r="G463" s="154"/>
      <c r="H463" s="162" t="str">
        <f>IF(ISBLANK(B463),"",SUMIF(Virkedager!$C:$C,"&gt;" &amp;  C463,Virkedager!$A:$A) - SUMIF(Virkedager!$C:$C,"&gt;" &amp;  D463,Virkedager!$A:$A))</f>
        <v/>
      </c>
      <c r="I463" s="83" t="str">
        <f t="shared" si="29"/>
        <v/>
      </c>
      <c r="J463" s="84" t="str">
        <f>IF(ISBLANK(B463),"",SUMIF(Virkedager!$C:$C,"&gt;" &amp;  C463,Virkedager!$A:$A) - SUMIF(Virkedager!$C:$C,"&gt;" &amp;  F463,Virkedager!$A:$A))</f>
        <v/>
      </c>
      <c r="K463" s="83" t="str">
        <f t="shared" si="30"/>
        <v/>
      </c>
      <c r="L463" s="157" t="str">
        <f t="shared" si="31"/>
        <v/>
      </c>
      <c r="M463" s="157" t="str">
        <f>IF(ISBLANK(B463),"",IF(COUNTIF(B$7:$B463,B463)&gt;1,TRUE,FALSE))</f>
        <v/>
      </c>
      <c r="N463" s="157" t="str">
        <f>IF(ISBLANK(B463),"",IF(COUNTIF($L$7:L463,TRUE)&gt;$P$2,L463,FALSE))</f>
        <v/>
      </c>
      <c r="O463" s="85"/>
      <c r="P463" s="86" t="str">
        <f t="shared" si="32"/>
        <v/>
      </c>
    </row>
    <row r="464" spans="2:16" s="76" customFormat="1" ht="15" x14ac:dyDescent="0.25">
      <c r="B464" s="153"/>
      <c r="C464" s="164"/>
      <c r="D464" s="164"/>
      <c r="E464" s="169"/>
      <c r="F464" s="164"/>
      <c r="G464" s="154"/>
      <c r="H464" s="162" t="str">
        <f>IF(ISBLANK(B464),"",SUMIF(Virkedager!$C:$C,"&gt;" &amp;  C464,Virkedager!$A:$A) - SUMIF(Virkedager!$C:$C,"&gt;" &amp;  D464,Virkedager!$A:$A))</f>
        <v/>
      </c>
      <c r="I464" s="83" t="str">
        <f t="shared" si="29"/>
        <v/>
      </c>
      <c r="J464" s="84" t="str">
        <f>IF(ISBLANK(B464),"",SUMIF(Virkedager!$C:$C,"&gt;" &amp;  C464,Virkedager!$A:$A) - SUMIF(Virkedager!$C:$C,"&gt;" &amp;  F464,Virkedager!$A:$A))</f>
        <v/>
      </c>
      <c r="K464" s="83" t="str">
        <f t="shared" si="30"/>
        <v/>
      </c>
      <c r="L464" s="157" t="str">
        <f t="shared" si="31"/>
        <v/>
      </c>
      <c r="M464" s="157" t="str">
        <f>IF(ISBLANK(B464),"",IF(COUNTIF(B$7:$B464,B464)&gt;1,TRUE,FALSE))</f>
        <v/>
      </c>
      <c r="N464" s="157" t="str">
        <f>IF(ISBLANK(B464),"",IF(COUNTIF($L$7:L464,TRUE)&gt;$P$2,L464,FALSE))</f>
        <v/>
      </c>
      <c r="O464" s="85"/>
      <c r="P464" s="86" t="str">
        <f t="shared" si="32"/>
        <v/>
      </c>
    </row>
    <row r="465" spans="2:16" s="76" customFormat="1" ht="15" x14ac:dyDescent="0.25">
      <c r="B465" s="153"/>
      <c r="C465" s="164"/>
      <c r="D465" s="164"/>
      <c r="E465" s="169"/>
      <c r="F465" s="164"/>
      <c r="G465" s="154"/>
      <c r="H465" s="162" t="str">
        <f>IF(ISBLANK(B465),"",SUMIF(Virkedager!$C:$C,"&gt;" &amp;  C465,Virkedager!$A:$A) - SUMIF(Virkedager!$C:$C,"&gt;" &amp;  D465,Virkedager!$A:$A))</f>
        <v/>
      </c>
      <c r="I465" s="83" t="str">
        <f t="shared" si="29"/>
        <v/>
      </c>
      <c r="J465" s="84" t="str">
        <f>IF(ISBLANK(B465),"",SUMIF(Virkedager!$C:$C,"&gt;" &amp;  C465,Virkedager!$A:$A) - SUMIF(Virkedager!$C:$C,"&gt;" &amp;  F465,Virkedager!$A:$A))</f>
        <v/>
      </c>
      <c r="K465" s="83" t="str">
        <f t="shared" si="30"/>
        <v/>
      </c>
      <c r="L465" s="157" t="str">
        <f t="shared" si="31"/>
        <v/>
      </c>
      <c r="M465" s="157" t="str">
        <f>IF(ISBLANK(B465),"",IF(COUNTIF(B$7:$B465,B465)&gt;1,TRUE,FALSE))</f>
        <v/>
      </c>
      <c r="N465" s="157" t="str">
        <f>IF(ISBLANK(B465),"",IF(COUNTIF($L$7:L465,TRUE)&gt;$P$2,L465,FALSE))</f>
        <v/>
      </c>
      <c r="O465" s="85"/>
      <c r="P465" s="86" t="str">
        <f t="shared" si="32"/>
        <v/>
      </c>
    </row>
    <row r="466" spans="2:16" s="76" customFormat="1" ht="15" x14ac:dyDescent="0.25">
      <c r="B466" s="153"/>
      <c r="C466" s="164"/>
      <c r="D466" s="164"/>
      <c r="E466" s="169"/>
      <c r="F466" s="164"/>
      <c r="G466" s="154"/>
      <c r="H466" s="162" t="str">
        <f>IF(ISBLANK(B466),"",SUMIF(Virkedager!$C:$C,"&gt;" &amp;  C466,Virkedager!$A:$A) - SUMIF(Virkedager!$C:$C,"&gt;" &amp;  D466,Virkedager!$A:$A))</f>
        <v/>
      </c>
      <c r="I466" s="83" t="str">
        <f t="shared" si="29"/>
        <v/>
      </c>
      <c r="J466" s="84" t="str">
        <f>IF(ISBLANK(B466),"",SUMIF(Virkedager!$C:$C,"&gt;" &amp;  C466,Virkedager!$A:$A) - SUMIF(Virkedager!$C:$C,"&gt;" &amp;  F466,Virkedager!$A:$A))</f>
        <v/>
      </c>
      <c r="K466" s="83" t="str">
        <f t="shared" si="30"/>
        <v/>
      </c>
      <c r="L466" s="157" t="str">
        <f t="shared" si="31"/>
        <v/>
      </c>
      <c r="M466" s="157" t="str">
        <f>IF(ISBLANK(B466),"",IF(COUNTIF(B$7:$B466,B466)&gt;1,TRUE,FALSE))</f>
        <v/>
      </c>
      <c r="N466" s="157" t="str">
        <f>IF(ISBLANK(B466),"",IF(COUNTIF($L$7:L466,TRUE)&gt;$P$2,L466,FALSE))</f>
        <v/>
      </c>
      <c r="O466" s="85"/>
      <c r="P466" s="86" t="str">
        <f t="shared" si="32"/>
        <v/>
      </c>
    </row>
    <row r="467" spans="2:16" s="76" customFormat="1" ht="15" x14ac:dyDescent="0.25">
      <c r="B467" s="153"/>
      <c r="C467" s="164"/>
      <c r="D467" s="164"/>
      <c r="E467" s="169"/>
      <c r="F467" s="164"/>
      <c r="G467" s="154"/>
      <c r="H467" s="162" t="str">
        <f>IF(ISBLANK(B467),"",SUMIF(Virkedager!$C:$C,"&gt;" &amp;  C467,Virkedager!$A:$A) - SUMIF(Virkedager!$C:$C,"&gt;" &amp;  D467,Virkedager!$A:$A))</f>
        <v/>
      </c>
      <c r="I467" s="83" t="str">
        <f t="shared" si="29"/>
        <v/>
      </c>
      <c r="J467" s="84" t="str">
        <f>IF(ISBLANK(B467),"",SUMIF(Virkedager!$C:$C,"&gt;" &amp;  C467,Virkedager!$A:$A) - SUMIF(Virkedager!$C:$C,"&gt;" &amp;  F467,Virkedager!$A:$A))</f>
        <v/>
      </c>
      <c r="K467" s="83" t="str">
        <f t="shared" si="30"/>
        <v/>
      </c>
      <c r="L467" s="157" t="str">
        <f t="shared" si="31"/>
        <v/>
      </c>
      <c r="M467" s="157" t="str">
        <f>IF(ISBLANK(B467),"",IF(COUNTIF(B$7:$B467,B467)&gt;1,TRUE,FALSE))</f>
        <v/>
      </c>
      <c r="N467" s="157" t="str">
        <f>IF(ISBLANK(B467),"",IF(COUNTIF($L$7:L467,TRUE)&gt;$P$2,L467,FALSE))</f>
        <v/>
      </c>
      <c r="O467" s="85"/>
      <c r="P467" s="86" t="str">
        <f t="shared" si="32"/>
        <v/>
      </c>
    </row>
    <row r="468" spans="2:16" s="76" customFormat="1" ht="15" x14ac:dyDescent="0.25">
      <c r="B468" s="153"/>
      <c r="C468" s="164"/>
      <c r="D468" s="164"/>
      <c r="E468" s="169"/>
      <c r="F468" s="164"/>
      <c r="G468" s="154"/>
      <c r="H468" s="162" t="str">
        <f>IF(ISBLANK(B468),"",SUMIF(Virkedager!$C:$C,"&gt;" &amp;  C468,Virkedager!$A:$A) - SUMIF(Virkedager!$C:$C,"&gt;" &amp;  D468,Virkedager!$A:$A))</f>
        <v/>
      </c>
      <c r="I468" s="83" t="str">
        <f t="shared" si="29"/>
        <v/>
      </c>
      <c r="J468" s="84" t="str">
        <f>IF(ISBLANK(B468),"",SUMIF(Virkedager!$C:$C,"&gt;" &amp;  C468,Virkedager!$A:$A) - SUMIF(Virkedager!$C:$C,"&gt;" &amp;  F468,Virkedager!$A:$A))</f>
        <v/>
      </c>
      <c r="K468" s="83" t="str">
        <f t="shared" si="30"/>
        <v/>
      </c>
      <c r="L468" s="157" t="str">
        <f t="shared" si="31"/>
        <v/>
      </c>
      <c r="M468" s="157" t="str">
        <f>IF(ISBLANK(B468),"",IF(COUNTIF(B$7:$B468,B468)&gt;1,TRUE,FALSE))</f>
        <v/>
      </c>
      <c r="N468" s="157" t="str">
        <f>IF(ISBLANK(B468),"",IF(COUNTIF($L$7:L468,TRUE)&gt;$P$2,L468,FALSE))</f>
        <v/>
      </c>
      <c r="O468" s="85"/>
      <c r="P468" s="86" t="str">
        <f t="shared" si="32"/>
        <v/>
      </c>
    </row>
    <row r="469" spans="2:16" s="76" customFormat="1" ht="15" x14ac:dyDescent="0.25">
      <c r="B469" s="153"/>
      <c r="C469" s="164"/>
      <c r="D469" s="164"/>
      <c r="E469" s="169"/>
      <c r="F469" s="164"/>
      <c r="G469" s="154"/>
      <c r="H469" s="162" t="str">
        <f>IF(ISBLANK(B469),"",SUMIF(Virkedager!$C:$C,"&gt;" &amp;  C469,Virkedager!$A:$A) - SUMIF(Virkedager!$C:$C,"&gt;" &amp;  D469,Virkedager!$A:$A))</f>
        <v/>
      </c>
      <c r="I469" s="83" t="str">
        <f t="shared" si="29"/>
        <v/>
      </c>
      <c r="J469" s="84" t="str">
        <f>IF(ISBLANK(B469),"",SUMIF(Virkedager!$C:$C,"&gt;" &amp;  C469,Virkedager!$A:$A) - SUMIF(Virkedager!$C:$C,"&gt;" &amp;  F469,Virkedager!$A:$A))</f>
        <v/>
      </c>
      <c r="K469" s="83" t="str">
        <f t="shared" si="30"/>
        <v/>
      </c>
      <c r="L469" s="157" t="str">
        <f t="shared" si="31"/>
        <v/>
      </c>
      <c r="M469" s="157" t="str">
        <f>IF(ISBLANK(B469),"",IF(COUNTIF(B$7:$B469,B469)&gt;1,TRUE,FALSE))</f>
        <v/>
      </c>
      <c r="N469" s="157" t="str">
        <f>IF(ISBLANK(B469),"",IF(COUNTIF($L$7:L469,TRUE)&gt;$P$2,L469,FALSE))</f>
        <v/>
      </c>
      <c r="O469" s="85"/>
      <c r="P469" s="86" t="str">
        <f t="shared" si="32"/>
        <v/>
      </c>
    </row>
    <row r="470" spans="2:16" s="76" customFormat="1" ht="15" x14ac:dyDescent="0.25">
      <c r="B470" s="153"/>
      <c r="C470" s="164"/>
      <c r="D470" s="164"/>
      <c r="E470" s="169"/>
      <c r="F470" s="164"/>
      <c r="G470" s="154"/>
      <c r="H470" s="162" t="str">
        <f>IF(ISBLANK(B470),"",SUMIF(Virkedager!$C:$C,"&gt;" &amp;  C470,Virkedager!$A:$A) - SUMIF(Virkedager!$C:$C,"&gt;" &amp;  D470,Virkedager!$A:$A))</f>
        <v/>
      </c>
      <c r="I470" s="83" t="str">
        <f t="shared" si="29"/>
        <v/>
      </c>
      <c r="J470" s="84" t="str">
        <f>IF(ISBLANK(B470),"",SUMIF(Virkedager!$C:$C,"&gt;" &amp;  C470,Virkedager!$A:$A) - SUMIF(Virkedager!$C:$C,"&gt;" &amp;  F470,Virkedager!$A:$A))</f>
        <v/>
      </c>
      <c r="K470" s="83" t="str">
        <f t="shared" si="30"/>
        <v/>
      </c>
      <c r="L470" s="157" t="str">
        <f t="shared" si="31"/>
        <v/>
      </c>
      <c r="M470" s="157" t="str">
        <f>IF(ISBLANK(B470),"",IF(COUNTIF(B$7:$B470,B470)&gt;1,TRUE,FALSE))</f>
        <v/>
      </c>
      <c r="N470" s="157" t="str">
        <f>IF(ISBLANK(B470),"",IF(COUNTIF($L$7:L470,TRUE)&gt;$P$2,L470,FALSE))</f>
        <v/>
      </c>
      <c r="O470" s="85"/>
      <c r="P470" s="86" t="str">
        <f t="shared" si="32"/>
        <v/>
      </c>
    </row>
    <row r="471" spans="2:16" s="76" customFormat="1" ht="15" x14ac:dyDescent="0.25">
      <c r="B471" s="153"/>
      <c r="C471" s="164"/>
      <c r="D471" s="164"/>
      <c r="E471" s="169"/>
      <c r="F471" s="164"/>
      <c r="G471" s="154"/>
      <c r="H471" s="162" t="str">
        <f>IF(ISBLANK(B471),"",SUMIF(Virkedager!$C:$C,"&gt;" &amp;  C471,Virkedager!$A:$A) - SUMIF(Virkedager!$C:$C,"&gt;" &amp;  D471,Virkedager!$A:$A))</f>
        <v/>
      </c>
      <c r="I471" s="83" t="str">
        <f t="shared" si="29"/>
        <v/>
      </c>
      <c r="J471" s="84" t="str">
        <f>IF(ISBLANK(B471),"",SUMIF(Virkedager!$C:$C,"&gt;" &amp;  C471,Virkedager!$A:$A) - SUMIF(Virkedager!$C:$C,"&gt;" &amp;  F471,Virkedager!$A:$A))</f>
        <v/>
      </c>
      <c r="K471" s="83" t="str">
        <f t="shared" si="30"/>
        <v/>
      </c>
      <c r="L471" s="157" t="str">
        <f t="shared" si="31"/>
        <v/>
      </c>
      <c r="M471" s="157" t="str">
        <f>IF(ISBLANK(B471),"",IF(COUNTIF(B$7:$B471,B471)&gt;1,TRUE,FALSE))</f>
        <v/>
      </c>
      <c r="N471" s="157" t="str">
        <f>IF(ISBLANK(B471),"",IF(COUNTIF($L$7:L471,TRUE)&gt;$P$2,L471,FALSE))</f>
        <v/>
      </c>
      <c r="O471" s="85"/>
      <c r="P471" s="86" t="str">
        <f t="shared" si="32"/>
        <v/>
      </c>
    </row>
    <row r="472" spans="2:16" s="76" customFormat="1" ht="15" x14ac:dyDescent="0.25">
      <c r="B472" s="153"/>
      <c r="C472" s="164"/>
      <c r="D472" s="164"/>
      <c r="E472" s="169"/>
      <c r="F472" s="164"/>
      <c r="G472" s="154"/>
      <c r="H472" s="162" t="str">
        <f>IF(ISBLANK(B472),"",SUMIF(Virkedager!$C:$C,"&gt;" &amp;  C472,Virkedager!$A:$A) - SUMIF(Virkedager!$C:$C,"&gt;" &amp;  D472,Virkedager!$A:$A))</f>
        <v/>
      </c>
      <c r="I472" s="83" t="str">
        <f t="shared" si="29"/>
        <v/>
      </c>
      <c r="J472" s="84" t="str">
        <f>IF(ISBLANK(B472),"",SUMIF(Virkedager!$C:$C,"&gt;" &amp;  C472,Virkedager!$A:$A) - SUMIF(Virkedager!$C:$C,"&gt;" &amp;  F472,Virkedager!$A:$A))</f>
        <v/>
      </c>
      <c r="K472" s="83" t="str">
        <f t="shared" si="30"/>
        <v/>
      </c>
      <c r="L472" s="157" t="str">
        <f t="shared" si="31"/>
        <v/>
      </c>
      <c r="M472" s="157" t="str">
        <f>IF(ISBLANK(B472),"",IF(COUNTIF(B$7:$B472,B472)&gt;1,TRUE,FALSE))</f>
        <v/>
      </c>
      <c r="N472" s="157" t="str">
        <f>IF(ISBLANK(B472),"",IF(COUNTIF($L$7:L472,TRUE)&gt;$P$2,L472,FALSE))</f>
        <v/>
      </c>
      <c r="O472" s="85"/>
      <c r="P472" s="86" t="str">
        <f t="shared" si="32"/>
        <v/>
      </c>
    </row>
    <row r="473" spans="2:16" s="76" customFormat="1" ht="15" x14ac:dyDescent="0.25">
      <c r="B473" s="153"/>
      <c r="C473" s="164"/>
      <c r="D473" s="164"/>
      <c r="E473" s="169"/>
      <c r="F473" s="164"/>
      <c r="G473" s="154"/>
      <c r="H473" s="162" t="str">
        <f>IF(ISBLANK(B473),"",SUMIF(Virkedager!$C:$C,"&gt;" &amp;  C473,Virkedager!$A:$A) - SUMIF(Virkedager!$C:$C,"&gt;" &amp;  D473,Virkedager!$A:$A))</f>
        <v/>
      </c>
      <c r="I473" s="83" t="str">
        <f t="shared" si="29"/>
        <v/>
      </c>
      <c r="J473" s="84" t="str">
        <f>IF(ISBLANK(B473),"",SUMIF(Virkedager!$C:$C,"&gt;" &amp;  C473,Virkedager!$A:$A) - SUMIF(Virkedager!$C:$C,"&gt;" &amp;  F473,Virkedager!$A:$A))</f>
        <v/>
      </c>
      <c r="K473" s="83" t="str">
        <f t="shared" si="30"/>
        <v/>
      </c>
      <c r="L473" s="157" t="str">
        <f t="shared" si="31"/>
        <v/>
      </c>
      <c r="M473" s="157" t="str">
        <f>IF(ISBLANK(B473),"",IF(COUNTIF(B$7:$B473,B473)&gt;1,TRUE,FALSE))</f>
        <v/>
      </c>
      <c r="N473" s="157" t="str">
        <f>IF(ISBLANK(B473),"",IF(COUNTIF($L$7:L473,TRUE)&gt;$P$2,L473,FALSE))</f>
        <v/>
      </c>
      <c r="O473" s="85"/>
      <c r="P473" s="86" t="str">
        <f t="shared" si="32"/>
        <v/>
      </c>
    </row>
    <row r="474" spans="2:16" s="76" customFormat="1" ht="15" x14ac:dyDescent="0.25">
      <c r="B474" s="153"/>
      <c r="C474" s="164"/>
      <c r="D474" s="164"/>
      <c r="E474" s="169"/>
      <c r="F474" s="164"/>
      <c r="G474" s="154"/>
      <c r="H474" s="162" t="str">
        <f>IF(ISBLANK(B474),"",SUMIF(Virkedager!$C:$C,"&gt;" &amp;  C474,Virkedager!$A:$A) - SUMIF(Virkedager!$C:$C,"&gt;" &amp;  D474,Virkedager!$A:$A))</f>
        <v/>
      </c>
      <c r="I474" s="83" t="str">
        <f t="shared" si="29"/>
        <v/>
      </c>
      <c r="J474" s="84" t="str">
        <f>IF(ISBLANK(B474),"",SUMIF(Virkedager!$C:$C,"&gt;" &amp;  C474,Virkedager!$A:$A) - SUMIF(Virkedager!$C:$C,"&gt;" &amp;  F474,Virkedager!$A:$A))</f>
        <v/>
      </c>
      <c r="K474" s="83" t="str">
        <f t="shared" si="30"/>
        <v/>
      </c>
      <c r="L474" s="157" t="str">
        <f t="shared" si="31"/>
        <v/>
      </c>
      <c r="M474" s="157" t="str">
        <f>IF(ISBLANK(B474),"",IF(COUNTIF(B$7:$B474,B474)&gt;1,TRUE,FALSE))</f>
        <v/>
      </c>
      <c r="N474" s="157" t="str">
        <f>IF(ISBLANK(B474),"",IF(COUNTIF($L$7:L474,TRUE)&gt;$P$2,L474,FALSE))</f>
        <v/>
      </c>
      <c r="O474" s="85"/>
      <c r="P474" s="86" t="str">
        <f t="shared" si="32"/>
        <v/>
      </c>
    </row>
    <row r="475" spans="2:16" s="76" customFormat="1" ht="15" x14ac:dyDescent="0.25">
      <c r="B475" s="153"/>
      <c r="C475" s="164"/>
      <c r="D475" s="164"/>
      <c r="E475" s="169"/>
      <c r="F475" s="164"/>
      <c r="G475" s="154"/>
      <c r="H475" s="162" t="str">
        <f>IF(ISBLANK(B475),"",SUMIF(Virkedager!$C:$C,"&gt;" &amp;  C475,Virkedager!$A:$A) - SUMIF(Virkedager!$C:$C,"&gt;" &amp;  D475,Virkedager!$A:$A))</f>
        <v/>
      </c>
      <c r="I475" s="83" t="str">
        <f t="shared" si="29"/>
        <v/>
      </c>
      <c r="J475" s="84" t="str">
        <f>IF(ISBLANK(B475),"",SUMIF(Virkedager!$C:$C,"&gt;" &amp;  C475,Virkedager!$A:$A) - SUMIF(Virkedager!$C:$C,"&gt;" &amp;  F475,Virkedager!$A:$A))</f>
        <v/>
      </c>
      <c r="K475" s="83" t="str">
        <f t="shared" si="30"/>
        <v/>
      </c>
      <c r="L475" s="157" t="str">
        <f t="shared" si="31"/>
        <v/>
      </c>
      <c r="M475" s="157" t="str">
        <f>IF(ISBLANK(B475),"",IF(COUNTIF(B$7:$B475,B475)&gt;1,TRUE,FALSE))</f>
        <v/>
      </c>
      <c r="N475" s="157" t="str">
        <f>IF(ISBLANK(B475),"",IF(COUNTIF($L$7:L475,TRUE)&gt;$P$2,L475,FALSE))</f>
        <v/>
      </c>
      <c r="O475" s="85"/>
      <c r="P475" s="86" t="str">
        <f t="shared" si="32"/>
        <v/>
      </c>
    </row>
    <row r="476" spans="2:16" s="76" customFormat="1" ht="15" x14ac:dyDescent="0.25">
      <c r="B476" s="153"/>
      <c r="C476" s="164"/>
      <c r="D476" s="164"/>
      <c r="E476" s="169"/>
      <c r="F476" s="164"/>
      <c r="G476" s="154"/>
      <c r="H476" s="162" t="str">
        <f>IF(ISBLANK(B476),"",SUMIF(Virkedager!$C:$C,"&gt;" &amp;  C476,Virkedager!$A:$A) - SUMIF(Virkedager!$C:$C,"&gt;" &amp;  D476,Virkedager!$A:$A))</f>
        <v/>
      </c>
      <c r="I476" s="83" t="str">
        <f t="shared" si="29"/>
        <v/>
      </c>
      <c r="J476" s="84" t="str">
        <f>IF(ISBLANK(B476),"",SUMIF(Virkedager!$C:$C,"&gt;" &amp;  C476,Virkedager!$A:$A) - SUMIF(Virkedager!$C:$C,"&gt;" &amp;  F476,Virkedager!$A:$A))</f>
        <v/>
      </c>
      <c r="K476" s="83" t="str">
        <f t="shared" si="30"/>
        <v/>
      </c>
      <c r="L476" s="157" t="str">
        <f t="shared" si="31"/>
        <v/>
      </c>
      <c r="M476" s="157" t="str">
        <f>IF(ISBLANK(B476),"",IF(COUNTIF(B$7:$B476,B476)&gt;1,TRUE,FALSE))</f>
        <v/>
      </c>
      <c r="N476" s="157" t="str">
        <f>IF(ISBLANK(B476),"",IF(COUNTIF($L$7:L476,TRUE)&gt;$P$2,L476,FALSE))</f>
        <v/>
      </c>
      <c r="O476" s="85"/>
      <c r="P476" s="86" t="str">
        <f t="shared" si="32"/>
        <v/>
      </c>
    </row>
    <row r="477" spans="2:16" s="76" customFormat="1" ht="15" x14ac:dyDescent="0.25">
      <c r="B477" s="153"/>
      <c r="C477" s="164"/>
      <c r="D477" s="164"/>
      <c r="E477" s="169"/>
      <c r="F477" s="164"/>
      <c r="G477" s="154"/>
      <c r="H477" s="162" t="str">
        <f>IF(ISBLANK(B477),"",SUMIF(Virkedager!$C:$C,"&gt;" &amp;  C477,Virkedager!$A:$A) - SUMIF(Virkedager!$C:$C,"&gt;" &amp;  D477,Virkedager!$A:$A))</f>
        <v/>
      </c>
      <c r="I477" s="83" t="str">
        <f t="shared" si="29"/>
        <v/>
      </c>
      <c r="J477" s="84" t="str">
        <f>IF(ISBLANK(B477),"",SUMIF(Virkedager!$C:$C,"&gt;" &amp;  C477,Virkedager!$A:$A) - SUMIF(Virkedager!$C:$C,"&gt;" &amp;  F477,Virkedager!$A:$A))</f>
        <v/>
      </c>
      <c r="K477" s="83" t="str">
        <f t="shared" si="30"/>
        <v/>
      </c>
      <c r="L477" s="157" t="str">
        <f t="shared" si="31"/>
        <v/>
      </c>
      <c r="M477" s="157" t="str">
        <f>IF(ISBLANK(B477),"",IF(COUNTIF(B$7:$B477,B477)&gt;1,TRUE,FALSE))</f>
        <v/>
      </c>
      <c r="N477" s="157" t="str">
        <f>IF(ISBLANK(B477),"",IF(COUNTIF($L$7:L477,TRUE)&gt;$P$2,L477,FALSE))</f>
        <v/>
      </c>
      <c r="O477" s="85"/>
      <c r="P477" s="86" t="str">
        <f t="shared" si="32"/>
        <v/>
      </c>
    </row>
    <row r="478" spans="2:16" s="76" customFormat="1" ht="15" x14ac:dyDescent="0.25">
      <c r="B478" s="153"/>
      <c r="C478" s="164"/>
      <c r="D478" s="164"/>
      <c r="E478" s="169"/>
      <c r="F478" s="164"/>
      <c r="G478" s="154"/>
      <c r="H478" s="162" t="str">
        <f>IF(ISBLANK(B478),"",SUMIF(Virkedager!$C:$C,"&gt;" &amp;  C478,Virkedager!$A:$A) - SUMIF(Virkedager!$C:$C,"&gt;" &amp;  D478,Virkedager!$A:$A))</f>
        <v/>
      </c>
      <c r="I478" s="83" t="str">
        <f t="shared" si="29"/>
        <v/>
      </c>
      <c r="J478" s="84" t="str">
        <f>IF(ISBLANK(B478),"",SUMIF(Virkedager!$C:$C,"&gt;" &amp;  C478,Virkedager!$A:$A) - SUMIF(Virkedager!$C:$C,"&gt;" &amp;  F478,Virkedager!$A:$A))</f>
        <v/>
      </c>
      <c r="K478" s="83" t="str">
        <f t="shared" si="30"/>
        <v/>
      </c>
      <c r="L478" s="157" t="str">
        <f t="shared" si="31"/>
        <v/>
      </c>
      <c r="M478" s="157" t="str">
        <f>IF(ISBLANK(B478),"",IF(COUNTIF(B$7:$B478,B478)&gt;1,TRUE,FALSE))</f>
        <v/>
      </c>
      <c r="N478" s="157" t="str">
        <f>IF(ISBLANK(B478),"",IF(COUNTIF($L$7:L478,TRUE)&gt;$P$2,L478,FALSE))</f>
        <v/>
      </c>
      <c r="O478" s="85"/>
      <c r="P478" s="86" t="str">
        <f t="shared" si="32"/>
        <v/>
      </c>
    </row>
    <row r="479" spans="2:16" s="76" customFormat="1" ht="15" x14ac:dyDescent="0.25">
      <c r="B479" s="153"/>
      <c r="C479" s="164"/>
      <c r="D479" s="164"/>
      <c r="E479" s="169"/>
      <c r="F479" s="164"/>
      <c r="G479" s="154"/>
      <c r="H479" s="162" t="str">
        <f>IF(ISBLANK(B479),"",SUMIF(Virkedager!$C:$C,"&gt;" &amp;  C479,Virkedager!$A:$A) - SUMIF(Virkedager!$C:$C,"&gt;" &amp;  D479,Virkedager!$A:$A))</f>
        <v/>
      </c>
      <c r="I479" s="83" t="str">
        <f t="shared" si="29"/>
        <v/>
      </c>
      <c r="J479" s="84" t="str">
        <f>IF(ISBLANK(B479),"",SUMIF(Virkedager!$C:$C,"&gt;" &amp;  C479,Virkedager!$A:$A) - SUMIF(Virkedager!$C:$C,"&gt;" &amp;  F479,Virkedager!$A:$A))</f>
        <v/>
      </c>
      <c r="K479" s="83" t="str">
        <f t="shared" si="30"/>
        <v/>
      </c>
      <c r="L479" s="157" t="str">
        <f t="shared" si="31"/>
        <v/>
      </c>
      <c r="M479" s="157" t="str">
        <f>IF(ISBLANK(B479),"",IF(COUNTIF(B$7:$B479,B479)&gt;1,TRUE,FALSE))</f>
        <v/>
      </c>
      <c r="N479" s="157" t="str">
        <f>IF(ISBLANK(B479),"",IF(COUNTIF($L$7:L479,TRUE)&gt;$P$2,L479,FALSE))</f>
        <v/>
      </c>
      <c r="O479" s="85"/>
      <c r="P479" s="86" t="str">
        <f t="shared" si="32"/>
        <v/>
      </c>
    </row>
    <row r="480" spans="2:16" s="76" customFormat="1" ht="15" x14ac:dyDescent="0.25">
      <c r="B480" s="153"/>
      <c r="C480" s="164"/>
      <c r="D480" s="164"/>
      <c r="E480" s="169"/>
      <c r="F480" s="164"/>
      <c r="G480" s="154"/>
      <c r="H480" s="162" t="str">
        <f>IF(ISBLANK(B480),"",SUMIF(Virkedager!$C:$C,"&gt;" &amp;  C480,Virkedager!$A:$A) - SUMIF(Virkedager!$C:$C,"&gt;" &amp;  D480,Virkedager!$A:$A))</f>
        <v/>
      </c>
      <c r="I480" s="83" t="str">
        <f t="shared" si="29"/>
        <v/>
      </c>
      <c r="J480" s="84" t="str">
        <f>IF(ISBLANK(B480),"",SUMIF(Virkedager!$C:$C,"&gt;" &amp;  C480,Virkedager!$A:$A) - SUMIF(Virkedager!$C:$C,"&gt;" &amp;  F480,Virkedager!$A:$A))</f>
        <v/>
      </c>
      <c r="K480" s="83" t="str">
        <f t="shared" si="30"/>
        <v/>
      </c>
      <c r="L480" s="157" t="str">
        <f t="shared" si="31"/>
        <v/>
      </c>
      <c r="M480" s="157" t="str">
        <f>IF(ISBLANK(B480),"",IF(COUNTIF(B$7:$B480,B480)&gt;1,TRUE,FALSE))</f>
        <v/>
      </c>
      <c r="N480" s="157" t="str">
        <f>IF(ISBLANK(B480),"",IF(COUNTIF($L$7:L480,TRUE)&gt;$P$2,L480,FALSE))</f>
        <v/>
      </c>
      <c r="O480" s="85"/>
      <c r="P480" s="86" t="str">
        <f t="shared" si="32"/>
        <v/>
      </c>
    </row>
    <row r="481" spans="2:16" s="76" customFormat="1" ht="15" x14ac:dyDescent="0.25">
      <c r="B481" s="153"/>
      <c r="C481" s="164"/>
      <c r="D481" s="164"/>
      <c r="E481" s="169"/>
      <c r="F481" s="164"/>
      <c r="G481" s="154"/>
      <c r="H481" s="162" t="str">
        <f>IF(ISBLANK(B481),"",SUMIF(Virkedager!$C:$C,"&gt;" &amp;  C481,Virkedager!$A:$A) - SUMIF(Virkedager!$C:$C,"&gt;" &amp;  D481,Virkedager!$A:$A))</f>
        <v/>
      </c>
      <c r="I481" s="83" t="str">
        <f t="shared" si="29"/>
        <v/>
      </c>
      <c r="J481" s="84" t="str">
        <f>IF(ISBLANK(B481),"",SUMIF(Virkedager!$C:$C,"&gt;" &amp;  C481,Virkedager!$A:$A) - SUMIF(Virkedager!$C:$C,"&gt;" &amp;  F481,Virkedager!$A:$A))</f>
        <v/>
      </c>
      <c r="K481" s="83" t="str">
        <f t="shared" si="30"/>
        <v/>
      </c>
      <c r="L481" s="157" t="str">
        <f t="shared" si="31"/>
        <v/>
      </c>
      <c r="M481" s="157" t="str">
        <f>IF(ISBLANK(B481),"",IF(COUNTIF(B$7:$B481,B481)&gt;1,TRUE,FALSE))</f>
        <v/>
      </c>
      <c r="N481" s="157" t="str">
        <f>IF(ISBLANK(B481),"",IF(COUNTIF($L$7:L481,TRUE)&gt;$P$2,L481,FALSE))</f>
        <v/>
      </c>
      <c r="O481" s="85"/>
      <c r="P481" s="86" t="str">
        <f t="shared" si="32"/>
        <v/>
      </c>
    </row>
    <row r="482" spans="2:16" s="76" customFormat="1" ht="15" x14ac:dyDescent="0.25">
      <c r="B482" s="153"/>
      <c r="C482" s="164"/>
      <c r="D482" s="164"/>
      <c r="E482" s="169"/>
      <c r="F482" s="164"/>
      <c r="G482" s="154"/>
      <c r="H482" s="162" t="str">
        <f>IF(ISBLANK(B482),"",SUMIF(Virkedager!$C:$C,"&gt;" &amp;  C482,Virkedager!$A:$A) - SUMIF(Virkedager!$C:$C,"&gt;" &amp;  D482,Virkedager!$A:$A))</f>
        <v/>
      </c>
      <c r="I482" s="83" t="str">
        <f t="shared" si="29"/>
        <v/>
      </c>
      <c r="J482" s="84" t="str">
        <f>IF(ISBLANK(B482),"",SUMIF(Virkedager!$C:$C,"&gt;" &amp;  C482,Virkedager!$A:$A) - SUMIF(Virkedager!$C:$C,"&gt;" &amp;  F482,Virkedager!$A:$A))</f>
        <v/>
      </c>
      <c r="K482" s="83" t="str">
        <f t="shared" si="30"/>
        <v/>
      </c>
      <c r="L482" s="157" t="str">
        <f t="shared" si="31"/>
        <v/>
      </c>
      <c r="M482" s="157" t="str">
        <f>IF(ISBLANK(B482),"",IF(COUNTIF(B$7:$B482,B482)&gt;1,TRUE,FALSE))</f>
        <v/>
      </c>
      <c r="N482" s="157" t="str">
        <f>IF(ISBLANK(B482),"",IF(COUNTIF($L$7:L482,TRUE)&gt;$P$2,L482,FALSE))</f>
        <v/>
      </c>
      <c r="O482" s="85"/>
      <c r="P482" s="86" t="str">
        <f t="shared" si="32"/>
        <v/>
      </c>
    </row>
    <row r="483" spans="2:16" s="76" customFormat="1" ht="15" x14ac:dyDescent="0.25">
      <c r="B483" s="153"/>
      <c r="C483" s="164"/>
      <c r="D483" s="164"/>
      <c r="E483" s="169"/>
      <c r="F483" s="164"/>
      <c r="G483" s="154"/>
      <c r="H483" s="162" t="str">
        <f>IF(ISBLANK(B483),"",SUMIF(Virkedager!$C:$C,"&gt;" &amp;  C483,Virkedager!$A:$A) - SUMIF(Virkedager!$C:$C,"&gt;" &amp;  D483,Virkedager!$A:$A))</f>
        <v/>
      </c>
      <c r="I483" s="83" t="str">
        <f t="shared" si="29"/>
        <v/>
      </c>
      <c r="J483" s="84" t="str">
        <f>IF(ISBLANK(B483),"",SUMIF(Virkedager!$C:$C,"&gt;" &amp;  C483,Virkedager!$A:$A) - SUMIF(Virkedager!$C:$C,"&gt;" &amp;  F483,Virkedager!$A:$A))</f>
        <v/>
      </c>
      <c r="K483" s="83" t="str">
        <f t="shared" si="30"/>
        <v/>
      </c>
      <c r="L483" s="157" t="str">
        <f t="shared" si="31"/>
        <v/>
      </c>
      <c r="M483" s="157" t="str">
        <f>IF(ISBLANK(B483),"",IF(COUNTIF(B$7:$B483,B483)&gt;1,TRUE,FALSE))</f>
        <v/>
      </c>
      <c r="N483" s="157" t="str">
        <f>IF(ISBLANK(B483),"",IF(COUNTIF($L$7:L483,TRUE)&gt;$P$2,L483,FALSE))</f>
        <v/>
      </c>
      <c r="O483" s="85"/>
      <c r="P483" s="86" t="str">
        <f t="shared" si="32"/>
        <v/>
      </c>
    </row>
    <row r="484" spans="2:16" s="76" customFormat="1" ht="15" x14ac:dyDescent="0.25">
      <c r="B484" s="153"/>
      <c r="C484" s="164"/>
      <c r="D484" s="164"/>
      <c r="E484" s="169"/>
      <c r="F484" s="164"/>
      <c r="G484" s="154"/>
      <c r="H484" s="162"/>
      <c r="I484" s="83"/>
      <c r="J484" s="84"/>
      <c r="K484" s="83"/>
      <c r="L484" s="157"/>
      <c r="M484" s="157"/>
      <c r="N484" s="157"/>
      <c r="O484" s="85"/>
      <c r="P484" s="86" t="str">
        <f t="shared" si="32"/>
        <v/>
      </c>
    </row>
    <row r="485" spans="2:16" s="76" customFormat="1" ht="15" x14ac:dyDescent="0.25">
      <c r="B485" s="153"/>
      <c r="C485" s="164"/>
      <c r="D485" s="164"/>
      <c r="E485" s="169"/>
      <c r="F485" s="164"/>
      <c r="G485" s="154"/>
      <c r="H485" s="162" t="str">
        <f>IF(ISBLANK(B485),"",SUMIF(Virkedager!$C:$C,"&gt;" &amp;  C485,Virkedager!$A:$A) - SUMIF(Virkedager!$C:$C,"&gt;" &amp;  D485,Virkedager!$A:$A))</f>
        <v/>
      </c>
      <c r="I485" s="83" t="str">
        <f t="shared" si="29"/>
        <v/>
      </c>
      <c r="J485" s="84" t="str">
        <f>IF(ISBLANK(B485),"",SUMIF(Virkedager!$C:$C,"&gt;" &amp;  C485,Virkedager!$A:$A) - SUMIF(Virkedager!$C:$C,"&gt;" &amp;  F485,Virkedager!$A:$A))</f>
        <v/>
      </c>
      <c r="K485" s="83" t="str">
        <f t="shared" si="30"/>
        <v/>
      </c>
      <c r="L485" s="157" t="str">
        <f t="shared" ref="L485:L548" si="33">IF(ISBLANK(B485),"",IF(AND(ISNUMBER($J$2),ISNUMBER(E485)),F485&gt;=E485,FALSE))</f>
        <v/>
      </c>
      <c r="M485" s="157" t="str">
        <f>IF(ISBLANK(B485),"",IF(COUNTIF(B$7:$B485,B485)&gt;1,TRUE,FALSE))</f>
        <v/>
      </c>
      <c r="N485" s="157" t="str">
        <f>IF(ISBLANK(B485),"",IF(COUNTIF($L$7:L485,TRUE)&gt;$P$2,L485,FALSE))</f>
        <v/>
      </c>
      <c r="O485" s="85"/>
      <c r="P485" s="86" t="str">
        <f t="shared" si="32"/>
        <v/>
      </c>
    </row>
    <row r="486" spans="2:16" s="76" customFormat="1" ht="15" x14ac:dyDescent="0.25">
      <c r="B486" s="153"/>
      <c r="C486" s="164"/>
      <c r="D486" s="164"/>
      <c r="E486" s="169"/>
      <c r="F486" s="164"/>
      <c r="G486" s="154"/>
      <c r="H486" s="162" t="str">
        <f>IF(ISBLANK(B486),"",SUMIF(Virkedager!$C:$C,"&gt;" &amp;  C486,Virkedager!$A:$A) - SUMIF(Virkedager!$C:$C,"&gt;" &amp;  D486,Virkedager!$A:$A))</f>
        <v/>
      </c>
      <c r="I486" s="83" t="str">
        <f t="shared" si="29"/>
        <v/>
      </c>
      <c r="J486" s="84" t="str">
        <f>IF(ISBLANK(B486),"",SUMIF(Virkedager!$C:$C,"&gt;" &amp;  C486,Virkedager!$A:$A) - SUMIF(Virkedager!$C:$C,"&gt;" &amp;  F486,Virkedager!$A:$A))</f>
        <v/>
      </c>
      <c r="K486" s="83" t="str">
        <f t="shared" si="30"/>
        <v/>
      </c>
      <c r="L486" s="157" t="str">
        <f t="shared" si="33"/>
        <v/>
      </c>
      <c r="M486" s="157" t="str">
        <f>IF(ISBLANK(B486),"",IF(COUNTIF(B$7:$B486,B486)&gt;1,TRUE,FALSE))</f>
        <v/>
      </c>
      <c r="N486" s="157" t="str">
        <f>IF(ISBLANK(B486),"",IF(COUNTIF($L$7:L486,TRUE)&gt;$P$2,L486,FALSE))</f>
        <v/>
      </c>
      <c r="O486" s="85"/>
      <c r="P486" s="86" t="str">
        <f t="shared" si="32"/>
        <v/>
      </c>
    </row>
    <row r="487" spans="2:16" s="76" customFormat="1" ht="15" x14ac:dyDescent="0.25">
      <c r="B487" s="153"/>
      <c r="C487" s="164"/>
      <c r="D487" s="164"/>
      <c r="E487" s="169"/>
      <c r="F487" s="164"/>
      <c r="G487" s="154"/>
      <c r="H487" s="162" t="str">
        <f>IF(ISBLANK(B487),"",SUMIF(Virkedager!$C:$C,"&gt;" &amp;  C487,Virkedager!$A:$A) - SUMIF(Virkedager!$C:$C,"&gt;" &amp;  D487,Virkedager!$A:$A))</f>
        <v/>
      </c>
      <c r="I487" s="83" t="str">
        <f t="shared" si="29"/>
        <v/>
      </c>
      <c r="J487" s="84" t="str">
        <f>IF(ISBLANK(B487),"",SUMIF(Virkedager!$C:$C,"&gt;" &amp;  C487,Virkedager!$A:$A) - SUMIF(Virkedager!$C:$C,"&gt;" &amp;  F487,Virkedager!$A:$A))</f>
        <v/>
      </c>
      <c r="K487" s="83" t="str">
        <f t="shared" si="30"/>
        <v/>
      </c>
      <c r="L487" s="157" t="str">
        <f t="shared" si="33"/>
        <v/>
      </c>
      <c r="M487" s="157" t="str">
        <f>IF(ISBLANK(B487),"",IF(COUNTIF(B$7:$B487,B487)&gt;1,TRUE,FALSE))</f>
        <v/>
      </c>
      <c r="N487" s="157" t="str">
        <f>IF(ISBLANK(B487),"",IF(COUNTIF($L$7:L487,TRUE)&gt;$P$2,L487,FALSE))</f>
        <v/>
      </c>
      <c r="O487" s="85"/>
      <c r="P487" s="86" t="str">
        <f t="shared" si="32"/>
        <v/>
      </c>
    </row>
    <row r="488" spans="2:16" s="76" customFormat="1" ht="15" x14ac:dyDescent="0.25">
      <c r="B488" s="153"/>
      <c r="C488" s="164"/>
      <c r="D488" s="164"/>
      <c r="E488" s="169"/>
      <c r="F488" s="164"/>
      <c r="G488" s="154"/>
      <c r="H488" s="162" t="str">
        <f>IF(ISBLANK(B488),"",SUMIF(Virkedager!$C:$C,"&gt;" &amp;  C488,Virkedager!$A:$A) - SUMIF(Virkedager!$C:$C,"&gt;" &amp;  D488,Virkedager!$A:$A))</f>
        <v/>
      </c>
      <c r="I488" s="83" t="str">
        <f t="shared" si="29"/>
        <v/>
      </c>
      <c r="J488" s="84" t="str">
        <f>IF(ISBLANK(B488),"",SUMIF(Virkedager!$C:$C,"&gt;" &amp;  C488,Virkedager!$A:$A) - SUMIF(Virkedager!$C:$C,"&gt;" &amp;  F488,Virkedager!$A:$A))</f>
        <v/>
      </c>
      <c r="K488" s="83" t="str">
        <f t="shared" si="30"/>
        <v/>
      </c>
      <c r="L488" s="157" t="str">
        <f t="shared" si="33"/>
        <v/>
      </c>
      <c r="M488" s="157" t="str">
        <f>IF(ISBLANK(B488),"",IF(COUNTIF(B$7:$B488,B488)&gt;1,TRUE,FALSE))</f>
        <v/>
      </c>
      <c r="N488" s="157" t="str">
        <f>IF(ISBLANK(B488),"",IF(COUNTIF($L$7:L488,TRUE)&gt;$P$2,L488,FALSE))</f>
        <v/>
      </c>
      <c r="O488" s="85"/>
      <c r="P488" s="86" t="str">
        <f t="shared" si="32"/>
        <v/>
      </c>
    </row>
    <row r="489" spans="2:16" s="76" customFormat="1" ht="15" x14ac:dyDescent="0.25">
      <c r="B489" s="153"/>
      <c r="C489" s="164"/>
      <c r="D489" s="164"/>
      <c r="E489" s="169"/>
      <c r="F489" s="164"/>
      <c r="G489" s="154"/>
      <c r="H489" s="162" t="str">
        <f>IF(ISBLANK(B489),"",SUMIF(Virkedager!$C:$C,"&gt;" &amp;  C489,Virkedager!$A:$A) - SUMIF(Virkedager!$C:$C,"&gt;" &amp;  D489,Virkedager!$A:$A))</f>
        <v/>
      </c>
      <c r="I489" s="83" t="str">
        <f t="shared" si="29"/>
        <v/>
      </c>
      <c r="J489" s="84" t="str">
        <f>IF(ISBLANK(B489),"",SUMIF(Virkedager!$C:$C,"&gt;" &amp;  C489,Virkedager!$A:$A) - SUMIF(Virkedager!$C:$C,"&gt;" &amp;  F489,Virkedager!$A:$A))</f>
        <v/>
      </c>
      <c r="K489" s="83" t="str">
        <f t="shared" si="30"/>
        <v/>
      </c>
      <c r="L489" s="157" t="str">
        <f t="shared" si="33"/>
        <v/>
      </c>
      <c r="M489" s="157" t="str">
        <f>IF(ISBLANK(B489),"",IF(COUNTIF(B$7:$B489,B489)&gt;1,TRUE,FALSE))</f>
        <v/>
      </c>
      <c r="N489" s="157" t="str">
        <f>IF(ISBLANK(B489),"",IF(COUNTIF($L$7:L489,TRUE)&gt;$P$2,L489,FALSE))</f>
        <v/>
      </c>
      <c r="O489" s="85"/>
      <c r="P489" s="86" t="str">
        <f t="shared" si="32"/>
        <v/>
      </c>
    </row>
    <row r="490" spans="2:16" s="76" customFormat="1" ht="15" x14ac:dyDescent="0.25">
      <c r="B490" s="153"/>
      <c r="C490" s="164"/>
      <c r="D490" s="164"/>
      <c r="E490" s="169"/>
      <c r="F490" s="164"/>
      <c r="G490" s="154"/>
      <c r="H490" s="162" t="str">
        <f>IF(ISBLANK(B490),"",SUMIF(Virkedager!$C:$C,"&gt;" &amp;  C490,Virkedager!$A:$A) - SUMIF(Virkedager!$C:$C,"&gt;" &amp;  D490,Virkedager!$A:$A))</f>
        <v/>
      </c>
      <c r="I490" s="83" t="str">
        <f t="shared" si="29"/>
        <v/>
      </c>
      <c r="J490" s="84" t="str">
        <f>IF(ISBLANK(B490),"",SUMIF(Virkedager!$C:$C,"&gt;" &amp;  C490,Virkedager!$A:$A) - SUMIF(Virkedager!$C:$C,"&gt;" &amp;  F490,Virkedager!$A:$A))</f>
        <v/>
      </c>
      <c r="K490" s="83" t="str">
        <f t="shared" si="30"/>
        <v/>
      </c>
      <c r="L490" s="157" t="str">
        <f t="shared" si="33"/>
        <v/>
      </c>
      <c r="M490" s="157" t="str">
        <f>IF(ISBLANK(B490),"",IF(COUNTIF(B$7:$B490,B490)&gt;1,TRUE,FALSE))</f>
        <v/>
      </c>
      <c r="N490" s="157" t="str">
        <f>IF(ISBLANK(B490),"",IF(COUNTIF($L$7:L490,TRUE)&gt;$P$2,L490,FALSE))</f>
        <v/>
      </c>
      <c r="O490" s="85"/>
      <c r="P490" s="86" t="str">
        <f t="shared" si="32"/>
        <v/>
      </c>
    </row>
    <row r="491" spans="2:16" s="76" customFormat="1" ht="15" x14ac:dyDescent="0.25">
      <c r="B491" s="153"/>
      <c r="C491" s="164"/>
      <c r="D491" s="164"/>
      <c r="E491" s="169"/>
      <c r="F491" s="164"/>
      <c r="G491" s="154"/>
      <c r="H491" s="162" t="str">
        <f>IF(ISBLANK(B491),"",SUMIF(Virkedager!$C:$C,"&gt;" &amp;  C491,Virkedager!$A:$A) - SUMIF(Virkedager!$C:$C,"&gt;" &amp;  D491,Virkedager!$A:$A))</f>
        <v/>
      </c>
      <c r="I491" s="83" t="str">
        <f t="shared" si="29"/>
        <v/>
      </c>
      <c r="J491" s="84" t="str">
        <f>IF(ISBLANK(B491),"",SUMIF(Virkedager!$C:$C,"&gt;" &amp;  C491,Virkedager!$A:$A) - SUMIF(Virkedager!$C:$C,"&gt;" &amp;  F491,Virkedager!$A:$A))</f>
        <v/>
      </c>
      <c r="K491" s="83" t="str">
        <f t="shared" si="30"/>
        <v/>
      </c>
      <c r="L491" s="157" t="str">
        <f t="shared" si="33"/>
        <v/>
      </c>
      <c r="M491" s="157" t="str">
        <f>IF(ISBLANK(B491),"",IF(COUNTIF(B$7:$B491,B491)&gt;1,TRUE,FALSE))</f>
        <v/>
      </c>
      <c r="N491" s="157" t="str">
        <f>IF(ISBLANK(B491),"",IF(COUNTIF($L$7:L491,TRUE)&gt;$P$2,L491,FALSE))</f>
        <v/>
      </c>
      <c r="O491" s="85"/>
      <c r="P491" s="86" t="str">
        <f t="shared" si="32"/>
        <v/>
      </c>
    </row>
    <row r="492" spans="2:16" s="76" customFormat="1" ht="15" x14ac:dyDescent="0.25">
      <c r="B492" s="153"/>
      <c r="C492" s="164"/>
      <c r="D492" s="164"/>
      <c r="E492" s="169"/>
      <c r="F492" s="164"/>
      <c r="G492" s="154"/>
      <c r="H492" s="162" t="str">
        <f>IF(ISBLANK(B492),"",SUMIF(Virkedager!$C:$C,"&gt;" &amp;  C492,Virkedager!$A:$A) - SUMIF(Virkedager!$C:$C,"&gt;" &amp;  D492,Virkedager!$A:$A))</f>
        <v/>
      </c>
      <c r="I492" s="83" t="str">
        <f t="shared" si="29"/>
        <v/>
      </c>
      <c r="J492" s="84" t="str">
        <f>IF(ISBLANK(B492),"",SUMIF(Virkedager!$C:$C,"&gt;" &amp;  C492,Virkedager!$A:$A) - SUMIF(Virkedager!$C:$C,"&gt;" &amp;  F492,Virkedager!$A:$A))</f>
        <v/>
      </c>
      <c r="K492" s="83" t="str">
        <f t="shared" si="30"/>
        <v/>
      </c>
      <c r="L492" s="157" t="str">
        <f t="shared" si="33"/>
        <v/>
      </c>
      <c r="M492" s="157" t="str">
        <f>IF(ISBLANK(B492),"",IF(COUNTIF(B$7:$B492,B492)&gt;1,TRUE,FALSE))</f>
        <v/>
      </c>
      <c r="N492" s="157" t="str">
        <f>IF(ISBLANK(B492),"",IF(COUNTIF($L$7:L492,TRUE)&gt;$P$2,L492,FALSE))</f>
        <v/>
      </c>
      <c r="O492" s="85"/>
      <c r="P492" s="86" t="str">
        <f t="shared" si="32"/>
        <v/>
      </c>
    </row>
    <row r="493" spans="2:16" s="76" customFormat="1" ht="15" x14ac:dyDescent="0.25">
      <c r="B493" s="153"/>
      <c r="C493" s="164"/>
      <c r="D493" s="164"/>
      <c r="E493" s="169"/>
      <c r="F493" s="164"/>
      <c r="G493" s="154"/>
      <c r="H493" s="162" t="str">
        <f>IF(ISBLANK(B493),"",SUMIF(Virkedager!$C:$C,"&gt;" &amp;  C493,Virkedager!$A:$A) - SUMIF(Virkedager!$C:$C,"&gt;" &amp;  D493,Virkedager!$A:$A))</f>
        <v/>
      </c>
      <c r="I493" s="83" t="str">
        <f t="shared" si="29"/>
        <v/>
      </c>
      <c r="J493" s="84" t="str">
        <f>IF(ISBLANK(B493),"",SUMIF(Virkedager!$C:$C,"&gt;" &amp;  C493,Virkedager!$A:$A) - SUMIF(Virkedager!$C:$C,"&gt;" &amp;  F493,Virkedager!$A:$A))</f>
        <v/>
      </c>
      <c r="K493" s="83" t="str">
        <f t="shared" si="30"/>
        <v/>
      </c>
      <c r="L493" s="157" t="str">
        <f t="shared" si="33"/>
        <v/>
      </c>
      <c r="M493" s="157" t="str">
        <f>IF(ISBLANK(B493),"",IF(COUNTIF(B$7:$B493,B493)&gt;1,TRUE,FALSE))</f>
        <v/>
      </c>
      <c r="N493" s="157" t="str">
        <f>IF(ISBLANK(B493),"",IF(COUNTIF($L$7:L493,TRUE)&gt;$P$2,L493,FALSE))</f>
        <v/>
      </c>
      <c r="O493" s="85"/>
      <c r="P493" s="86" t="str">
        <f t="shared" si="32"/>
        <v/>
      </c>
    </row>
    <row r="494" spans="2:16" s="76" customFormat="1" ht="15" x14ac:dyDescent="0.25">
      <c r="B494" s="153"/>
      <c r="C494" s="164"/>
      <c r="D494" s="164"/>
      <c r="E494" s="169"/>
      <c r="F494" s="164"/>
      <c r="G494" s="154"/>
      <c r="H494" s="162" t="str">
        <f>IF(ISBLANK(B494),"",SUMIF(Virkedager!$C:$C,"&gt;" &amp;  C494,Virkedager!$A:$A) - SUMIF(Virkedager!$C:$C,"&gt;" &amp;  D494,Virkedager!$A:$A))</f>
        <v/>
      </c>
      <c r="I494" s="83" t="str">
        <f t="shared" si="29"/>
        <v/>
      </c>
      <c r="J494" s="84" t="str">
        <f>IF(ISBLANK(B494),"",SUMIF(Virkedager!$C:$C,"&gt;" &amp;  C494,Virkedager!$A:$A) - SUMIF(Virkedager!$C:$C,"&gt;" &amp;  F494,Virkedager!$A:$A))</f>
        <v/>
      </c>
      <c r="K494" s="83" t="str">
        <f t="shared" si="30"/>
        <v/>
      </c>
      <c r="L494" s="157" t="str">
        <f t="shared" si="33"/>
        <v/>
      </c>
      <c r="M494" s="157" t="str">
        <f>IF(ISBLANK(B494),"",IF(COUNTIF(B$7:$B494,B494)&gt;1,TRUE,FALSE))</f>
        <v/>
      </c>
      <c r="N494" s="157" t="str">
        <f>IF(ISBLANK(B494),"",IF(COUNTIF($L$7:L494,TRUE)&gt;$P$2,L494,FALSE))</f>
        <v/>
      </c>
      <c r="O494" s="85"/>
      <c r="P494" s="86" t="str">
        <f t="shared" si="32"/>
        <v/>
      </c>
    </row>
    <row r="495" spans="2:16" s="76" customFormat="1" ht="15" x14ac:dyDescent="0.25">
      <c r="B495" s="153"/>
      <c r="C495" s="164"/>
      <c r="D495" s="164"/>
      <c r="E495" s="169"/>
      <c r="F495" s="164"/>
      <c r="G495" s="154"/>
      <c r="H495" s="162" t="str">
        <f>IF(ISBLANK(B495),"",SUMIF(Virkedager!$C:$C,"&gt;" &amp;  C495,Virkedager!$A:$A) - SUMIF(Virkedager!$C:$C,"&gt;" &amp;  D495,Virkedager!$A:$A))</f>
        <v/>
      </c>
      <c r="I495" s="83" t="str">
        <f t="shared" si="29"/>
        <v/>
      </c>
      <c r="J495" s="84" t="str">
        <f>IF(ISBLANK(B495),"",SUMIF(Virkedager!$C:$C,"&gt;" &amp;  C495,Virkedager!$A:$A) - SUMIF(Virkedager!$C:$C,"&gt;" &amp;  F495,Virkedager!$A:$A))</f>
        <v/>
      </c>
      <c r="K495" s="83" t="str">
        <f t="shared" si="30"/>
        <v/>
      </c>
      <c r="L495" s="157" t="str">
        <f t="shared" si="33"/>
        <v/>
      </c>
      <c r="M495" s="157" t="str">
        <f>IF(ISBLANK(B495),"",IF(COUNTIF(B$7:$B495,B495)&gt;1,TRUE,FALSE))</f>
        <v/>
      </c>
      <c r="N495" s="157" t="str">
        <f>IF(ISBLANK(B495),"",IF(COUNTIF($L$7:L495,TRUE)&gt;$P$2,L495,FALSE))</f>
        <v/>
      </c>
      <c r="O495" s="85"/>
      <c r="P495" s="86" t="str">
        <f t="shared" si="32"/>
        <v/>
      </c>
    </row>
    <row r="496" spans="2:16" s="76" customFormat="1" ht="15" x14ac:dyDescent="0.25">
      <c r="B496" s="153"/>
      <c r="C496" s="164"/>
      <c r="D496" s="164"/>
      <c r="E496" s="169"/>
      <c r="F496" s="164"/>
      <c r="G496" s="154"/>
      <c r="H496" s="162" t="str">
        <f>IF(ISBLANK(B496),"",SUMIF(Virkedager!$C:$C,"&gt;" &amp;  C496,Virkedager!$A:$A) - SUMIF(Virkedager!$C:$C,"&gt;" &amp;  D496,Virkedager!$A:$A))</f>
        <v/>
      </c>
      <c r="I496" s="83" t="str">
        <f t="shared" si="29"/>
        <v/>
      </c>
      <c r="J496" s="84" t="str">
        <f>IF(ISBLANK(B496),"",SUMIF(Virkedager!$C:$C,"&gt;" &amp;  C496,Virkedager!$A:$A) - SUMIF(Virkedager!$C:$C,"&gt;" &amp;  F496,Virkedager!$A:$A))</f>
        <v/>
      </c>
      <c r="K496" s="83" t="str">
        <f t="shared" si="30"/>
        <v/>
      </c>
      <c r="L496" s="157" t="str">
        <f t="shared" si="33"/>
        <v/>
      </c>
      <c r="M496" s="157" t="str">
        <f>IF(ISBLANK(B496),"",IF(COUNTIF(B$7:$B496,B496)&gt;1,TRUE,FALSE))</f>
        <v/>
      </c>
      <c r="N496" s="157" t="str">
        <f>IF(ISBLANK(B496),"",IF(COUNTIF($L$7:L496,TRUE)&gt;$P$2,L496,FALSE))</f>
        <v/>
      </c>
      <c r="O496" s="85"/>
      <c r="P496" s="86" t="str">
        <f t="shared" si="32"/>
        <v/>
      </c>
    </row>
    <row r="497" spans="2:16" s="76" customFormat="1" ht="15" x14ac:dyDescent="0.25">
      <c r="B497" s="153"/>
      <c r="C497" s="164"/>
      <c r="D497" s="164"/>
      <c r="E497" s="169"/>
      <c r="F497" s="164"/>
      <c r="G497" s="154"/>
      <c r="H497" s="162" t="str">
        <f>IF(ISBLANK(B497),"",SUMIF(Virkedager!$C:$C,"&gt;" &amp;  C497,Virkedager!$A:$A) - SUMIF(Virkedager!$C:$C,"&gt;" &amp;  D497,Virkedager!$A:$A))</f>
        <v/>
      </c>
      <c r="I497" s="83" t="str">
        <f t="shared" si="29"/>
        <v/>
      </c>
      <c r="J497" s="84" t="str">
        <f>IF(ISBLANK(B497),"",SUMIF(Virkedager!$C:$C,"&gt;" &amp;  C497,Virkedager!$A:$A) - SUMIF(Virkedager!$C:$C,"&gt;" &amp;  F497,Virkedager!$A:$A))</f>
        <v/>
      </c>
      <c r="K497" s="83" t="str">
        <f t="shared" si="30"/>
        <v/>
      </c>
      <c r="L497" s="157" t="str">
        <f t="shared" si="33"/>
        <v/>
      </c>
      <c r="M497" s="157" t="str">
        <f>IF(ISBLANK(B497),"",IF(COUNTIF(B$7:$B497,B497)&gt;1,TRUE,FALSE))</f>
        <v/>
      </c>
      <c r="N497" s="157" t="str">
        <f>IF(ISBLANK(B497),"",IF(COUNTIF($L$7:L497,TRUE)&gt;$P$2,L497,FALSE))</f>
        <v/>
      </c>
      <c r="O497" s="85"/>
      <c r="P497" s="86" t="str">
        <f t="shared" si="32"/>
        <v/>
      </c>
    </row>
    <row r="498" spans="2:16" s="76" customFormat="1" ht="15" x14ac:dyDescent="0.25">
      <c r="B498" s="153"/>
      <c r="C498" s="164"/>
      <c r="D498" s="164"/>
      <c r="E498" s="169"/>
      <c r="F498" s="164"/>
      <c r="G498" s="154"/>
      <c r="H498" s="162" t="str">
        <f>IF(ISBLANK(B498),"",SUMIF(Virkedager!$C:$C,"&gt;" &amp;  C498,Virkedager!$A:$A) - SUMIF(Virkedager!$C:$C,"&gt;" &amp;  D498,Virkedager!$A:$A))</f>
        <v/>
      </c>
      <c r="I498" s="83" t="str">
        <f t="shared" si="29"/>
        <v/>
      </c>
      <c r="J498" s="84" t="str">
        <f>IF(ISBLANK(B498),"",SUMIF(Virkedager!$C:$C,"&gt;" &amp;  C498,Virkedager!$A:$A) - SUMIF(Virkedager!$C:$C,"&gt;" &amp;  F498,Virkedager!$A:$A))</f>
        <v/>
      </c>
      <c r="K498" s="83" t="str">
        <f t="shared" si="30"/>
        <v/>
      </c>
      <c r="L498" s="157" t="str">
        <f t="shared" si="33"/>
        <v/>
      </c>
      <c r="M498" s="157" t="str">
        <f>IF(ISBLANK(B498),"",IF(COUNTIF(B$7:$B498,B498)&gt;1,TRUE,FALSE))</f>
        <v/>
      </c>
      <c r="N498" s="157" t="str">
        <f>IF(ISBLANK(B498),"",IF(COUNTIF($L$7:L498,TRUE)&gt;$P$2,L498,FALSE))</f>
        <v/>
      </c>
      <c r="O498" s="85"/>
      <c r="P498" s="86" t="str">
        <f t="shared" si="32"/>
        <v/>
      </c>
    </row>
    <row r="499" spans="2:16" s="76" customFormat="1" ht="15" x14ac:dyDescent="0.25">
      <c r="B499" s="153"/>
      <c r="C499" s="164"/>
      <c r="D499" s="164"/>
      <c r="E499" s="169"/>
      <c r="F499" s="164"/>
      <c r="G499" s="154"/>
      <c r="H499" s="162" t="str">
        <f>IF(ISBLANK(B499),"",SUMIF(Virkedager!$C:$C,"&gt;" &amp;  C499,Virkedager!$A:$A) - SUMIF(Virkedager!$C:$C,"&gt;" &amp;  D499,Virkedager!$A:$A))</f>
        <v/>
      </c>
      <c r="I499" s="83" t="str">
        <f t="shared" ref="I499:I562" si="34">IF(ISBLANK(B499),"",H499&lt;21)</f>
        <v/>
      </c>
      <c r="J499" s="84" t="str">
        <f>IF(ISBLANK(B499),"",SUMIF(Virkedager!$C:$C,"&gt;" &amp;  C499,Virkedager!$A:$A) - SUMIF(Virkedager!$C:$C,"&gt;" &amp;  F499,Virkedager!$A:$A))</f>
        <v/>
      </c>
      <c r="K499" s="83" t="str">
        <f t="shared" ref="K499:K562" si="35">IF(ISBLANK(B499),"",J499&gt;=21)</f>
        <v/>
      </c>
      <c r="L499" s="157" t="str">
        <f t="shared" si="33"/>
        <v/>
      </c>
      <c r="M499" s="157" t="str">
        <f>IF(ISBLANK(B499),"",IF(COUNTIF(B$7:$B499,B499)&gt;1,TRUE,FALSE))</f>
        <v/>
      </c>
      <c r="N499" s="157" t="str">
        <f>IF(ISBLANK(B499),"",IF(COUNTIF($L$7:L499,TRUE)&gt;$P$2,L499,FALSE))</f>
        <v/>
      </c>
      <c r="O499" s="85"/>
      <c r="P499" s="86" t="str">
        <f t="shared" si="32"/>
        <v/>
      </c>
    </row>
    <row r="500" spans="2:16" s="76" customFormat="1" ht="15" x14ac:dyDescent="0.25">
      <c r="B500" s="153"/>
      <c r="C500" s="164"/>
      <c r="D500" s="164"/>
      <c r="E500" s="169"/>
      <c r="F500" s="164"/>
      <c r="G500" s="154"/>
      <c r="H500" s="162" t="str">
        <f>IF(ISBLANK(B500),"",SUMIF(Virkedager!$C:$C,"&gt;" &amp;  C500,Virkedager!$A:$A) - SUMIF(Virkedager!$C:$C,"&gt;" &amp;  D500,Virkedager!$A:$A))</f>
        <v/>
      </c>
      <c r="I500" s="83" t="str">
        <f t="shared" si="34"/>
        <v/>
      </c>
      <c r="J500" s="84" t="str">
        <f>IF(ISBLANK(B500),"",SUMIF(Virkedager!$C:$C,"&gt;" &amp;  C500,Virkedager!$A:$A) - SUMIF(Virkedager!$C:$C,"&gt;" &amp;  F500,Virkedager!$A:$A))</f>
        <v/>
      </c>
      <c r="K500" s="83" t="str">
        <f t="shared" si="35"/>
        <v/>
      </c>
      <c r="L500" s="157" t="str">
        <f t="shared" si="33"/>
        <v/>
      </c>
      <c r="M500" s="157" t="str">
        <f>IF(ISBLANK(B500),"",IF(COUNTIF(B$7:$B500,B500)&gt;1,TRUE,FALSE))</f>
        <v/>
      </c>
      <c r="N500" s="157" t="str">
        <f>IF(ISBLANK(B500),"",IF(COUNTIF($L$7:L500,TRUE)&gt;$P$2,L500,FALSE))</f>
        <v/>
      </c>
      <c r="O500" s="85"/>
      <c r="P500" s="86" t="str">
        <f t="shared" si="32"/>
        <v/>
      </c>
    </row>
    <row r="501" spans="2:16" s="76" customFormat="1" ht="15" x14ac:dyDescent="0.25">
      <c r="B501" s="153"/>
      <c r="C501" s="164"/>
      <c r="D501" s="164"/>
      <c r="E501" s="169"/>
      <c r="F501" s="164"/>
      <c r="G501" s="154"/>
      <c r="H501" s="162" t="str">
        <f>IF(ISBLANK(B501),"",SUMIF(Virkedager!$C:$C,"&gt;" &amp;  C501,Virkedager!$A:$A) - SUMIF(Virkedager!$C:$C,"&gt;" &amp;  D501,Virkedager!$A:$A))</f>
        <v/>
      </c>
      <c r="I501" s="83" t="str">
        <f t="shared" si="34"/>
        <v/>
      </c>
      <c r="J501" s="84" t="str">
        <f>IF(ISBLANK(B501),"",SUMIF(Virkedager!$C:$C,"&gt;" &amp;  C501,Virkedager!$A:$A) - SUMIF(Virkedager!$C:$C,"&gt;" &amp;  F501,Virkedager!$A:$A))</f>
        <v/>
      </c>
      <c r="K501" s="83" t="str">
        <f t="shared" si="35"/>
        <v/>
      </c>
      <c r="L501" s="157" t="str">
        <f t="shared" si="33"/>
        <v/>
      </c>
      <c r="M501" s="157" t="str">
        <f>IF(ISBLANK(B501),"",IF(COUNTIF(B$7:$B501,B501)&gt;1,TRUE,FALSE))</f>
        <v/>
      </c>
      <c r="N501" s="157" t="str">
        <f>IF(ISBLANK(B501),"",IF(COUNTIF($L$7:L501,TRUE)&gt;$P$2,L501,FALSE))</f>
        <v/>
      </c>
      <c r="O501" s="85"/>
      <c r="P501" s="86" t="str">
        <f t="shared" si="32"/>
        <v/>
      </c>
    </row>
    <row r="502" spans="2:16" s="76" customFormat="1" ht="15" x14ac:dyDescent="0.25">
      <c r="B502" s="153"/>
      <c r="C502" s="164"/>
      <c r="D502" s="164"/>
      <c r="E502" s="169"/>
      <c r="F502" s="164"/>
      <c r="G502" s="154"/>
      <c r="H502" s="162" t="str">
        <f>IF(ISBLANK(B502),"",SUMIF(Virkedager!$C:$C,"&gt;" &amp;  C502,Virkedager!$A:$A) - SUMIF(Virkedager!$C:$C,"&gt;" &amp;  D502,Virkedager!$A:$A))</f>
        <v/>
      </c>
      <c r="I502" s="83" t="str">
        <f t="shared" si="34"/>
        <v/>
      </c>
      <c r="J502" s="84" t="str">
        <f>IF(ISBLANK(B502),"",SUMIF(Virkedager!$C:$C,"&gt;" &amp;  C502,Virkedager!$A:$A) - SUMIF(Virkedager!$C:$C,"&gt;" &amp;  F502,Virkedager!$A:$A))</f>
        <v/>
      </c>
      <c r="K502" s="83" t="str">
        <f t="shared" si="35"/>
        <v/>
      </c>
      <c r="L502" s="157" t="str">
        <f t="shared" si="33"/>
        <v/>
      </c>
      <c r="M502" s="157" t="str">
        <f>IF(ISBLANK(B502),"",IF(COUNTIF(B$7:$B502,B502)&gt;1,TRUE,FALSE))</f>
        <v/>
      </c>
      <c r="N502" s="157" t="str">
        <f>IF(ISBLANK(B502),"",IF(COUNTIF($L$7:L502,TRUE)&gt;$P$2,L502,FALSE))</f>
        <v/>
      </c>
      <c r="O502" s="85"/>
      <c r="P502" s="86" t="str">
        <f t="shared" si="32"/>
        <v/>
      </c>
    </row>
    <row r="503" spans="2:16" s="76" customFormat="1" ht="15" x14ac:dyDescent="0.25">
      <c r="B503" s="153"/>
      <c r="C503" s="164"/>
      <c r="D503" s="164"/>
      <c r="E503" s="169"/>
      <c r="F503" s="164"/>
      <c r="G503" s="154"/>
      <c r="H503" s="162" t="str">
        <f>IF(ISBLANK(B503),"",SUMIF(Virkedager!$C:$C,"&gt;" &amp;  C503,Virkedager!$A:$A) - SUMIF(Virkedager!$C:$C,"&gt;" &amp;  D503,Virkedager!$A:$A))</f>
        <v/>
      </c>
      <c r="I503" s="83" t="str">
        <f t="shared" si="34"/>
        <v/>
      </c>
      <c r="J503" s="84" t="str">
        <f>IF(ISBLANK(B503),"",SUMIF(Virkedager!$C:$C,"&gt;" &amp;  C503,Virkedager!$A:$A) - SUMIF(Virkedager!$C:$C,"&gt;" &amp;  F503,Virkedager!$A:$A))</f>
        <v/>
      </c>
      <c r="K503" s="83" t="str">
        <f t="shared" si="35"/>
        <v/>
      </c>
      <c r="L503" s="157" t="str">
        <f t="shared" si="33"/>
        <v/>
      </c>
      <c r="M503" s="157" t="str">
        <f>IF(ISBLANK(B503),"",IF(COUNTIF(B$7:$B503,B503)&gt;1,TRUE,FALSE))</f>
        <v/>
      </c>
      <c r="N503" s="157" t="str">
        <f>IF(ISBLANK(B503),"",IF(COUNTIF($L$7:L503,TRUE)&gt;$P$2,L503,FALSE))</f>
        <v/>
      </c>
      <c r="O503" s="85"/>
      <c r="P503" s="86" t="str">
        <f t="shared" si="32"/>
        <v/>
      </c>
    </row>
    <row r="504" spans="2:16" s="76" customFormat="1" ht="15" x14ac:dyDescent="0.25">
      <c r="B504" s="153"/>
      <c r="C504" s="164"/>
      <c r="D504" s="164"/>
      <c r="E504" s="169"/>
      <c r="F504" s="164"/>
      <c r="G504" s="154"/>
      <c r="H504" s="162" t="str">
        <f>IF(ISBLANK(B504),"",SUMIF(Virkedager!$C:$C,"&gt;" &amp;  C504,Virkedager!$A:$A) - SUMIF(Virkedager!$C:$C,"&gt;" &amp;  D504,Virkedager!$A:$A))</f>
        <v/>
      </c>
      <c r="I504" s="83" t="str">
        <f t="shared" si="34"/>
        <v/>
      </c>
      <c r="J504" s="84" t="str">
        <f>IF(ISBLANK(B504),"",SUMIF(Virkedager!$C:$C,"&gt;" &amp;  C504,Virkedager!$A:$A) - SUMIF(Virkedager!$C:$C,"&gt;" &amp;  F504,Virkedager!$A:$A))</f>
        <v/>
      </c>
      <c r="K504" s="83" t="str">
        <f t="shared" si="35"/>
        <v/>
      </c>
      <c r="L504" s="157" t="str">
        <f t="shared" si="33"/>
        <v/>
      </c>
      <c r="M504" s="157" t="str">
        <f>IF(ISBLANK(B504),"",IF(COUNTIF(B$7:$B504,B504)&gt;1,TRUE,FALSE))</f>
        <v/>
      </c>
      <c r="N504" s="157" t="str">
        <f>IF(ISBLANK(B504),"",IF(COUNTIF($L$7:L504,TRUE)&gt;$P$2,L504,FALSE))</f>
        <v/>
      </c>
      <c r="O504" s="85"/>
      <c r="P504" s="86" t="str">
        <f t="shared" si="32"/>
        <v/>
      </c>
    </row>
    <row r="505" spans="2:16" s="76" customFormat="1" ht="15" x14ac:dyDescent="0.25">
      <c r="B505" s="153"/>
      <c r="C505" s="164"/>
      <c r="D505" s="164"/>
      <c r="E505" s="169"/>
      <c r="F505" s="164"/>
      <c r="G505" s="154"/>
      <c r="H505" s="162" t="str">
        <f>IF(ISBLANK(B505),"",SUMIF(Virkedager!$C:$C,"&gt;" &amp;  C505,Virkedager!$A:$A) - SUMIF(Virkedager!$C:$C,"&gt;" &amp;  D505,Virkedager!$A:$A))</f>
        <v/>
      </c>
      <c r="I505" s="83" t="str">
        <f t="shared" si="34"/>
        <v/>
      </c>
      <c r="J505" s="84" t="str">
        <f>IF(ISBLANK(B505),"",SUMIF(Virkedager!$C:$C,"&gt;" &amp;  C505,Virkedager!$A:$A) - SUMIF(Virkedager!$C:$C,"&gt;" &amp;  F505,Virkedager!$A:$A))</f>
        <v/>
      </c>
      <c r="K505" s="83" t="str">
        <f t="shared" si="35"/>
        <v/>
      </c>
      <c r="L505" s="157" t="str">
        <f t="shared" si="33"/>
        <v/>
      </c>
      <c r="M505" s="157" t="str">
        <f>IF(ISBLANK(B505),"",IF(COUNTIF(B$7:$B505,B505)&gt;1,TRUE,FALSE))</f>
        <v/>
      </c>
      <c r="N505" s="157" t="str">
        <f>IF(ISBLANK(B505),"",IF(COUNTIF($L$7:L505,TRUE)&gt;$P$2,L505,FALSE))</f>
        <v/>
      </c>
      <c r="O505" s="85"/>
      <c r="P505" s="86" t="str">
        <f t="shared" si="32"/>
        <v/>
      </c>
    </row>
    <row r="506" spans="2:16" s="76" customFormat="1" ht="15" x14ac:dyDescent="0.25">
      <c r="B506" s="153"/>
      <c r="C506" s="164"/>
      <c r="D506" s="164"/>
      <c r="E506" s="169"/>
      <c r="F506" s="164"/>
      <c r="G506" s="154"/>
      <c r="H506" s="162" t="str">
        <f>IF(ISBLANK(B506),"",SUMIF(Virkedager!$C:$C,"&gt;" &amp;  C506,Virkedager!$A:$A) - SUMIF(Virkedager!$C:$C,"&gt;" &amp;  D506,Virkedager!$A:$A))</f>
        <v/>
      </c>
      <c r="I506" s="83" t="str">
        <f t="shared" si="34"/>
        <v/>
      </c>
      <c r="J506" s="84" t="str">
        <f>IF(ISBLANK(B506),"",SUMIF(Virkedager!$C:$C,"&gt;" &amp;  C506,Virkedager!$A:$A) - SUMIF(Virkedager!$C:$C,"&gt;" &amp;  F506,Virkedager!$A:$A))</f>
        <v/>
      </c>
      <c r="K506" s="83" t="str">
        <f t="shared" si="35"/>
        <v/>
      </c>
      <c r="L506" s="157" t="str">
        <f t="shared" si="33"/>
        <v/>
      </c>
      <c r="M506" s="157" t="str">
        <f>IF(ISBLANK(B506),"",IF(COUNTIF(B$7:$B506,B506)&gt;1,TRUE,FALSE))</f>
        <v/>
      </c>
      <c r="N506" s="157" t="str">
        <f>IF(ISBLANK(B506),"",IF(COUNTIF($L$7:L506,TRUE)&gt;$P$2,L506,FALSE))</f>
        <v/>
      </c>
      <c r="O506" s="85"/>
      <c r="P506" s="86" t="str">
        <f t="shared" si="32"/>
        <v/>
      </c>
    </row>
    <row r="507" spans="2:16" s="76" customFormat="1" ht="15" x14ac:dyDescent="0.25">
      <c r="B507" s="153"/>
      <c r="C507" s="164"/>
      <c r="D507" s="164"/>
      <c r="E507" s="169"/>
      <c r="F507" s="164"/>
      <c r="G507" s="154"/>
      <c r="H507" s="162" t="str">
        <f>IF(ISBLANK(B507),"",SUMIF(Virkedager!$C:$C,"&gt;" &amp;  C507,Virkedager!$A:$A) - SUMIF(Virkedager!$C:$C,"&gt;" &amp;  D507,Virkedager!$A:$A))</f>
        <v/>
      </c>
      <c r="I507" s="83" t="str">
        <f t="shared" si="34"/>
        <v/>
      </c>
      <c r="J507" s="84" t="str">
        <f>IF(ISBLANK(B507),"",SUMIF(Virkedager!$C:$C,"&gt;" &amp;  C507,Virkedager!$A:$A) - SUMIF(Virkedager!$C:$C,"&gt;" &amp;  F507,Virkedager!$A:$A))</f>
        <v/>
      </c>
      <c r="K507" s="83" t="str">
        <f t="shared" si="35"/>
        <v/>
      </c>
      <c r="L507" s="157" t="str">
        <f t="shared" si="33"/>
        <v/>
      </c>
      <c r="M507" s="157" t="str">
        <f>IF(ISBLANK(B507),"",IF(COUNTIF(B$7:$B507,B507)&gt;1,TRUE,FALSE))</f>
        <v/>
      </c>
      <c r="N507" s="157" t="str">
        <f>IF(ISBLANK(B507),"",IF(COUNTIF($L$7:L507,TRUE)&gt;$P$2,L507,FALSE))</f>
        <v/>
      </c>
      <c r="O507" s="85"/>
      <c r="P507" s="86" t="str">
        <f t="shared" si="32"/>
        <v/>
      </c>
    </row>
    <row r="508" spans="2:16" s="76" customFormat="1" ht="15" x14ac:dyDescent="0.25">
      <c r="B508" s="153"/>
      <c r="C508" s="164"/>
      <c r="D508" s="164"/>
      <c r="E508" s="169"/>
      <c r="F508" s="164"/>
      <c r="G508" s="154"/>
      <c r="H508" s="162" t="str">
        <f>IF(ISBLANK(B508),"",SUMIF(Virkedager!$C:$C,"&gt;" &amp;  C508,Virkedager!$A:$A) - SUMIF(Virkedager!$C:$C,"&gt;" &amp;  D508,Virkedager!$A:$A))</f>
        <v/>
      </c>
      <c r="I508" s="83" t="str">
        <f t="shared" si="34"/>
        <v/>
      </c>
      <c r="J508" s="84" t="str">
        <f>IF(ISBLANK(B508),"",SUMIF(Virkedager!$C:$C,"&gt;" &amp;  C508,Virkedager!$A:$A) - SUMIF(Virkedager!$C:$C,"&gt;" &amp;  F508,Virkedager!$A:$A))</f>
        <v/>
      </c>
      <c r="K508" s="83" t="str">
        <f t="shared" si="35"/>
        <v/>
      </c>
      <c r="L508" s="157" t="str">
        <f t="shared" si="33"/>
        <v/>
      </c>
      <c r="M508" s="157" t="str">
        <f>IF(ISBLANK(B508),"",IF(COUNTIF(B$7:$B508,B508)&gt;1,TRUE,FALSE))</f>
        <v/>
      </c>
      <c r="N508" s="157" t="str">
        <f>IF(ISBLANK(B508),"",IF(COUNTIF($L$7:L508,TRUE)&gt;$P$2,L508,FALSE))</f>
        <v/>
      </c>
      <c r="O508" s="85"/>
      <c r="P508" s="86" t="str">
        <f t="shared" si="32"/>
        <v/>
      </c>
    </row>
    <row r="509" spans="2:16" s="76" customFormat="1" ht="15" x14ac:dyDescent="0.25">
      <c r="B509" s="153"/>
      <c r="C509" s="164"/>
      <c r="D509" s="164"/>
      <c r="E509" s="169"/>
      <c r="F509" s="164"/>
      <c r="G509" s="154"/>
      <c r="H509" s="162" t="str">
        <f>IF(ISBLANK(B509),"",SUMIF(Virkedager!$C:$C,"&gt;" &amp;  C509,Virkedager!$A:$A) - SUMIF(Virkedager!$C:$C,"&gt;" &amp;  D509,Virkedager!$A:$A))</f>
        <v/>
      </c>
      <c r="I509" s="83" t="str">
        <f t="shared" si="34"/>
        <v/>
      </c>
      <c r="J509" s="84" t="str">
        <f>IF(ISBLANK(B509),"",SUMIF(Virkedager!$C:$C,"&gt;" &amp;  C509,Virkedager!$A:$A) - SUMIF(Virkedager!$C:$C,"&gt;" &amp;  F509,Virkedager!$A:$A))</f>
        <v/>
      </c>
      <c r="K509" s="83" t="str">
        <f t="shared" si="35"/>
        <v/>
      </c>
      <c r="L509" s="157" t="str">
        <f t="shared" si="33"/>
        <v/>
      </c>
      <c r="M509" s="157" t="str">
        <f>IF(ISBLANK(B509),"",IF(COUNTIF(B$7:$B509,B509)&gt;1,TRUE,FALSE))</f>
        <v/>
      </c>
      <c r="N509" s="157" t="str">
        <f>IF(ISBLANK(B509),"",IF(COUNTIF($L$7:L509,TRUE)&gt;$P$2,L509,FALSE))</f>
        <v/>
      </c>
      <c r="O509" s="85"/>
      <c r="P509" s="86" t="str">
        <f t="shared" si="32"/>
        <v/>
      </c>
    </row>
    <row r="510" spans="2:16" s="76" customFormat="1" ht="15" x14ac:dyDescent="0.25">
      <c r="B510" s="153"/>
      <c r="C510" s="164"/>
      <c r="D510" s="164"/>
      <c r="E510" s="169"/>
      <c r="F510" s="164"/>
      <c r="G510" s="154"/>
      <c r="H510" s="162" t="str">
        <f>IF(ISBLANK(B510),"",SUMIF(Virkedager!$C:$C,"&gt;" &amp;  C510,Virkedager!$A:$A) - SUMIF(Virkedager!$C:$C,"&gt;" &amp;  D510,Virkedager!$A:$A))</f>
        <v/>
      </c>
      <c r="I510" s="83" t="str">
        <f t="shared" si="34"/>
        <v/>
      </c>
      <c r="J510" s="84" t="str">
        <f>IF(ISBLANK(B510),"",SUMIF(Virkedager!$C:$C,"&gt;" &amp;  C510,Virkedager!$A:$A) - SUMIF(Virkedager!$C:$C,"&gt;" &amp;  F510,Virkedager!$A:$A))</f>
        <v/>
      </c>
      <c r="K510" s="83" t="str">
        <f t="shared" si="35"/>
        <v/>
      </c>
      <c r="L510" s="157" t="str">
        <f t="shared" si="33"/>
        <v/>
      </c>
      <c r="M510" s="157" t="str">
        <f>IF(ISBLANK(B510),"",IF(COUNTIF(B$7:$B510,B510)&gt;1,TRUE,FALSE))</f>
        <v/>
      </c>
      <c r="N510" s="157" t="str">
        <f>IF(ISBLANK(B510),"",IF(COUNTIF($L$7:L510,TRUE)&gt;$P$2,L510,FALSE))</f>
        <v/>
      </c>
      <c r="O510" s="85"/>
      <c r="P510" s="86" t="str">
        <f t="shared" si="32"/>
        <v/>
      </c>
    </row>
    <row r="511" spans="2:16" s="76" customFormat="1" ht="15" x14ac:dyDescent="0.25">
      <c r="B511" s="153"/>
      <c r="C511" s="164"/>
      <c r="D511" s="164"/>
      <c r="E511" s="169"/>
      <c r="F511" s="164"/>
      <c r="G511" s="154"/>
      <c r="H511" s="162" t="str">
        <f>IF(ISBLANK(B511),"",SUMIF(Virkedager!$C:$C,"&gt;" &amp;  C511,Virkedager!$A:$A) - SUMIF(Virkedager!$C:$C,"&gt;" &amp;  D511,Virkedager!$A:$A))</f>
        <v/>
      </c>
      <c r="I511" s="83" t="str">
        <f t="shared" si="34"/>
        <v/>
      </c>
      <c r="J511" s="84" t="str">
        <f>IF(ISBLANK(B511),"",SUMIF(Virkedager!$C:$C,"&gt;" &amp;  C511,Virkedager!$A:$A) - SUMIF(Virkedager!$C:$C,"&gt;" &amp;  F511,Virkedager!$A:$A))</f>
        <v/>
      </c>
      <c r="K511" s="83" t="str">
        <f t="shared" si="35"/>
        <v/>
      </c>
      <c r="L511" s="157" t="str">
        <f t="shared" si="33"/>
        <v/>
      </c>
      <c r="M511" s="157" t="str">
        <f>IF(ISBLANK(B511),"",IF(COUNTIF(B$7:$B511,B511)&gt;1,TRUE,FALSE))</f>
        <v/>
      </c>
      <c r="N511" s="157" t="str">
        <f>IF(ISBLANK(B511),"",IF(COUNTIF($L$7:L511,TRUE)&gt;$P$2,L511,FALSE))</f>
        <v/>
      </c>
      <c r="O511" s="85"/>
      <c r="P511" s="86" t="str">
        <f t="shared" si="32"/>
        <v/>
      </c>
    </row>
    <row r="512" spans="2:16" s="76" customFormat="1" ht="15" x14ac:dyDescent="0.25">
      <c r="B512" s="153"/>
      <c r="C512" s="164"/>
      <c r="D512" s="164"/>
      <c r="E512" s="169"/>
      <c r="F512" s="164"/>
      <c r="G512" s="154"/>
      <c r="H512" s="162" t="str">
        <f>IF(ISBLANK(B512),"",SUMIF(Virkedager!$C:$C,"&gt;" &amp;  C512,Virkedager!$A:$A) - SUMIF(Virkedager!$C:$C,"&gt;" &amp;  D512,Virkedager!$A:$A))</f>
        <v/>
      </c>
      <c r="I512" s="83" t="str">
        <f t="shared" si="34"/>
        <v/>
      </c>
      <c r="J512" s="84" t="str">
        <f>IF(ISBLANK(B512),"",SUMIF(Virkedager!$C:$C,"&gt;" &amp;  C512,Virkedager!$A:$A) - SUMIF(Virkedager!$C:$C,"&gt;" &amp;  F512,Virkedager!$A:$A))</f>
        <v/>
      </c>
      <c r="K512" s="83" t="str">
        <f t="shared" si="35"/>
        <v/>
      </c>
      <c r="L512" s="157" t="str">
        <f t="shared" si="33"/>
        <v/>
      </c>
      <c r="M512" s="157" t="str">
        <f>IF(ISBLANK(B512),"",IF(COUNTIF(B$7:$B512,B512)&gt;1,TRUE,FALSE))</f>
        <v/>
      </c>
      <c r="N512" s="157" t="str">
        <f>IF(ISBLANK(B512),"",IF(COUNTIF($L$7:L512,TRUE)&gt;$P$2,L512,FALSE))</f>
        <v/>
      </c>
      <c r="O512" s="85"/>
      <c r="P512" s="86" t="str">
        <f t="shared" si="32"/>
        <v/>
      </c>
    </row>
    <row r="513" spans="2:16" s="76" customFormat="1" ht="15" x14ac:dyDescent="0.25">
      <c r="B513" s="153"/>
      <c r="C513" s="164"/>
      <c r="D513" s="164"/>
      <c r="E513" s="169"/>
      <c r="F513" s="164"/>
      <c r="G513" s="154"/>
      <c r="H513" s="162" t="str">
        <f>IF(ISBLANK(B513),"",SUMIF(Virkedager!$C:$C,"&gt;" &amp;  C513,Virkedager!$A:$A) - SUMIF(Virkedager!$C:$C,"&gt;" &amp;  D513,Virkedager!$A:$A))</f>
        <v/>
      </c>
      <c r="I513" s="83" t="str">
        <f t="shared" si="34"/>
        <v/>
      </c>
      <c r="J513" s="84" t="str">
        <f>IF(ISBLANK(B513),"",SUMIF(Virkedager!$C:$C,"&gt;" &amp;  C513,Virkedager!$A:$A) - SUMIF(Virkedager!$C:$C,"&gt;" &amp;  F513,Virkedager!$A:$A))</f>
        <v/>
      </c>
      <c r="K513" s="83" t="str">
        <f t="shared" si="35"/>
        <v/>
      </c>
      <c r="L513" s="157" t="str">
        <f t="shared" si="33"/>
        <v/>
      </c>
      <c r="M513" s="157" t="str">
        <f>IF(ISBLANK(B513),"",IF(COUNTIF(B$7:$B513,B513)&gt;1,TRUE,FALSE))</f>
        <v/>
      </c>
      <c r="N513" s="157" t="str">
        <f>IF(ISBLANK(B513),"",IF(COUNTIF($L$7:L513,TRUE)&gt;$P$2,L513,FALSE))</f>
        <v/>
      </c>
      <c r="O513" s="85"/>
      <c r="P513" s="86" t="str">
        <f t="shared" si="32"/>
        <v/>
      </c>
    </row>
    <row r="514" spans="2:16" s="76" customFormat="1" ht="15" x14ac:dyDescent="0.25">
      <c r="B514" s="153"/>
      <c r="C514" s="164"/>
      <c r="D514" s="164"/>
      <c r="E514" s="169"/>
      <c r="F514" s="164"/>
      <c r="G514" s="154"/>
      <c r="H514" s="162" t="str">
        <f>IF(ISBLANK(B514),"",SUMIF(Virkedager!$C:$C,"&gt;" &amp;  C514,Virkedager!$A:$A) - SUMIF(Virkedager!$C:$C,"&gt;" &amp;  D514,Virkedager!$A:$A))</f>
        <v/>
      </c>
      <c r="I514" s="83" t="str">
        <f t="shared" si="34"/>
        <v/>
      </c>
      <c r="J514" s="84" t="str">
        <f>IF(ISBLANK(B514),"",SUMIF(Virkedager!$C:$C,"&gt;" &amp;  C514,Virkedager!$A:$A) - SUMIF(Virkedager!$C:$C,"&gt;" &amp;  F514,Virkedager!$A:$A))</f>
        <v/>
      </c>
      <c r="K514" s="83" t="str">
        <f t="shared" si="35"/>
        <v/>
      </c>
      <c r="L514" s="157" t="str">
        <f t="shared" si="33"/>
        <v/>
      </c>
      <c r="M514" s="157" t="str">
        <f>IF(ISBLANK(B514),"",IF(COUNTIF(B$7:$B514,B514)&gt;1,TRUE,FALSE))</f>
        <v/>
      </c>
      <c r="N514" s="157" t="str">
        <f>IF(ISBLANK(B514),"",IF(COUNTIF($L$7:L514,TRUE)&gt;$P$2,L514,FALSE))</f>
        <v/>
      </c>
      <c r="O514" s="85"/>
      <c r="P514" s="86" t="str">
        <f t="shared" si="32"/>
        <v/>
      </c>
    </row>
    <row r="515" spans="2:16" s="76" customFormat="1" ht="15" x14ac:dyDescent="0.25">
      <c r="B515" s="153"/>
      <c r="C515" s="164"/>
      <c r="D515" s="164"/>
      <c r="E515" s="169"/>
      <c r="F515" s="164"/>
      <c r="G515" s="154"/>
      <c r="H515" s="162" t="str">
        <f>IF(ISBLANK(B515),"",SUMIF(Virkedager!$C:$C,"&gt;" &amp;  C515,Virkedager!$A:$A) - SUMIF(Virkedager!$C:$C,"&gt;" &amp;  D515,Virkedager!$A:$A))</f>
        <v/>
      </c>
      <c r="I515" s="83" t="str">
        <f t="shared" si="34"/>
        <v/>
      </c>
      <c r="J515" s="84" t="str">
        <f>IF(ISBLANK(B515),"",SUMIF(Virkedager!$C:$C,"&gt;" &amp;  C515,Virkedager!$A:$A) - SUMIF(Virkedager!$C:$C,"&gt;" &amp;  F515,Virkedager!$A:$A))</f>
        <v/>
      </c>
      <c r="K515" s="83" t="str">
        <f t="shared" si="35"/>
        <v/>
      </c>
      <c r="L515" s="157" t="str">
        <f t="shared" si="33"/>
        <v/>
      </c>
      <c r="M515" s="157" t="str">
        <f>IF(ISBLANK(B515),"",IF(COUNTIF(B$7:$B515,B515)&gt;1,TRUE,FALSE))</f>
        <v/>
      </c>
      <c r="N515" s="157" t="str">
        <f>IF(ISBLANK(B515),"",IF(COUNTIF($L$7:L515,TRUE)&gt;$P$2,L515,FALSE))</f>
        <v/>
      </c>
      <c r="O515" s="85"/>
      <c r="P515" s="86" t="str">
        <f t="shared" si="32"/>
        <v/>
      </c>
    </row>
    <row r="516" spans="2:16" s="76" customFormat="1" ht="15" x14ac:dyDescent="0.25">
      <c r="B516" s="153"/>
      <c r="C516" s="164"/>
      <c r="D516" s="164"/>
      <c r="E516" s="169"/>
      <c r="F516" s="164"/>
      <c r="G516" s="154"/>
      <c r="H516" s="162" t="str">
        <f>IF(ISBLANK(B516),"",SUMIF(Virkedager!$C:$C,"&gt;" &amp;  C516,Virkedager!$A:$A) - SUMIF(Virkedager!$C:$C,"&gt;" &amp;  D516,Virkedager!$A:$A))</f>
        <v/>
      </c>
      <c r="I516" s="83" t="str">
        <f t="shared" si="34"/>
        <v/>
      </c>
      <c r="J516" s="84" t="str">
        <f>IF(ISBLANK(B516),"",SUMIF(Virkedager!$C:$C,"&gt;" &amp;  C516,Virkedager!$A:$A) - SUMIF(Virkedager!$C:$C,"&gt;" &amp;  F516,Virkedager!$A:$A))</f>
        <v/>
      </c>
      <c r="K516" s="83" t="str">
        <f t="shared" si="35"/>
        <v/>
      </c>
      <c r="L516" s="157" t="str">
        <f t="shared" si="33"/>
        <v/>
      </c>
      <c r="M516" s="157" t="str">
        <f>IF(ISBLANK(B516),"",IF(COUNTIF(B$7:$B516,B516)&gt;1,TRUE,FALSE))</f>
        <v/>
      </c>
      <c r="N516" s="157" t="str">
        <f>IF(ISBLANK(B516),"",IF(COUNTIF($L$7:L516,TRUE)&gt;$P$2,L516,FALSE))</f>
        <v/>
      </c>
      <c r="O516" s="85"/>
      <c r="P516" s="86" t="str">
        <f t="shared" si="32"/>
        <v/>
      </c>
    </row>
    <row r="517" spans="2:16" s="76" customFormat="1" ht="15" x14ac:dyDescent="0.25">
      <c r="B517" s="153"/>
      <c r="C517" s="164"/>
      <c r="D517" s="164"/>
      <c r="E517" s="169"/>
      <c r="F517" s="164"/>
      <c r="G517" s="154"/>
      <c r="H517" s="162" t="str">
        <f>IF(ISBLANK(B517),"",SUMIF(Virkedager!$C:$C,"&gt;" &amp;  C517,Virkedager!$A:$A) - SUMIF(Virkedager!$C:$C,"&gt;" &amp;  D517,Virkedager!$A:$A))</f>
        <v/>
      </c>
      <c r="I517" s="83" t="str">
        <f t="shared" si="34"/>
        <v/>
      </c>
      <c r="J517" s="84" t="str">
        <f>IF(ISBLANK(B517),"",SUMIF(Virkedager!$C:$C,"&gt;" &amp;  C517,Virkedager!$A:$A) - SUMIF(Virkedager!$C:$C,"&gt;" &amp;  F517,Virkedager!$A:$A))</f>
        <v/>
      </c>
      <c r="K517" s="83" t="str">
        <f t="shared" si="35"/>
        <v/>
      </c>
      <c r="L517" s="157" t="str">
        <f t="shared" si="33"/>
        <v/>
      </c>
      <c r="M517" s="157" t="str">
        <f>IF(ISBLANK(B517),"",IF(COUNTIF(B$7:$B517,B517)&gt;1,TRUE,FALSE))</f>
        <v/>
      </c>
      <c r="N517" s="157" t="str">
        <f>IF(ISBLANK(B517),"",IF(COUNTIF($L$7:L517,TRUE)&gt;$P$2,L517,FALSE))</f>
        <v/>
      </c>
      <c r="O517" s="85"/>
      <c r="P517" s="86" t="str">
        <f t="shared" si="32"/>
        <v/>
      </c>
    </row>
    <row r="518" spans="2:16" s="76" customFormat="1" ht="15" x14ac:dyDescent="0.25">
      <c r="B518" s="153"/>
      <c r="C518" s="164"/>
      <c r="D518" s="164"/>
      <c r="E518" s="169"/>
      <c r="F518" s="164"/>
      <c r="G518" s="154"/>
      <c r="H518" s="162" t="str">
        <f>IF(ISBLANK(B518),"",SUMIF(Virkedager!$C:$C,"&gt;" &amp;  C518,Virkedager!$A:$A) - SUMIF(Virkedager!$C:$C,"&gt;" &amp;  D518,Virkedager!$A:$A))</f>
        <v/>
      </c>
      <c r="I518" s="83" t="str">
        <f t="shared" si="34"/>
        <v/>
      </c>
      <c r="J518" s="84" t="str">
        <f>IF(ISBLANK(B518),"",SUMIF(Virkedager!$C:$C,"&gt;" &amp;  C518,Virkedager!$A:$A) - SUMIF(Virkedager!$C:$C,"&gt;" &amp;  F518,Virkedager!$A:$A))</f>
        <v/>
      </c>
      <c r="K518" s="83" t="str">
        <f t="shared" si="35"/>
        <v/>
      </c>
      <c r="L518" s="157" t="str">
        <f t="shared" si="33"/>
        <v/>
      </c>
      <c r="M518" s="157" t="str">
        <f>IF(ISBLANK(B518),"",IF(COUNTIF(B$7:$B518,B518)&gt;1,TRUE,FALSE))</f>
        <v/>
      </c>
      <c r="N518" s="157" t="str">
        <f>IF(ISBLANK(B518),"",IF(COUNTIF($L$7:L518,TRUE)&gt;$P$2,L518,FALSE))</f>
        <v/>
      </c>
      <c r="O518" s="85"/>
      <c r="P518" s="86" t="str">
        <f t="shared" si="32"/>
        <v/>
      </c>
    </row>
    <row r="519" spans="2:16" s="76" customFormat="1" ht="15" x14ac:dyDescent="0.25">
      <c r="B519" s="153"/>
      <c r="C519" s="164"/>
      <c r="D519" s="164"/>
      <c r="E519" s="169"/>
      <c r="F519" s="164"/>
      <c r="G519" s="154"/>
      <c r="H519" s="162" t="str">
        <f>IF(ISBLANK(B519),"",SUMIF(Virkedager!$C:$C,"&gt;" &amp;  C519,Virkedager!$A:$A) - SUMIF(Virkedager!$C:$C,"&gt;" &amp;  D519,Virkedager!$A:$A))</f>
        <v/>
      </c>
      <c r="I519" s="83" t="str">
        <f t="shared" si="34"/>
        <v/>
      </c>
      <c r="J519" s="84" t="str">
        <f>IF(ISBLANK(B519),"",SUMIF(Virkedager!$C:$C,"&gt;" &amp;  C519,Virkedager!$A:$A) - SUMIF(Virkedager!$C:$C,"&gt;" &amp;  F519,Virkedager!$A:$A))</f>
        <v/>
      </c>
      <c r="K519" s="83" t="str">
        <f t="shared" si="35"/>
        <v/>
      </c>
      <c r="L519" s="157" t="str">
        <f t="shared" si="33"/>
        <v/>
      </c>
      <c r="M519" s="157" t="str">
        <f>IF(ISBLANK(B519),"",IF(COUNTIF(B$7:$B519,B519)&gt;1,TRUE,FALSE))</f>
        <v/>
      </c>
      <c r="N519" s="157" t="str">
        <f>IF(ISBLANK(B519),"",IF(COUNTIF($L$7:L519,TRUE)&gt;$P$2,L519,FALSE))</f>
        <v/>
      </c>
      <c r="O519" s="85"/>
      <c r="P519" s="86" t="str">
        <f t="shared" si="32"/>
        <v/>
      </c>
    </row>
    <row r="520" spans="2:16" s="76" customFormat="1" ht="15" x14ac:dyDescent="0.25">
      <c r="B520" s="153"/>
      <c r="C520" s="164"/>
      <c r="D520" s="164"/>
      <c r="E520" s="169"/>
      <c r="F520" s="164"/>
      <c r="G520" s="154"/>
      <c r="H520" s="162" t="str">
        <f>IF(ISBLANK(B520),"",SUMIF(Virkedager!$C:$C,"&gt;" &amp;  C520,Virkedager!$A:$A) - SUMIF(Virkedager!$C:$C,"&gt;" &amp;  D520,Virkedager!$A:$A))</f>
        <v/>
      </c>
      <c r="I520" s="83" t="str">
        <f t="shared" si="34"/>
        <v/>
      </c>
      <c r="J520" s="84" t="str">
        <f>IF(ISBLANK(B520),"",SUMIF(Virkedager!$C:$C,"&gt;" &amp;  C520,Virkedager!$A:$A) - SUMIF(Virkedager!$C:$C,"&gt;" &amp;  F520,Virkedager!$A:$A))</f>
        <v/>
      </c>
      <c r="K520" s="83" t="str">
        <f t="shared" si="35"/>
        <v/>
      </c>
      <c r="L520" s="157" t="str">
        <f t="shared" si="33"/>
        <v/>
      </c>
      <c r="M520" s="157" t="str">
        <f>IF(ISBLANK(B520),"",IF(COUNTIF(B$7:$B520,B520)&gt;1,TRUE,FALSE))</f>
        <v/>
      </c>
      <c r="N520" s="157" t="str">
        <f>IF(ISBLANK(B520),"",IF(COUNTIF($L$7:L520,TRUE)&gt;$P$2,L520,FALSE))</f>
        <v/>
      </c>
      <c r="O520" s="85"/>
      <c r="P520" s="86" t="str">
        <f t="shared" si="32"/>
        <v/>
      </c>
    </row>
    <row r="521" spans="2:16" s="76" customFormat="1" ht="15" x14ac:dyDescent="0.25">
      <c r="B521" s="153"/>
      <c r="C521" s="164"/>
      <c r="D521" s="164"/>
      <c r="E521" s="169"/>
      <c r="F521" s="164"/>
      <c r="G521" s="154"/>
      <c r="H521" s="162" t="str">
        <f>IF(ISBLANK(B521),"",SUMIF(Virkedager!$C:$C,"&gt;" &amp;  C521,Virkedager!$A:$A) - SUMIF(Virkedager!$C:$C,"&gt;" &amp;  D521,Virkedager!$A:$A))</f>
        <v/>
      </c>
      <c r="I521" s="83" t="str">
        <f t="shared" si="34"/>
        <v/>
      </c>
      <c r="J521" s="84" t="str">
        <f>IF(ISBLANK(B521),"",SUMIF(Virkedager!$C:$C,"&gt;" &amp;  C521,Virkedager!$A:$A) - SUMIF(Virkedager!$C:$C,"&gt;" &amp;  F521,Virkedager!$A:$A))</f>
        <v/>
      </c>
      <c r="K521" s="83" t="str">
        <f t="shared" si="35"/>
        <v/>
      </c>
      <c r="L521" s="157" t="str">
        <f t="shared" si="33"/>
        <v/>
      </c>
      <c r="M521" s="157" t="str">
        <f>IF(ISBLANK(B521),"",IF(COUNTIF(B$7:$B521,B521)&gt;1,TRUE,FALSE))</f>
        <v/>
      </c>
      <c r="N521" s="157" t="str">
        <f>IF(ISBLANK(B521),"",IF(COUNTIF($L$7:L521,TRUE)&gt;$P$2,L521,FALSE))</f>
        <v/>
      </c>
      <c r="O521" s="85"/>
      <c r="P521" s="86" t="str">
        <f t="shared" si="32"/>
        <v/>
      </c>
    </row>
    <row r="522" spans="2:16" s="76" customFormat="1" ht="15" x14ac:dyDescent="0.25">
      <c r="B522" s="153"/>
      <c r="C522" s="164"/>
      <c r="D522" s="164"/>
      <c r="E522" s="169"/>
      <c r="F522" s="164"/>
      <c r="G522" s="154"/>
      <c r="H522" s="162" t="str">
        <f>IF(ISBLANK(B522),"",SUMIF(Virkedager!$C:$C,"&gt;" &amp;  C522,Virkedager!$A:$A) - SUMIF(Virkedager!$C:$C,"&gt;" &amp;  D522,Virkedager!$A:$A))</f>
        <v/>
      </c>
      <c r="I522" s="83" t="str">
        <f t="shared" si="34"/>
        <v/>
      </c>
      <c r="J522" s="84" t="str">
        <f>IF(ISBLANK(B522),"",SUMIF(Virkedager!$C:$C,"&gt;" &amp;  C522,Virkedager!$A:$A) - SUMIF(Virkedager!$C:$C,"&gt;" &amp;  F522,Virkedager!$A:$A))</f>
        <v/>
      </c>
      <c r="K522" s="83" t="str">
        <f t="shared" si="35"/>
        <v/>
      </c>
      <c r="L522" s="157" t="str">
        <f t="shared" si="33"/>
        <v/>
      </c>
      <c r="M522" s="157" t="str">
        <f>IF(ISBLANK(B522),"",IF(COUNTIF(B$7:$B522,B522)&gt;1,TRUE,FALSE))</f>
        <v/>
      </c>
      <c r="N522" s="157" t="str">
        <f>IF(ISBLANK(B522),"",IF(COUNTIF($L$7:L522,TRUE)&gt;$P$2,L522,FALSE))</f>
        <v/>
      </c>
      <c r="O522" s="85"/>
      <c r="P522" s="86" t="str">
        <f t="shared" si="32"/>
        <v/>
      </c>
    </row>
    <row r="523" spans="2:16" s="76" customFormat="1" ht="15" x14ac:dyDescent="0.25">
      <c r="B523" s="153"/>
      <c r="C523" s="164"/>
      <c r="D523" s="164"/>
      <c r="E523" s="169"/>
      <c r="F523" s="164"/>
      <c r="G523" s="154"/>
      <c r="H523" s="162" t="str">
        <f>IF(ISBLANK(B523),"",SUMIF(Virkedager!$C:$C,"&gt;" &amp;  C523,Virkedager!$A:$A) - SUMIF(Virkedager!$C:$C,"&gt;" &amp;  D523,Virkedager!$A:$A))</f>
        <v/>
      </c>
      <c r="I523" s="83" t="str">
        <f t="shared" si="34"/>
        <v/>
      </c>
      <c r="J523" s="84" t="str">
        <f>IF(ISBLANK(B523),"",SUMIF(Virkedager!$C:$C,"&gt;" &amp;  C523,Virkedager!$A:$A) - SUMIF(Virkedager!$C:$C,"&gt;" &amp;  F523,Virkedager!$A:$A))</f>
        <v/>
      </c>
      <c r="K523" s="83" t="str">
        <f t="shared" si="35"/>
        <v/>
      </c>
      <c r="L523" s="157" t="str">
        <f t="shared" si="33"/>
        <v/>
      </c>
      <c r="M523" s="157" t="str">
        <f>IF(ISBLANK(B523),"",IF(COUNTIF(B$7:$B523,B523)&gt;1,TRUE,FALSE))</f>
        <v/>
      </c>
      <c r="N523" s="157" t="str">
        <f>IF(ISBLANK(B523),"",IF(COUNTIF($L$7:L523,TRUE)&gt;$P$2,L523,FALSE))</f>
        <v/>
      </c>
      <c r="O523" s="85"/>
      <c r="P523" s="86" t="str">
        <f t="shared" si="32"/>
        <v/>
      </c>
    </row>
    <row r="524" spans="2:16" s="76" customFormat="1" ht="15" x14ac:dyDescent="0.25">
      <c r="B524" s="153"/>
      <c r="C524" s="164"/>
      <c r="D524" s="164"/>
      <c r="E524" s="169"/>
      <c r="F524" s="164"/>
      <c r="G524" s="154"/>
      <c r="H524" s="162" t="str">
        <f>IF(ISBLANK(B524),"",SUMIF(Virkedager!$C:$C,"&gt;" &amp;  C524,Virkedager!$A:$A) - SUMIF(Virkedager!$C:$C,"&gt;" &amp;  D524,Virkedager!$A:$A))</f>
        <v/>
      </c>
      <c r="I524" s="83" t="str">
        <f t="shared" si="34"/>
        <v/>
      </c>
      <c r="J524" s="84" t="str">
        <f>IF(ISBLANK(B524),"",SUMIF(Virkedager!$C:$C,"&gt;" &amp;  C524,Virkedager!$A:$A) - SUMIF(Virkedager!$C:$C,"&gt;" &amp;  F524,Virkedager!$A:$A))</f>
        <v/>
      </c>
      <c r="K524" s="83" t="str">
        <f t="shared" si="35"/>
        <v/>
      </c>
      <c r="L524" s="157" t="str">
        <f t="shared" si="33"/>
        <v/>
      </c>
      <c r="M524" s="157" t="str">
        <f>IF(ISBLANK(B524),"",IF(COUNTIF(B$7:$B524,B524)&gt;1,TRUE,FALSE))</f>
        <v/>
      </c>
      <c r="N524" s="157" t="str">
        <f>IF(ISBLANK(B524),"",IF(COUNTIF($L$7:L524,TRUE)&gt;$P$2,L524,FALSE))</f>
        <v/>
      </c>
      <c r="O524" s="85"/>
      <c r="P524" s="86" t="str">
        <f t="shared" ref="P524:P587" si="36">IF(ISBLANK(B524),"",IF(AND(N524,$O$2,NOT(M524)),500,0))</f>
        <v/>
      </c>
    </row>
    <row r="525" spans="2:16" s="76" customFormat="1" ht="15" x14ac:dyDescent="0.25">
      <c r="B525" s="153"/>
      <c r="C525" s="164"/>
      <c r="D525" s="164"/>
      <c r="E525" s="169"/>
      <c r="F525" s="164"/>
      <c r="G525" s="154"/>
      <c r="H525" s="162" t="str">
        <f>IF(ISBLANK(B525),"",SUMIF(Virkedager!$C:$C,"&gt;" &amp;  C525,Virkedager!$A:$A) - SUMIF(Virkedager!$C:$C,"&gt;" &amp;  D525,Virkedager!$A:$A))</f>
        <v/>
      </c>
      <c r="I525" s="83" t="str">
        <f t="shared" si="34"/>
        <v/>
      </c>
      <c r="J525" s="84" t="str">
        <f>IF(ISBLANK(B525),"",SUMIF(Virkedager!$C:$C,"&gt;" &amp;  C525,Virkedager!$A:$A) - SUMIF(Virkedager!$C:$C,"&gt;" &amp;  F525,Virkedager!$A:$A))</f>
        <v/>
      </c>
      <c r="K525" s="83" t="str">
        <f t="shared" si="35"/>
        <v/>
      </c>
      <c r="L525" s="157" t="str">
        <f t="shared" si="33"/>
        <v/>
      </c>
      <c r="M525" s="157" t="str">
        <f>IF(ISBLANK(B525),"",IF(COUNTIF(B$7:$B525,B525)&gt;1,TRUE,FALSE))</f>
        <v/>
      </c>
      <c r="N525" s="157" t="str">
        <f>IF(ISBLANK(B525),"",IF(COUNTIF($L$7:L525,TRUE)&gt;$P$2,L525,FALSE))</f>
        <v/>
      </c>
      <c r="O525" s="85"/>
      <c r="P525" s="86" t="str">
        <f t="shared" si="36"/>
        <v/>
      </c>
    </row>
    <row r="526" spans="2:16" s="76" customFormat="1" ht="15" x14ac:dyDescent="0.25">
      <c r="B526" s="153"/>
      <c r="C526" s="164"/>
      <c r="D526" s="164"/>
      <c r="E526" s="169"/>
      <c r="F526" s="164"/>
      <c r="G526" s="154"/>
      <c r="H526" s="162" t="str">
        <f>IF(ISBLANK(B526),"",SUMIF(Virkedager!$C:$C,"&gt;" &amp;  C526,Virkedager!$A:$A) - SUMIF(Virkedager!$C:$C,"&gt;" &amp;  D526,Virkedager!$A:$A))</f>
        <v/>
      </c>
      <c r="I526" s="83" t="str">
        <f t="shared" si="34"/>
        <v/>
      </c>
      <c r="J526" s="84" t="str">
        <f>IF(ISBLANK(B526),"",SUMIF(Virkedager!$C:$C,"&gt;" &amp;  C526,Virkedager!$A:$A) - SUMIF(Virkedager!$C:$C,"&gt;" &amp;  F526,Virkedager!$A:$A))</f>
        <v/>
      </c>
      <c r="K526" s="83" t="str">
        <f t="shared" si="35"/>
        <v/>
      </c>
      <c r="L526" s="157" t="str">
        <f t="shared" si="33"/>
        <v/>
      </c>
      <c r="M526" s="157" t="str">
        <f>IF(ISBLANK(B526),"",IF(COUNTIF(B$7:$B526,B526)&gt;1,TRUE,FALSE))</f>
        <v/>
      </c>
      <c r="N526" s="157" t="str">
        <f>IF(ISBLANK(B526),"",IF(COUNTIF($L$7:L526,TRUE)&gt;$P$2,L526,FALSE))</f>
        <v/>
      </c>
      <c r="O526" s="85"/>
      <c r="P526" s="86" t="str">
        <f t="shared" si="36"/>
        <v/>
      </c>
    </row>
    <row r="527" spans="2:16" s="76" customFormat="1" ht="15" x14ac:dyDescent="0.25">
      <c r="B527" s="153"/>
      <c r="C527" s="164"/>
      <c r="D527" s="164"/>
      <c r="E527" s="169"/>
      <c r="F527" s="164"/>
      <c r="G527" s="154"/>
      <c r="H527" s="162" t="str">
        <f>IF(ISBLANK(B527),"",SUMIF(Virkedager!$C:$C,"&gt;" &amp;  C527,Virkedager!$A:$A) - SUMIF(Virkedager!$C:$C,"&gt;" &amp;  D527,Virkedager!$A:$A))</f>
        <v/>
      </c>
      <c r="I527" s="83" t="str">
        <f t="shared" si="34"/>
        <v/>
      </c>
      <c r="J527" s="84" t="str">
        <f>IF(ISBLANK(B527),"",SUMIF(Virkedager!$C:$C,"&gt;" &amp;  C527,Virkedager!$A:$A) - SUMIF(Virkedager!$C:$C,"&gt;" &amp;  F527,Virkedager!$A:$A))</f>
        <v/>
      </c>
      <c r="K527" s="83" t="str">
        <f t="shared" si="35"/>
        <v/>
      </c>
      <c r="L527" s="157" t="str">
        <f t="shared" si="33"/>
        <v/>
      </c>
      <c r="M527" s="157" t="str">
        <f>IF(ISBLANK(B527),"",IF(COUNTIF(B$7:$B527,B527)&gt;1,TRUE,FALSE))</f>
        <v/>
      </c>
      <c r="N527" s="157" t="str">
        <f>IF(ISBLANK(B527),"",IF(COUNTIF($L$7:L527,TRUE)&gt;$P$2,L527,FALSE))</f>
        <v/>
      </c>
      <c r="O527" s="85"/>
      <c r="P527" s="86" t="str">
        <f t="shared" si="36"/>
        <v/>
      </c>
    </row>
    <row r="528" spans="2:16" s="76" customFormat="1" ht="15" x14ac:dyDescent="0.25">
      <c r="B528" s="153"/>
      <c r="C528" s="164"/>
      <c r="D528" s="164"/>
      <c r="E528" s="169"/>
      <c r="F528" s="164"/>
      <c r="G528" s="154"/>
      <c r="H528" s="162" t="str">
        <f>IF(ISBLANK(B528),"",SUMIF(Virkedager!$C:$C,"&gt;" &amp;  C528,Virkedager!$A:$A) - SUMIF(Virkedager!$C:$C,"&gt;" &amp;  D528,Virkedager!$A:$A))</f>
        <v/>
      </c>
      <c r="I528" s="83" t="str">
        <f t="shared" si="34"/>
        <v/>
      </c>
      <c r="J528" s="84" t="str">
        <f>IF(ISBLANK(B528),"",SUMIF(Virkedager!$C:$C,"&gt;" &amp;  C528,Virkedager!$A:$A) - SUMIF(Virkedager!$C:$C,"&gt;" &amp;  F528,Virkedager!$A:$A))</f>
        <v/>
      </c>
      <c r="K528" s="83" t="str">
        <f t="shared" si="35"/>
        <v/>
      </c>
      <c r="L528" s="157" t="str">
        <f t="shared" si="33"/>
        <v/>
      </c>
      <c r="M528" s="157" t="str">
        <f>IF(ISBLANK(B528),"",IF(COUNTIF(B$7:$B528,B528)&gt;1,TRUE,FALSE))</f>
        <v/>
      </c>
      <c r="N528" s="157" t="str">
        <f>IF(ISBLANK(B528),"",IF(COUNTIF($L$7:L528,TRUE)&gt;$P$2,L528,FALSE))</f>
        <v/>
      </c>
      <c r="O528" s="85"/>
      <c r="P528" s="86" t="str">
        <f t="shared" si="36"/>
        <v/>
      </c>
    </row>
    <row r="529" spans="2:16" s="76" customFormat="1" ht="15" x14ac:dyDescent="0.25">
      <c r="B529" s="153"/>
      <c r="C529" s="164"/>
      <c r="D529" s="164"/>
      <c r="E529" s="169"/>
      <c r="F529" s="164"/>
      <c r="G529" s="154"/>
      <c r="H529" s="162" t="str">
        <f>IF(ISBLANK(B529),"",SUMIF(Virkedager!$C:$C,"&gt;" &amp;  C529,Virkedager!$A:$A) - SUMIF(Virkedager!$C:$C,"&gt;" &amp;  D529,Virkedager!$A:$A))</f>
        <v/>
      </c>
      <c r="I529" s="83" t="str">
        <f t="shared" si="34"/>
        <v/>
      </c>
      <c r="J529" s="84" t="str">
        <f>IF(ISBLANK(B529),"",SUMIF(Virkedager!$C:$C,"&gt;" &amp;  C529,Virkedager!$A:$A) - SUMIF(Virkedager!$C:$C,"&gt;" &amp;  F529,Virkedager!$A:$A))</f>
        <v/>
      </c>
      <c r="K529" s="83" t="str">
        <f t="shared" si="35"/>
        <v/>
      </c>
      <c r="L529" s="157" t="str">
        <f t="shared" si="33"/>
        <v/>
      </c>
      <c r="M529" s="157" t="str">
        <f>IF(ISBLANK(B529),"",IF(COUNTIF(B$7:$B529,B529)&gt;1,TRUE,FALSE))</f>
        <v/>
      </c>
      <c r="N529" s="157" t="str">
        <f>IF(ISBLANK(B529),"",IF(COUNTIF($L$7:L529,TRUE)&gt;$P$2,L529,FALSE))</f>
        <v/>
      </c>
      <c r="O529" s="85"/>
      <c r="P529" s="86" t="str">
        <f t="shared" si="36"/>
        <v/>
      </c>
    </row>
    <row r="530" spans="2:16" s="76" customFormat="1" ht="15" x14ac:dyDescent="0.25">
      <c r="B530" s="153"/>
      <c r="C530" s="164"/>
      <c r="D530" s="164"/>
      <c r="E530" s="169"/>
      <c r="F530" s="164"/>
      <c r="G530" s="154"/>
      <c r="H530" s="162" t="str">
        <f>IF(ISBLANK(B530),"",SUMIF(Virkedager!$C:$C,"&gt;" &amp;  C530,Virkedager!$A:$A) - SUMIF(Virkedager!$C:$C,"&gt;" &amp;  D530,Virkedager!$A:$A))</f>
        <v/>
      </c>
      <c r="I530" s="83" t="str">
        <f t="shared" si="34"/>
        <v/>
      </c>
      <c r="J530" s="84" t="str">
        <f>IF(ISBLANK(B530),"",SUMIF(Virkedager!$C:$C,"&gt;" &amp;  C530,Virkedager!$A:$A) - SUMIF(Virkedager!$C:$C,"&gt;" &amp;  F530,Virkedager!$A:$A))</f>
        <v/>
      </c>
      <c r="K530" s="83" t="str">
        <f t="shared" si="35"/>
        <v/>
      </c>
      <c r="L530" s="157" t="str">
        <f t="shared" si="33"/>
        <v/>
      </c>
      <c r="M530" s="157" t="str">
        <f>IF(ISBLANK(B530),"",IF(COUNTIF(B$7:$B530,B530)&gt;1,TRUE,FALSE))</f>
        <v/>
      </c>
      <c r="N530" s="157" t="str">
        <f>IF(ISBLANK(B530),"",IF(COUNTIF($L$7:L530,TRUE)&gt;$P$2,L530,FALSE))</f>
        <v/>
      </c>
      <c r="O530" s="85"/>
      <c r="P530" s="86" t="str">
        <f t="shared" si="36"/>
        <v/>
      </c>
    </row>
    <row r="531" spans="2:16" s="76" customFormat="1" ht="15" x14ac:dyDescent="0.25">
      <c r="B531" s="153"/>
      <c r="C531" s="164"/>
      <c r="D531" s="164"/>
      <c r="E531" s="169"/>
      <c r="F531" s="164"/>
      <c r="G531" s="154"/>
      <c r="H531" s="162" t="str">
        <f>IF(ISBLANK(B531),"",SUMIF(Virkedager!$C:$C,"&gt;" &amp;  C531,Virkedager!$A:$A) - SUMIF(Virkedager!$C:$C,"&gt;" &amp;  D531,Virkedager!$A:$A))</f>
        <v/>
      </c>
      <c r="I531" s="83" t="str">
        <f t="shared" si="34"/>
        <v/>
      </c>
      <c r="J531" s="84" t="str">
        <f>IF(ISBLANK(B531),"",SUMIF(Virkedager!$C:$C,"&gt;" &amp;  C531,Virkedager!$A:$A) - SUMIF(Virkedager!$C:$C,"&gt;" &amp;  F531,Virkedager!$A:$A))</f>
        <v/>
      </c>
      <c r="K531" s="83" t="str">
        <f t="shared" si="35"/>
        <v/>
      </c>
      <c r="L531" s="157" t="str">
        <f t="shared" si="33"/>
        <v/>
      </c>
      <c r="M531" s="157" t="str">
        <f>IF(ISBLANK(B531),"",IF(COUNTIF(B$7:$B531,B531)&gt;1,TRUE,FALSE))</f>
        <v/>
      </c>
      <c r="N531" s="157" t="str">
        <f>IF(ISBLANK(B531),"",IF(COUNTIF($L$7:L531,TRUE)&gt;$P$2,L531,FALSE))</f>
        <v/>
      </c>
      <c r="O531" s="85"/>
      <c r="P531" s="86" t="str">
        <f t="shared" si="36"/>
        <v/>
      </c>
    </row>
    <row r="532" spans="2:16" s="76" customFormat="1" ht="15" x14ac:dyDescent="0.25">
      <c r="B532" s="153"/>
      <c r="C532" s="164"/>
      <c r="D532" s="164"/>
      <c r="E532" s="169"/>
      <c r="F532" s="164"/>
      <c r="G532" s="154"/>
      <c r="H532" s="162" t="str">
        <f>IF(ISBLANK(B532),"",SUMIF(Virkedager!$C:$C,"&gt;" &amp;  C532,Virkedager!$A:$A) - SUMIF(Virkedager!$C:$C,"&gt;" &amp;  D532,Virkedager!$A:$A))</f>
        <v/>
      </c>
      <c r="I532" s="83" t="str">
        <f t="shared" si="34"/>
        <v/>
      </c>
      <c r="J532" s="84" t="str">
        <f>IF(ISBLANK(B532),"",SUMIF(Virkedager!$C:$C,"&gt;" &amp;  C532,Virkedager!$A:$A) - SUMIF(Virkedager!$C:$C,"&gt;" &amp;  F532,Virkedager!$A:$A))</f>
        <v/>
      </c>
      <c r="K532" s="83" t="str">
        <f t="shared" si="35"/>
        <v/>
      </c>
      <c r="L532" s="157" t="str">
        <f t="shared" si="33"/>
        <v/>
      </c>
      <c r="M532" s="157" t="str">
        <f>IF(ISBLANK(B532),"",IF(COUNTIF(B$7:$B532,B532)&gt;1,TRUE,FALSE))</f>
        <v/>
      </c>
      <c r="N532" s="157" t="str">
        <f>IF(ISBLANK(B532),"",IF(COUNTIF($L$7:L532,TRUE)&gt;$P$2,L532,FALSE))</f>
        <v/>
      </c>
      <c r="O532" s="85"/>
      <c r="P532" s="86" t="str">
        <f t="shared" si="36"/>
        <v/>
      </c>
    </row>
    <row r="533" spans="2:16" s="76" customFormat="1" ht="15" x14ac:dyDescent="0.25">
      <c r="B533" s="153"/>
      <c r="C533" s="164"/>
      <c r="D533" s="164"/>
      <c r="E533" s="169"/>
      <c r="F533" s="164"/>
      <c r="G533" s="154"/>
      <c r="H533" s="162" t="str">
        <f>IF(ISBLANK(B533),"",SUMIF(Virkedager!$C:$C,"&gt;" &amp;  C533,Virkedager!$A:$A) - SUMIF(Virkedager!$C:$C,"&gt;" &amp;  D533,Virkedager!$A:$A))</f>
        <v/>
      </c>
      <c r="I533" s="83" t="str">
        <f t="shared" si="34"/>
        <v/>
      </c>
      <c r="J533" s="84" t="str">
        <f>IF(ISBLANK(B533),"",SUMIF(Virkedager!$C:$C,"&gt;" &amp;  C533,Virkedager!$A:$A) - SUMIF(Virkedager!$C:$C,"&gt;" &amp;  F533,Virkedager!$A:$A))</f>
        <v/>
      </c>
      <c r="K533" s="83" t="str">
        <f t="shared" si="35"/>
        <v/>
      </c>
      <c r="L533" s="157" t="str">
        <f t="shared" si="33"/>
        <v/>
      </c>
      <c r="M533" s="157" t="str">
        <f>IF(ISBLANK(B533),"",IF(COUNTIF(B$7:$B533,B533)&gt;1,TRUE,FALSE))</f>
        <v/>
      </c>
      <c r="N533" s="157" t="str">
        <f>IF(ISBLANK(B533),"",IF(COUNTIF($L$7:L533,TRUE)&gt;$P$2,L533,FALSE))</f>
        <v/>
      </c>
      <c r="O533" s="85"/>
      <c r="P533" s="86" t="str">
        <f t="shared" si="36"/>
        <v/>
      </c>
    </row>
    <row r="534" spans="2:16" s="76" customFormat="1" ht="15" x14ac:dyDescent="0.25">
      <c r="B534" s="153"/>
      <c r="C534" s="164"/>
      <c r="D534" s="164"/>
      <c r="E534" s="169"/>
      <c r="F534" s="164"/>
      <c r="G534" s="154"/>
      <c r="H534" s="162" t="str">
        <f>IF(ISBLANK(B534),"",SUMIF(Virkedager!$C:$C,"&gt;" &amp;  C534,Virkedager!$A:$A) - SUMIF(Virkedager!$C:$C,"&gt;" &amp;  D534,Virkedager!$A:$A))</f>
        <v/>
      </c>
      <c r="I534" s="83" t="str">
        <f t="shared" si="34"/>
        <v/>
      </c>
      <c r="J534" s="84" t="str">
        <f>IF(ISBLANK(B534),"",SUMIF(Virkedager!$C:$C,"&gt;" &amp;  C534,Virkedager!$A:$A) - SUMIF(Virkedager!$C:$C,"&gt;" &amp;  F534,Virkedager!$A:$A))</f>
        <v/>
      </c>
      <c r="K534" s="83" t="str">
        <f t="shared" si="35"/>
        <v/>
      </c>
      <c r="L534" s="157" t="str">
        <f t="shared" si="33"/>
        <v/>
      </c>
      <c r="M534" s="157" t="str">
        <f>IF(ISBLANK(B534),"",IF(COUNTIF(B$7:$B534,B534)&gt;1,TRUE,FALSE))</f>
        <v/>
      </c>
      <c r="N534" s="157" t="str">
        <f>IF(ISBLANK(B534),"",IF(COUNTIF($L$7:L534,TRUE)&gt;$P$2,L534,FALSE))</f>
        <v/>
      </c>
      <c r="O534" s="85"/>
      <c r="P534" s="86" t="str">
        <f t="shared" si="36"/>
        <v/>
      </c>
    </row>
    <row r="535" spans="2:16" s="76" customFormat="1" ht="15" x14ac:dyDescent="0.25">
      <c r="B535" s="153"/>
      <c r="C535" s="164"/>
      <c r="D535" s="164"/>
      <c r="E535" s="169"/>
      <c r="F535" s="164"/>
      <c r="G535" s="154"/>
      <c r="H535" s="162" t="str">
        <f>IF(ISBLANK(B535),"",SUMIF(Virkedager!$C:$C,"&gt;" &amp;  C535,Virkedager!$A:$A) - SUMIF(Virkedager!$C:$C,"&gt;" &amp;  D535,Virkedager!$A:$A))</f>
        <v/>
      </c>
      <c r="I535" s="83" t="str">
        <f t="shared" si="34"/>
        <v/>
      </c>
      <c r="J535" s="84" t="str">
        <f>IF(ISBLANK(B535),"",SUMIF(Virkedager!$C:$C,"&gt;" &amp;  C535,Virkedager!$A:$A) - SUMIF(Virkedager!$C:$C,"&gt;" &amp;  F535,Virkedager!$A:$A))</f>
        <v/>
      </c>
      <c r="K535" s="83" t="str">
        <f t="shared" si="35"/>
        <v/>
      </c>
      <c r="L535" s="157" t="str">
        <f t="shared" si="33"/>
        <v/>
      </c>
      <c r="M535" s="157" t="str">
        <f>IF(ISBLANK(B535),"",IF(COUNTIF(B$7:$B535,B535)&gt;1,TRUE,FALSE))</f>
        <v/>
      </c>
      <c r="N535" s="157" t="str">
        <f>IF(ISBLANK(B535),"",IF(COUNTIF($L$7:L535,TRUE)&gt;$P$2,L535,FALSE))</f>
        <v/>
      </c>
      <c r="O535" s="85"/>
      <c r="P535" s="86" t="str">
        <f t="shared" si="36"/>
        <v/>
      </c>
    </row>
    <row r="536" spans="2:16" s="76" customFormat="1" ht="15" x14ac:dyDescent="0.25">
      <c r="B536" s="153"/>
      <c r="C536" s="164"/>
      <c r="D536" s="164"/>
      <c r="E536" s="169"/>
      <c r="F536" s="164"/>
      <c r="G536" s="154"/>
      <c r="H536" s="162" t="str">
        <f>IF(ISBLANK(B536),"",SUMIF(Virkedager!$C:$C,"&gt;" &amp;  C536,Virkedager!$A:$A) - SUMIF(Virkedager!$C:$C,"&gt;" &amp;  D536,Virkedager!$A:$A))</f>
        <v/>
      </c>
      <c r="I536" s="83" t="str">
        <f t="shared" si="34"/>
        <v/>
      </c>
      <c r="J536" s="84" t="str">
        <f>IF(ISBLANK(B536),"",SUMIF(Virkedager!$C:$C,"&gt;" &amp;  C536,Virkedager!$A:$A) - SUMIF(Virkedager!$C:$C,"&gt;" &amp;  F536,Virkedager!$A:$A))</f>
        <v/>
      </c>
      <c r="K536" s="83" t="str">
        <f t="shared" si="35"/>
        <v/>
      </c>
      <c r="L536" s="157" t="str">
        <f t="shared" si="33"/>
        <v/>
      </c>
      <c r="M536" s="157" t="str">
        <f>IF(ISBLANK(B536),"",IF(COUNTIF(B$7:$B536,B536)&gt;1,TRUE,FALSE))</f>
        <v/>
      </c>
      <c r="N536" s="157" t="str">
        <f>IF(ISBLANK(B536),"",IF(COUNTIF($L$7:L536,TRUE)&gt;$P$2,L536,FALSE))</f>
        <v/>
      </c>
      <c r="O536" s="85"/>
      <c r="P536" s="86" t="str">
        <f t="shared" si="36"/>
        <v/>
      </c>
    </row>
    <row r="537" spans="2:16" s="76" customFormat="1" ht="15" x14ac:dyDescent="0.25">
      <c r="B537" s="153"/>
      <c r="C537" s="164"/>
      <c r="D537" s="164"/>
      <c r="E537" s="169"/>
      <c r="F537" s="164"/>
      <c r="G537" s="154"/>
      <c r="H537" s="162" t="str">
        <f>IF(ISBLANK(B537),"",SUMIF(Virkedager!$C:$C,"&gt;" &amp;  C537,Virkedager!$A:$A) - SUMIF(Virkedager!$C:$C,"&gt;" &amp;  D537,Virkedager!$A:$A))</f>
        <v/>
      </c>
      <c r="I537" s="83" t="str">
        <f t="shared" si="34"/>
        <v/>
      </c>
      <c r="J537" s="84" t="str">
        <f>IF(ISBLANK(B537),"",SUMIF(Virkedager!$C:$C,"&gt;" &amp;  C537,Virkedager!$A:$A) - SUMIF(Virkedager!$C:$C,"&gt;" &amp;  F537,Virkedager!$A:$A))</f>
        <v/>
      </c>
      <c r="K537" s="83" t="str">
        <f t="shared" si="35"/>
        <v/>
      </c>
      <c r="L537" s="157" t="str">
        <f t="shared" si="33"/>
        <v/>
      </c>
      <c r="M537" s="157" t="str">
        <f>IF(ISBLANK(B537),"",IF(COUNTIF(B$7:$B537,B537)&gt;1,TRUE,FALSE))</f>
        <v/>
      </c>
      <c r="N537" s="157" t="str">
        <f>IF(ISBLANK(B537),"",IF(COUNTIF($L$7:L537,TRUE)&gt;$P$2,L537,FALSE))</f>
        <v/>
      </c>
      <c r="O537" s="85"/>
      <c r="P537" s="86" t="str">
        <f t="shared" si="36"/>
        <v/>
      </c>
    </row>
    <row r="538" spans="2:16" s="76" customFormat="1" ht="15" x14ac:dyDescent="0.25">
      <c r="B538" s="153"/>
      <c r="C538" s="164"/>
      <c r="D538" s="164"/>
      <c r="E538" s="169"/>
      <c r="F538" s="164"/>
      <c r="G538" s="154"/>
      <c r="H538" s="162" t="str">
        <f>IF(ISBLANK(B538),"",SUMIF(Virkedager!$C:$C,"&gt;" &amp;  C538,Virkedager!$A:$A) - SUMIF(Virkedager!$C:$C,"&gt;" &amp;  D538,Virkedager!$A:$A))</f>
        <v/>
      </c>
      <c r="I538" s="83" t="str">
        <f t="shared" si="34"/>
        <v/>
      </c>
      <c r="J538" s="84" t="str">
        <f>IF(ISBLANK(B538),"",SUMIF(Virkedager!$C:$C,"&gt;" &amp;  C538,Virkedager!$A:$A) - SUMIF(Virkedager!$C:$C,"&gt;" &amp;  F538,Virkedager!$A:$A))</f>
        <v/>
      </c>
      <c r="K538" s="83" t="str">
        <f t="shared" si="35"/>
        <v/>
      </c>
      <c r="L538" s="157" t="str">
        <f t="shared" si="33"/>
        <v/>
      </c>
      <c r="M538" s="157" t="str">
        <f>IF(ISBLANK(B538),"",IF(COUNTIF(B$7:$B538,B538)&gt;1,TRUE,FALSE))</f>
        <v/>
      </c>
      <c r="N538" s="157" t="str">
        <f>IF(ISBLANK(B538),"",IF(COUNTIF($L$7:L538,TRUE)&gt;$P$2,L538,FALSE))</f>
        <v/>
      </c>
      <c r="O538" s="85"/>
      <c r="P538" s="86" t="str">
        <f t="shared" si="36"/>
        <v/>
      </c>
    </row>
    <row r="539" spans="2:16" s="76" customFormat="1" ht="15" x14ac:dyDescent="0.25">
      <c r="B539" s="153"/>
      <c r="C539" s="164"/>
      <c r="D539" s="164"/>
      <c r="E539" s="169"/>
      <c r="F539" s="164"/>
      <c r="G539" s="154"/>
      <c r="H539" s="162" t="str">
        <f>IF(ISBLANK(B539),"",SUMIF(Virkedager!$C:$C,"&gt;" &amp;  C539,Virkedager!$A:$A) - SUMIF(Virkedager!$C:$C,"&gt;" &amp;  D539,Virkedager!$A:$A))</f>
        <v/>
      </c>
      <c r="I539" s="83" t="str">
        <f t="shared" si="34"/>
        <v/>
      </c>
      <c r="J539" s="84" t="str">
        <f>IF(ISBLANK(B539),"",SUMIF(Virkedager!$C:$C,"&gt;" &amp;  C539,Virkedager!$A:$A) - SUMIF(Virkedager!$C:$C,"&gt;" &amp;  F539,Virkedager!$A:$A))</f>
        <v/>
      </c>
      <c r="K539" s="83" t="str">
        <f t="shared" si="35"/>
        <v/>
      </c>
      <c r="L539" s="157" t="str">
        <f t="shared" si="33"/>
        <v/>
      </c>
      <c r="M539" s="157" t="str">
        <f>IF(ISBLANK(B539),"",IF(COUNTIF(B$7:$B539,B539)&gt;1,TRUE,FALSE))</f>
        <v/>
      </c>
      <c r="N539" s="157" t="str">
        <f>IF(ISBLANK(B539),"",IF(COUNTIF($L$7:L539,TRUE)&gt;$P$2,L539,FALSE))</f>
        <v/>
      </c>
      <c r="O539" s="85"/>
      <c r="P539" s="86" t="str">
        <f t="shared" si="36"/>
        <v/>
      </c>
    </row>
    <row r="540" spans="2:16" s="76" customFormat="1" ht="15" x14ac:dyDescent="0.25">
      <c r="B540" s="153"/>
      <c r="C540" s="164"/>
      <c r="D540" s="164"/>
      <c r="E540" s="169"/>
      <c r="F540" s="164"/>
      <c r="G540" s="154"/>
      <c r="H540" s="162" t="str">
        <f>IF(ISBLANK(B540),"",SUMIF(Virkedager!$C:$C,"&gt;" &amp;  C540,Virkedager!$A:$A) - SUMIF(Virkedager!$C:$C,"&gt;" &amp;  D540,Virkedager!$A:$A))</f>
        <v/>
      </c>
      <c r="I540" s="83" t="str">
        <f t="shared" si="34"/>
        <v/>
      </c>
      <c r="J540" s="84" t="str">
        <f>IF(ISBLANK(B540),"",SUMIF(Virkedager!$C:$C,"&gt;" &amp;  C540,Virkedager!$A:$A) - SUMIF(Virkedager!$C:$C,"&gt;" &amp;  F540,Virkedager!$A:$A))</f>
        <v/>
      </c>
      <c r="K540" s="83" t="str">
        <f t="shared" si="35"/>
        <v/>
      </c>
      <c r="L540" s="157" t="str">
        <f t="shared" si="33"/>
        <v/>
      </c>
      <c r="M540" s="157" t="str">
        <f>IF(ISBLANK(B540),"",IF(COUNTIF(B$7:$B540,B540)&gt;1,TRUE,FALSE))</f>
        <v/>
      </c>
      <c r="N540" s="157" t="str">
        <f>IF(ISBLANK(B540),"",IF(COUNTIF($L$7:L540,TRUE)&gt;$P$2,L540,FALSE))</f>
        <v/>
      </c>
      <c r="O540" s="85"/>
      <c r="P540" s="86" t="str">
        <f t="shared" si="36"/>
        <v/>
      </c>
    </row>
    <row r="541" spans="2:16" s="76" customFormat="1" ht="15" x14ac:dyDescent="0.25">
      <c r="B541" s="153"/>
      <c r="C541" s="164"/>
      <c r="D541" s="164"/>
      <c r="E541" s="169"/>
      <c r="F541" s="164"/>
      <c r="G541" s="154"/>
      <c r="H541" s="162" t="str">
        <f>IF(ISBLANK(B541),"",SUMIF(Virkedager!$C:$C,"&gt;" &amp;  C541,Virkedager!$A:$A) - SUMIF(Virkedager!$C:$C,"&gt;" &amp;  D541,Virkedager!$A:$A))</f>
        <v/>
      </c>
      <c r="I541" s="83" t="str">
        <f t="shared" si="34"/>
        <v/>
      </c>
      <c r="J541" s="84" t="str">
        <f>IF(ISBLANK(B541),"",SUMIF(Virkedager!$C:$C,"&gt;" &amp;  C541,Virkedager!$A:$A) - SUMIF(Virkedager!$C:$C,"&gt;" &amp;  F541,Virkedager!$A:$A))</f>
        <v/>
      </c>
      <c r="K541" s="83" t="str">
        <f t="shared" si="35"/>
        <v/>
      </c>
      <c r="L541" s="157" t="str">
        <f t="shared" si="33"/>
        <v/>
      </c>
      <c r="M541" s="157" t="str">
        <f>IF(ISBLANK(B541),"",IF(COUNTIF(B$7:$B541,B541)&gt;1,TRUE,FALSE))</f>
        <v/>
      </c>
      <c r="N541" s="157" t="str">
        <f>IF(ISBLANK(B541),"",IF(COUNTIF($L$7:L541,TRUE)&gt;$P$2,L541,FALSE))</f>
        <v/>
      </c>
      <c r="O541" s="85"/>
      <c r="P541" s="86" t="str">
        <f t="shared" si="36"/>
        <v/>
      </c>
    </row>
    <row r="542" spans="2:16" s="76" customFormat="1" ht="15" x14ac:dyDescent="0.25">
      <c r="B542" s="153"/>
      <c r="C542" s="164"/>
      <c r="D542" s="164"/>
      <c r="E542" s="169"/>
      <c r="F542" s="164"/>
      <c r="G542" s="154"/>
      <c r="H542" s="162" t="str">
        <f>IF(ISBLANK(B542),"",SUMIF(Virkedager!$C:$C,"&gt;" &amp;  C542,Virkedager!$A:$A) - SUMIF(Virkedager!$C:$C,"&gt;" &amp;  D542,Virkedager!$A:$A))</f>
        <v/>
      </c>
      <c r="I542" s="83" t="str">
        <f t="shared" si="34"/>
        <v/>
      </c>
      <c r="J542" s="84" t="str">
        <f>IF(ISBLANK(B542),"",SUMIF(Virkedager!$C:$C,"&gt;" &amp;  C542,Virkedager!$A:$A) - SUMIF(Virkedager!$C:$C,"&gt;" &amp;  F542,Virkedager!$A:$A))</f>
        <v/>
      </c>
      <c r="K542" s="83" t="str">
        <f t="shared" si="35"/>
        <v/>
      </c>
      <c r="L542" s="157" t="str">
        <f t="shared" si="33"/>
        <v/>
      </c>
      <c r="M542" s="157" t="str">
        <f>IF(ISBLANK(B542),"",IF(COUNTIF(B$7:$B542,B542)&gt;1,TRUE,FALSE))</f>
        <v/>
      </c>
      <c r="N542" s="157" t="str">
        <f>IF(ISBLANK(B542),"",IF(COUNTIF($L$7:L542,TRUE)&gt;$P$2,L542,FALSE))</f>
        <v/>
      </c>
      <c r="O542" s="85"/>
      <c r="P542" s="86" t="str">
        <f t="shared" si="36"/>
        <v/>
      </c>
    </row>
    <row r="543" spans="2:16" s="76" customFormat="1" ht="15" x14ac:dyDescent="0.25">
      <c r="B543" s="153"/>
      <c r="C543" s="164"/>
      <c r="D543" s="164"/>
      <c r="E543" s="169"/>
      <c r="F543" s="164"/>
      <c r="G543" s="154"/>
      <c r="H543" s="162" t="str">
        <f>IF(ISBLANK(B543),"",SUMIF(Virkedager!$C:$C,"&gt;" &amp;  C543,Virkedager!$A:$A) - SUMIF(Virkedager!$C:$C,"&gt;" &amp;  D543,Virkedager!$A:$A))</f>
        <v/>
      </c>
      <c r="I543" s="83" t="str">
        <f t="shared" si="34"/>
        <v/>
      </c>
      <c r="J543" s="84" t="str">
        <f>IF(ISBLANK(B543),"",SUMIF(Virkedager!$C:$C,"&gt;" &amp;  C543,Virkedager!$A:$A) - SUMIF(Virkedager!$C:$C,"&gt;" &amp;  F543,Virkedager!$A:$A))</f>
        <v/>
      </c>
      <c r="K543" s="83" t="str">
        <f t="shared" si="35"/>
        <v/>
      </c>
      <c r="L543" s="157" t="str">
        <f t="shared" si="33"/>
        <v/>
      </c>
      <c r="M543" s="157" t="str">
        <f>IF(ISBLANK(B543),"",IF(COUNTIF(B$7:$B543,B543)&gt;1,TRUE,FALSE))</f>
        <v/>
      </c>
      <c r="N543" s="157" t="str">
        <f>IF(ISBLANK(B543),"",IF(COUNTIF($L$7:L543,TRUE)&gt;$P$2,L543,FALSE))</f>
        <v/>
      </c>
      <c r="O543" s="85"/>
      <c r="P543" s="86" t="str">
        <f t="shared" si="36"/>
        <v/>
      </c>
    </row>
    <row r="544" spans="2:16" s="76" customFormat="1" ht="15" x14ac:dyDescent="0.25">
      <c r="B544" s="153"/>
      <c r="C544" s="164"/>
      <c r="D544" s="164"/>
      <c r="E544" s="169"/>
      <c r="F544" s="164"/>
      <c r="G544" s="154"/>
      <c r="H544" s="162" t="str">
        <f>IF(ISBLANK(B544),"",SUMIF(Virkedager!$C:$C,"&gt;" &amp;  C544,Virkedager!$A:$A) - SUMIF(Virkedager!$C:$C,"&gt;" &amp;  D544,Virkedager!$A:$A))</f>
        <v/>
      </c>
      <c r="I544" s="83" t="str">
        <f t="shared" si="34"/>
        <v/>
      </c>
      <c r="J544" s="84" t="str">
        <f>IF(ISBLANK(B544),"",SUMIF(Virkedager!$C:$C,"&gt;" &amp;  C544,Virkedager!$A:$A) - SUMIF(Virkedager!$C:$C,"&gt;" &amp;  F544,Virkedager!$A:$A))</f>
        <v/>
      </c>
      <c r="K544" s="83" t="str">
        <f t="shared" si="35"/>
        <v/>
      </c>
      <c r="L544" s="157" t="str">
        <f t="shared" si="33"/>
        <v/>
      </c>
      <c r="M544" s="157" t="str">
        <f>IF(ISBLANK(B544),"",IF(COUNTIF(B$7:$B544,B544)&gt;1,TRUE,FALSE))</f>
        <v/>
      </c>
      <c r="N544" s="157" t="str">
        <f>IF(ISBLANK(B544),"",IF(COUNTIF($L$7:L544,TRUE)&gt;$P$2,L544,FALSE))</f>
        <v/>
      </c>
      <c r="O544" s="85"/>
      <c r="P544" s="86" t="str">
        <f t="shared" si="36"/>
        <v/>
      </c>
    </row>
    <row r="545" spans="2:16" s="76" customFormat="1" ht="15" x14ac:dyDescent="0.25">
      <c r="B545" s="153"/>
      <c r="C545" s="164"/>
      <c r="D545" s="164"/>
      <c r="E545" s="169"/>
      <c r="F545" s="164"/>
      <c r="G545" s="154"/>
      <c r="H545" s="162" t="str">
        <f>IF(ISBLANK(B545),"",SUMIF(Virkedager!$C:$C,"&gt;" &amp;  C545,Virkedager!$A:$A) - SUMIF(Virkedager!$C:$C,"&gt;" &amp;  D545,Virkedager!$A:$A))</f>
        <v/>
      </c>
      <c r="I545" s="83" t="str">
        <f t="shared" si="34"/>
        <v/>
      </c>
      <c r="J545" s="84" t="str">
        <f>IF(ISBLANK(B545),"",SUMIF(Virkedager!$C:$C,"&gt;" &amp;  C545,Virkedager!$A:$A) - SUMIF(Virkedager!$C:$C,"&gt;" &amp;  F545,Virkedager!$A:$A))</f>
        <v/>
      </c>
      <c r="K545" s="83" t="str">
        <f t="shared" si="35"/>
        <v/>
      </c>
      <c r="L545" s="157" t="str">
        <f t="shared" si="33"/>
        <v/>
      </c>
      <c r="M545" s="157" t="str">
        <f>IF(ISBLANK(B545),"",IF(COUNTIF(B$7:$B545,B545)&gt;1,TRUE,FALSE))</f>
        <v/>
      </c>
      <c r="N545" s="157" t="str">
        <f>IF(ISBLANK(B545),"",IF(COUNTIF($L$7:L545,TRUE)&gt;$P$2,L545,FALSE))</f>
        <v/>
      </c>
      <c r="O545" s="85"/>
      <c r="P545" s="86" t="str">
        <f t="shared" si="36"/>
        <v/>
      </c>
    </row>
    <row r="546" spans="2:16" s="76" customFormat="1" ht="15" x14ac:dyDescent="0.25">
      <c r="B546" s="153"/>
      <c r="C546" s="164"/>
      <c r="D546" s="164"/>
      <c r="E546" s="169"/>
      <c r="F546" s="164"/>
      <c r="G546" s="154"/>
      <c r="H546" s="162" t="str">
        <f>IF(ISBLANK(B546),"",SUMIF(Virkedager!$C:$C,"&gt;" &amp;  C546,Virkedager!$A:$A) - SUMIF(Virkedager!$C:$C,"&gt;" &amp;  D546,Virkedager!$A:$A))</f>
        <v/>
      </c>
      <c r="I546" s="83" t="str">
        <f t="shared" si="34"/>
        <v/>
      </c>
      <c r="J546" s="84" t="str">
        <f>IF(ISBLANK(B546),"",SUMIF(Virkedager!$C:$C,"&gt;" &amp;  C546,Virkedager!$A:$A) - SUMIF(Virkedager!$C:$C,"&gt;" &amp;  F546,Virkedager!$A:$A))</f>
        <v/>
      </c>
      <c r="K546" s="83" t="str">
        <f t="shared" si="35"/>
        <v/>
      </c>
      <c r="L546" s="157" t="str">
        <f t="shared" si="33"/>
        <v/>
      </c>
      <c r="M546" s="157" t="str">
        <f>IF(ISBLANK(B546),"",IF(COUNTIF(B$7:$B546,B546)&gt;1,TRUE,FALSE))</f>
        <v/>
      </c>
      <c r="N546" s="157" t="str">
        <f>IF(ISBLANK(B546),"",IF(COUNTIF($L$7:L546,TRUE)&gt;$P$2,L546,FALSE))</f>
        <v/>
      </c>
      <c r="O546" s="85"/>
      <c r="P546" s="86" t="str">
        <f t="shared" si="36"/>
        <v/>
      </c>
    </row>
    <row r="547" spans="2:16" s="76" customFormat="1" ht="15" x14ac:dyDescent="0.25">
      <c r="B547" s="153"/>
      <c r="C547" s="164"/>
      <c r="D547" s="164"/>
      <c r="E547" s="169"/>
      <c r="F547" s="164"/>
      <c r="G547" s="154"/>
      <c r="H547" s="162" t="str">
        <f>IF(ISBLANK(B547),"",SUMIF(Virkedager!$C:$C,"&gt;" &amp;  C547,Virkedager!$A:$A) - SUMIF(Virkedager!$C:$C,"&gt;" &amp;  D547,Virkedager!$A:$A))</f>
        <v/>
      </c>
      <c r="I547" s="83" t="str">
        <f t="shared" si="34"/>
        <v/>
      </c>
      <c r="J547" s="84" t="str">
        <f>IF(ISBLANK(B547),"",SUMIF(Virkedager!$C:$C,"&gt;" &amp;  C547,Virkedager!$A:$A) - SUMIF(Virkedager!$C:$C,"&gt;" &amp;  F547,Virkedager!$A:$A))</f>
        <v/>
      </c>
      <c r="K547" s="83" t="str">
        <f t="shared" si="35"/>
        <v/>
      </c>
      <c r="L547" s="157" t="str">
        <f t="shared" si="33"/>
        <v/>
      </c>
      <c r="M547" s="157" t="str">
        <f>IF(ISBLANK(B547),"",IF(COUNTIF(B$7:$B547,B547)&gt;1,TRUE,FALSE))</f>
        <v/>
      </c>
      <c r="N547" s="157" t="str">
        <f>IF(ISBLANK(B547),"",IF(COUNTIF($L$7:L547,TRUE)&gt;$P$2,L547,FALSE))</f>
        <v/>
      </c>
      <c r="O547" s="85"/>
      <c r="P547" s="86" t="str">
        <f t="shared" si="36"/>
        <v/>
      </c>
    </row>
    <row r="548" spans="2:16" s="76" customFormat="1" ht="15" x14ac:dyDescent="0.25">
      <c r="B548" s="153"/>
      <c r="C548" s="164"/>
      <c r="D548" s="164"/>
      <c r="E548" s="169"/>
      <c r="F548" s="164"/>
      <c r="G548" s="154"/>
      <c r="H548" s="162" t="str">
        <f>IF(ISBLANK(B548),"",SUMIF(Virkedager!$C:$C,"&gt;" &amp;  C548,Virkedager!$A:$A) - SUMIF(Virkedager!$C:$C,"&gt;" &amp;  D548,Virkedager!$A:$A))</f>
        <v/>
      </c>
      <c r="I548" s="83" t="str">
        <f t="shared" si="34"/>
        <v/>
      </c>
      <c r="J548" s="84" t="str">
        <f>IF(ISBLANK(B548),"",SUMIF(Virkedager!$C:$C,"&gt;" &amp;  C548,Virkedager!$A:$A) - SUMIF(Virkedager!$C:$C,"&gt;" &amp;  F548,Virkedager!$A:$A))</f>
        <v/>
      </c>
      <c r="K548" s="83" t="str">
        <f t="shared" si="35"/>
        <v/>
      </c>
      <c r="L548" s="157" t="str">
        <f t="shared" si="33"/>
        <v/>
      </c>
      <c r="M548" s="157" t="str">
        <f>IF(ISBLANK(B548),"",IF(COUNTIF(B$7:$B548,B548)&gt;1,TRUE,FALSE))</f>
        <v/>
      </c>
      <c r="N548" s="157" t="str">
        <f>IF(ISBLANK(B548),"",IF(COUNTIF($L$7:L548,TRUE)&gt;$P$2,L548,FALSE))</f>
        <v/>
      </c>
      <c r="O548" s="85"/>
      <c r="P548" s="86" t="str">
        <f t="shared" si="36"/>
        <v/>
      </c>
    </row>
    <row r="549" spans="2:16" s="76" customFormat="1" ht="15" x14ac:dyDescent="0.25">
      <c r="B549" s="153"/>
      <c r="C549" s="164"/>
      <c r="D549" s="164"/>
      <c r="E549" s="169"/>
      <c r="F549" s="164"/>
      <c r="G549" s="154"/>
      <c r="H549" s="162" t="str">
        <f>IF(ISBLANK(B549),"",SUMIF(Virkedager!$C:$C,"&gt;" &amp;  C549,Virkedager!$A:$A) - SUMIF(Virkedager!$C:$C,"&gt;" &amp;  D549,Virkedager!$A:$A))</f>
        <v/>
      </c>
      <c r="I549" s="83" t="str">
        <f t="shared" si="34"/>
        <v/>
      </c>
      <c r="J549" s="84" t="str">
        <f>IF(ISBLANK(B549),"",SUMIF(Virkedager!$C:$C,"&gt;" &amp;  C549,Virkedager!$A:$A) - SUMIF(Virkedager!$C:$C,"&gt;" &amp;  F549,Virkedager!$A:$A))</f>
        <v/>
      </c>
      <c r="K549" s="83" t="str">
        <f t="shared" si="35"/>
        <v/>
      </c>
      <c r="L549" s="157" t="str">
        <f t="shared" ref="L549:L612" si="37">IF(ISBLANK(B549),"",IF(AND(ISNUMBER($J$2),ISNUMBER(E549)),F549&gt;=E549,FALSE))</f>
        <v/>
      </c>
      <c r="M549" s="157" t="str">
        <f>IF(ISBLANK(B549),"",IF(COUNTIF(B$7:$B549,B549)&gt;1,TRUE,FALSE))</f>
        <v/>
      </c>
      <c r="N549" s="157" t="str">
        <f>IF(ISBLANK(B549),"",IF(COUNTIF($L$7:L549,TRUE)&gt;$P$2,L549,FALSE))</f>
        <v/>
      </c>
      <c r="O549" s="85"/>
      <c r="P549" s="86" t="str">
        <f t="shared" si="36"/>
        <v/>
      </c>
    </row>
    <row r="550" spans="2:16" s="76" customFormat="1" ht="15" x14ac:dyDescent="0.25">
      <c r="B550" s="153"/>
      <c r="C550" s="164"/>
      <c r="D550" s="164"/>
      <c r="E550" s="169"/>
      <c r="F550" s="164"/>
      <c r="G550" s="154"/>
      <c r="H550" s="162" t="str">
        <f>IF(ISBLANK(B550),"",SUMIF(Virkedager!$C:$C,"&gt;" &amp;  C550,Virkedager!$A:$A) - SUMIF(Virkedager!$C:$C,"&gt;" &amp;  D550,Virkedager!$A:$A))</f>
        <v/>
      </c>
      <c r="I550" s="83" t="str">
        <f t="shared" si="34"/>
        <v/>
      </c>
      <c r="J550" s="84" t="str">
        <f>IF(ISBLANK(B550),"",SUMIF(Virkedager!$C:$C,"&gt;" &amp;  C550,Virkedager!$A:$A) - SUMIF(Virkedager!$C:$C,"&gt;" &amp;  F550,Virkedager!$A:$A))</f>
        <v/>
      </c>
      <c r="K550" s="83" t="str">
        <f t="shared" si="35"/>
        <v/>
      </c>
      <c r="L550" s="157" t="str">
        <f t="shared" si="37"/>
        <v/>
      </c>
      <c r="M550" s="157" t="str">
        <f>IF(ISBLANK(B550),"",IF(COUNTIF(B$7:$B550,B550)&gt;1,TRUE,FALSE))</f>
        <v/>
      </c>
      <c r="N550" s="157" t="str">
        <f>IF(ISBLANK(B550),"",IF(COUNTIF($L$7:L550,TRUE)&gt;$P$2,L550,FALSE))</f>
        <v/>
      </c>
      <c r="O550" s="85"/>
      <c r="P550" s="86" t="str">
        <f t="shared" si="36"/>
        <v/>
      </c>
    </row>
    <row r="551" spans="2:16" s="76" customFormat="1" ht="15" x14ac:dyDescent="0.25">
      <c r="B551" s="153"/>
      <c r="C551" s="164"/>
      <c r="D551" s="164"/>
      <c r="E551" s="169"/>
      <c r="F551" s="164"/>
      <c r="G551" s="154"/>
      <c r="H551" s="162" t="str">
        <f>IF(ISBLANK(B551),"",SUMIF(Virkedager!$C:$C,"&gt;" &amp;  C551,Virkedager!$A:$A) - SUMIF(Virkedager!$C:$C,"&gt;" &amp;  D551,Virkedager!$A:$A))</f>
        <v/>
      </c>
      <c r="I551" s="83" t="str">
        <f t="shared" si="34"/>
        <v/>
      </c>
      <c r="J551" s="84" t="str">
        <f>IF(ISBLANK(B551),"",SUMIF(Virkedager!$C:$C,"&gt;" &amp;  C551,Virkedager!$A:$A) - SUMIF(Virkedager!$C:$C,"&gt;" &amp;  F551,Virkedager!$A:$A))</f>
        <v/>
      </c>
      <c r="K551" s="83" t="str">
        <f t="shared" si="35"/>
        <v/>
      </c>
      <c r="L551" s="157" t="str">
        <f t="shared" si="37"/>
        <v/>
      </c>
      <c r="M551" s="157" t="str">
        <f>IF(ISBLANK(B551),"",IF(COUNTIF(B$7:$B551,B551)&gt;1,TRUE,FALSE))</f>
        <v/>
      </c>
      <c r="N551" s="157" t="str">
        <f>IF(ISBLANK(B551),"",IF(COUNTIF($L$7:L551,TRUE)&gt;$P$2,L551,FALSE))</f>
        <v/>
      </c>
      <c r="O551" s="85"/>
      <c r="P551" s="86" t="str">
        <f t="shared" si="36"/>
        <v/>
      </c>
    </row>
    <row r="552" spans="2:16" s="76" customFormat="1" ht="15" x14ac:dyDescent="0.25">
      <c r="B552" s="153"/>
      <c r="C552" s="164"/>
      <c r="D552" s="164"/>
      <c r="E552" s="169"/>
      <c r="F552" s="164"/>
      <c r="G552" s="154"/>
      <c r="H552" s="162" t="str">
        <f>IF(ISBLANK(B552),"",SUMIF(Virkedager!$C:$C,"&gt;" &amp;  C552,Virkedager!$A:$A) - SUMIF(Virkedager!$C:$C,"&gt;" &amp;  D552,Virkedager!$A:$A))</f>
        <v/>
      </c>
      <c r="I552" s="83" t="str">
        <f t="shared" si="34"/>
        <v/>
      </c>
      <c r="J552" s="84" t="str">
        <f>IF(ISBLANK(B552),"",SUMIF(Virkedager!$C:$C,"&gt;" &amp;  C552,Virkedager!$A:$A) - SUMIF(Virkedager!$C:$C,"&gt;" &amp;  F552,Virkedager!$A:$A))</f>
        <v/>
      </c>
      <c r="K552" s="83" t="str">
        <f t="shared" si="35"/>
        <v/>
      </c>
      <c r="L552" s="157" t="str">
        <f t="shared" si="37"/>
        <v/>
      </c>
      <c r="M552" s="157" t="str">
        <f>IF(ISBLANK(B552),"",IF(COUNTIF(B$7:$B552,B552)&gt;1,TRUE,FALSE))</f>
        <v/>
      </c>
      <c r="N552" s="157" t="str">
        <f>IF(ISBLANK(B552),"",IF(COUNTIF($L$7:L552,TRUE)&gt;$P$2,L552,FALSE))</f>
        <v/>
      </c>
      <c r="O552" s="85"/>
      <c r="P552" s="86" t="str">
        <f t="shared" si="36"/>
        <v/>
      </c>
    </row>
    <row r="553" spans="2:16" s="76" customFormat="1" ht="15" x14ac:dyDescent="0.25">
      <c r="B553" s="153"/>
      <c r="C553" s="164"/>
      <c r="D553" s="164"/>
      <c r="E553" s="169"/>
      <c r="F553" s="164"/>
      <c r="G553" s="154"/>
      <c r="H553" s="162" t="str">
        <f>IF(ISBLANK(B553),"",SUMIF(Virkedager!$C:$C,"&gt;" &amp;  C553,Virkedager!$A:$A) - SUMIF(Virkedager!$C:$C,"&gt;" &amp;  D553,Virkedager!$A:$A))</f>
        <v/>
      </c>
      <c r="I553" s="83" t="str">
        <f t="shared" si="34"/>
        <v/>
      </c>
      <c r="J553" s="84" t="str">
        <f>IF(ISBLANK(B553),"",SUMIF(Virkedager!$C:$C,"&gt;" &amp;  C553,Virkedager!$A:$A) - SUMIF(Virkedager!$C:$C,"&gt;" &amp;  F553,Virkedager!$A:$A))</f>
        <v/>
      </c>
      <c r="K553" s="83" t="str">
        <f t="shared" si="35"/>
        <v/>
      </c>
      <c r="L553" s="157" t="str">
        <f t="shared" si="37"/>
        <v/>
      </c>
      <c r="M553" s="157" t="str">
        <f>IF(ISBLANK(B553),"",IF(COUNTIF(B$7:$B553,B553)&gt;1,TRUE,FALSE))</f>
        <v/>
      </c>
      <c r="N553" s="157" t="str">
        <f>IF(ISBLANK(B553),"",IF(COUNTIF($L$7:L553,TRUE)&gt;$P$2,L553,FALSE))</f>
        <v/>
      </c>
      <c r="O553" s="85"/>
      <c r="P553" s="86" t="str">
        <f t="shared" si="36"/>
        <v/>
      </c>
    </row>
    <row r="554" spans="2:16" s="76" customFormat="1" ht="15" x14ac:dyDescent="0.25">
      <c r="B554" s="153"/>
      <c r="C554" s="164"/>
      <c r="D554" s="164"/>
      <c r="E554" s="169"/>
      <c r="F554" s="164"/>
      <c r="G554" s="154"/>
      <c r="H554" s="162" t="str">
        <f>IF(ISBLANK(B554),"",SUMIF(Virkedager!$C:$C,"&gt;" &amp;  C554,Virkedager!$A:$A) - SUMIF(Virkedager!$C:$C,"&gt;" &amp;  D554,Virkedager!$A:$A))</f>
        <v/>
      </c>
      <c r="I554" s="83" t="str">
        <f t="shared" si="34"/>
        <v/>
      </c>
      <c r="J554" s="84" t="str">
        <f>IF(ISBLANK(B554),"",SUMIF(Virkedager!$C:$C,"&gt;" &amp;  C554,Virkedager!$A:$A) - SUMIF(Virkedager!$C:$C,"&gt;" &amp;  F554,Virkedager!$A:$A))</f>
        <v/>
      </c>
      <c r="K554" s="83" t="str">
        <f t="shared" si="35"/>
        <v/>
      </c>
      <c r="L554" s="157" t="str">
        <f t="shared" si="37"/>
        <v/>
      </c>
      <c r="M554" s="157" t="str">
        <f>IF(ISBLANK(B554),"",IF(COUNTIF(B$7:$B554,B554)&gt;1,TRUE,FALSE))</f>
        <v/>
      </c>
      <c r="N554" s="157" t="str">
        <f>IF(ISBLANK(B554),"",IF(COUNTIF($L$7:L554,TRUE)&gt;$P$2,L554,FALSE))</f>
        <v/>
      </c>
      <c r="O554" s="85"/>
      <c r="P554" s="86" t="str">
        <f t="shared" si="36"/>
        <v/>
      </c>
    </row>
    <row r="555" spans="2:16" s="76" customFormat="1" ht="15" x14ac:dyDescent="0.25">
      <c r="B555" s="153"/>
      <c r="C555" s="164"/>
      <c r="D555" s="164"/>
      <c r="E555" s="169"/>
      <c r="F555" s="164"/>
      <c r="G555" s="154"/>
      <c r="H555" s="162" t="str">
        <f>IF(ISBLANK(B555),"",SUMIF(Virkedager!$C:$C,"&gt;" &amp;  C555,Virkedager!$A:$A) - SUMIF(Virkedager!$C:$C,"&gt;" &amp;  D555,Virkedager!$A:$A))</f>
        <v/>
      </c>
      <c r="I555" s="83" t="str">
        <f t="shared" si="34"/>
        <v/>
      </c>
      <c r="J555" s="84" t="str">
        <f>IF(ISBLANK(B555),"",SUMIF(Virkedager!$C:$C,"&gt;" &amp;  C555,Virkedager!$A:$A) - SUMIF(Virkedager!$C:$C,"&gt;" &amp;  F555,Virkedager!$A:$A))</f>
        <v/>
      </c>
      <c r="K555" s="83" t="str">
        <f t="shared" si="35"/>
        <v/>
      </c>
      <c r="L555" s="157" t="str">
        <f t="shared" si="37"/>
        <v/>
      </c>
      <c r="M555" s="157" t="str">
        <f>IF(ISBLANK(B555),"",IF(COUNTIF(B$7:$B555,B555)&gt;1,TRUE,FALSE))</f>
        <v/>
      </c>
      <c r="N555" s="157" t="str">
        <f>IF(ISBLANK(B555),"",IF(COUNTIF($L$7:L555,TRUE)&gt;$P$2,L555,FALSE))</f>
        <v/>
      </c>
      <c r="O555" s="85"/>
      <c r="P555" s="86" t="str">
        <f t="shared" si="36"/>
        <v/>
      </c>
    </row>
    <row r="556" spans="2:16" s="76" customFormat="1" ht="15" x14ac:dyDescent="0.25">
      <c r="B556" s="153"/>
      <c r="C556" s="164"/>
      <c r="D556" s="164"/>
      <c r="E556" s="169"/>
      <c r="F556" s="164"/>
      <c r="G556" s="154"/>
      <c r="H556" s="162" t="str">
        <f>IF(ISBLANK(B556),"",SUMIF(Virkedager!$C:$C,"&gt;" &amp;  C556,Virkedager!$A:$A) - SUMIF(Virkedager!$C:$C,"&gt;" &amp;  D556,Virkedager!$A:$A))</f>
        <v/>
      </c>
      <c r="I556" s="83" t="str">
        <f t="shared" si="34"/>
        <v/>
      </c>
      <c r="J556" s="84" t="str">
        <f>IF(ISBLANK(B556),"",SUMIF(Virkedager!$C:$C,"&gt;" &amp;  C556,Virkedager!$A:$A) - SUMIF(Virkedager!$C:$C,"&gt;" &amp;  F556,Virkedager!$A:$A))</f>
        <v/>
      </c>
      <c r="K556" s="83" t="str">
        <f t="shared" si="35"/>
        <v/>
      </c>
      <c r="L556" s="157" t="str">
        <f t="shared" si="37"/>
        <v/>
      </c>
      <c r="M556" s="157" t="str">
        <f>IF(ISBLANK(B556),"",IF(COUNTIF(B$7:$B556,B556)&gt;1,TRUE,FALSE))</f>
        <v/>
      </c>
      <c r="N556" s="157" t="str">
        <f>IF(ISBLANK(B556),"",IF(COUNTIF($L$7:L556,TRUE)&gt;$P$2,L556,FALSE))</f>
        <v/>
      </c>
      <c r="O556" s="85"/>
      <c r="P556" s="86" t="str">
        <f t="shared" si="36"/>
        <v/>
      </c>
    </row>
    <row r="557" spans="2:16" s="76" customFormat="1" ht="15" x14ac:dyDescent="0.25">
      <c r="B557" s="153"/>
      <c r="C557" s="164"/>
      <c r="D557" s="164"/>
      <c r="E557" s="169"/>
      <c r="F557" s="164"/>
      <c r="G557" s="154"/>
      <c r="H557" s="162" t="str">
        <f>IF(ISBLANK(B557),"",SUMIF(Virkedager!$C:$C,"&gt;" &amp;  C557,Virkedager!$A:$A) - SUMIF(Virkedager!$C:$C,"&gt;" &amp;  D557,Virkedager!$A:$A))</f>
        <v/>
      </c>
      <c r="I557" s="83" t="str">
        <f t="shared" si="34"/>
        <v/>
      </c>
      <c r="J557" s="84" t="str">
        <f>IF(ISBLANK(B557),"",SUMIF(Virkedager!$C:$C,"&gt;" &amp;  C557,Virkedager!$A:$A) - SUMIF(Virkedager!$C:$C,"&gt;" &amp;  F557,Virkedager!$A:$A))</f>
        <v/>
      </c>
      <c r="K557" s="83" t="str">
        <f t="shared" si="35"/>
        <v/>
      </c>
      <c r="L557" s="157" t="str">
        <f t="shared" si="37"/>
        <v/>
      </c>
      <c r="M557" s="157" t="str">
        <f>IF(ISBLANK(B557),"",IF(COUNTIF(B$7:$B557,B557)&gt;1,TRUE,FALSE))</f>
        <v/>
      </c>
      <c r="N557" s="157" t="str">
        <f>IF(ISBLANK(B557),"",IF(COUNTIF($L$7:L557,TRUE)&gt;$P$2,L557,FALSE))</f>
        <v/>
      </c>
      <c r="O557" s="85"/>
      <c r="P557" s="86" t="str">
        <f t="shared" si="36"/>
        <v/>
      </c>
    </row>
    <row r="558" spans="2:16" s="76" customFormat="1" ht="15" x14ac:dyDescent="0.25">
      <c r="B558" s="153"/>
      <c r="C558" s="164"/>
      <c r="D558" s="164"/>
      <c r="E558" s="169"/>
      <c r="F558" s="164"/>
      <c r="G558" s="154"/>
      <c r="H558" s="162" t="str">
        <f>IF(ISBLANK(B558),"",SUMIF(Virkedager!$C:$C,"&gt;" &amp;  C558,Virkedager!$A:$A) - SUMIF(Virkedager!$C:$C,"&gt;" &amp;  D558,Virkedager!$A:$A))</f>
        <v/>
      </c>
      <c r="I558" s="83" t="str">
        <f t="shared" si="34"/>
        <v/>
      </c>
      <c r="J558" s="84" t="str">
        <f>IF(ISBLANK(B558),"",SUMIF(Virkedager!$C:$C,"&gt;" &amp;  C558,Virkedager!$A:$A) - SUMIF(Virkedager!$C:$C,"&gt;" &amp;  F558,Virkedager!$A:$A))</f>
        <v/>
      </c>
      <c r="K558" s="83" t="str">
        <f t="shared" si="35"/>
        <v/>
      </c>
      <c r="L558" s="157" t="str">
        <f t="shared" si="37"/>
        <v/>
      </c>
      <c r="M558" s="157" t="str">
        <f>IF(ISBLANK(B558),"",IF(COUNTIF(B$7:$B558,B558)&gt;1,TRUE,FALSE))</f>
        <v/>
      </c>
      <c r="N558" s="157" t="str">
        <f>IF(ISBLANK(B558),"",IF(COUNTIF($L$7:L558,TRUE)&gt;$P$2,L558,FALSE))</f>
        <v/>
      </c>
      <c r="O558" s="85"/>
      <c r="P558" s="86" t="str">
        <f t="shared" si="36"/>
        <v/>
      </c>
    </row>
    <row r="559" spans="2:16" s="76" customFormat="1" ht="15" x14ac:dyDescent="0.25">
      <c r="B559" s="153"/>
      <c r="C559" s="164"/>
      <c r="D559" s="164"/>
      <c r="E559" s="169"/>
      <c r="F559" s="164"/>
      <c r="G559" s="154"/>
      <c r="H559" s="162" t="str">
        <f>IF(ISBLANK(B559),"",SUMIF(Virkedager!$C:$C,"&gt;" &amp;  C559,Virkedager!$A:$A) - SUMIF(Virkedager!$C:$C,"&gt;" &amp;  D559,Virkedager!$A:$A))</f>
        <v/>
      </c>
      <c r="I559" s="83" t="str">
        <f t="shared" si="34"/>
        <v/>
      </c>
      <c r="J559" s="84" t="str">
        <f>IF(ISBLANK(B559),"",SUMIF(Virkedager!$C:$C,"&gt;" &amp;  C559,Virkedager!$A:$A) - SUMIF(Virkedager!$C:$C,"&gt;" &amp;  F559,Virkedager!$A:$A))</f>
        <v/>
      </c>
      <c r="K559" s="83" t="str">
        <f t="shared" si="35"/>
        <v/>
      </c>
      <c r="L559" s="157" t="str">
        <f t="shared" si="37"/>
        <v/>
      </c>
      <c r="M559" s="157" t="str">
        <f>IF(ISBLANK(B559),"",IF(COUNTIF(B$7:$B559,B559)&gt;1,TRUE,FALSE))</f>
        <v/>
      </c>
      <c r="N559" s="157" t="str">
        <f>IF(ISBLANK(B559),"",IF(COUNTIF($L$7:L559,TRUE)&gt;$P$2,L559,FALSE))</f>
        <v/>
      </c>
      <c r="O559" s="85"/>
      <c r="P559" s="86" t="str">
        <f t="shared" si="36"/>
        <v/>
      </c>
    </row>
    <row r="560" spans="2:16" s="76" customFormat="1" ht="15" x14ac:dyDescent="0.25">
      <c r="B560" s="153"/>
      <c r="C560" s="164"/>
      <c r="D560" s="164"/>
      <c r="E560" s="169"/>
      <c r="F560" s="164"/>
      <c r="G560" s="154"/>
      <c r="H560" s="162" t="str">
        <f>IF(ISBLANK(B560),"",SUMIF(Virkedager!$C:$C,"&gt;" &amp;  C560,Virkedager!$A:$A) - SUMIF(Virkedager!$C:$C,"&gt;" &amp;  D560,Virkedager!$A:$A))</f>
        <v/>
      </c>
      <c r="I560" s="83" t="str">
        <f t="shared" si="34"/>
        <v/>
      </c>
      <c r="J560" s="84" t="str">
        <f>IF(ISBLANK(B560),"",SUMIF(Virkedager!$C:$C,"&gt;" &amp;  C560,Virkedager!$A:$A) - SUMIF(Virkedager!$C:$C,"&gt;" &amp;  F560,Virkedager!$A:$A))</f>
        <v/>
      </c>
      <c r="K560" s="83" t="str">
        <f t="shared" si="35"/>
        <v/>
      </c>
      <c r="L560" s="157" t="str">
        <f t="shared" si="37"/>
        <v/>
      </c>
      <c r="M560" s="157" t="str">
        <f>IF(ISBLANK(B560),"",IF(COUNTIF(B$7:$B560,B560)&gt;1,TRUE,FALSE))</f>
        <v/>
      </c>
      <c r="N560" s="157" t="str">
        <f>IF(ISBLANK(B560),"",IF(COUNTIF($L$7:L560,TRUE)&gt;$P$2,L560,FALSE))</f>
        <v/>
      </c>
      <c r="O560" s="85"/>
      <c r="P560" s="86" t="str">
        <f t="shared" si="36"/>
        <v/>
      </c>
    </row>
    <row r="561" spans="2:16" s="76" customFormat="1" ht="15" x14ac:dyDescent="0.25">
      <c r="B561" s="153"/>
      <c r="C561" s="164"/>
      <c r="D561" s="164"/>
      <c r="E561" s="169"/>
      <c r="F561" s="164"/>
      <c r="G561" s="154"/>
      <c r="H561" s="162" t="str">
        <f>IF(ISBLANK(B561),"",SUMIF(Virkedager!$C:$C,"&gt;" &amp;  C561,Virkedager!$A:$A) - SUMIF(Virkedager!$C:$C,"&gt;" &amp;  D561,Virkedager!$A:$A))</f>
        <v/>
      </c>
      <c r="I561" s="83" t="str">
        <f t="shared" si="34"/>
        <v/>
      </c>
      <c r="J561" s="84" t="str">
        <f>IF(ISBLANK(B561),"",SUMIF(Virkedager!$C:$C,"&gt;" &amp;  C561,Virkedager!$A:$A) - SUMIF(Virkedager!$C:$C,"&gt;" &amp;  F561,Virkedager!$A:$A))</f>
        <v/>
      </c>
      <c r="K561" s="83" t="str">
        <f t="shared" si="35"/>
        <v/>
      </c>
      <c r="L561" s="157" t="str">
        <f t="shared" si="37"/>
        <v/>
      </c>
      <c r="M561" s="157" t="str">
        <f>IF(ISBLANK(B561),"",IF(COUNTIF(B$7:$B561,B561)&gt;1,TRUE,FALSE))</f>
        <v/>
      </c>
      <c r="N561" s="157" t="str">
        <f>IF(ISBLANK(B561),"",IF(COUNTIF($L$7:L561,TRUE)&gt;$P$2,L561,FALSE))</f>
        <v/>
      </c>
      <c r="O561" s="85"/>
      <c r="P561" s="86" t="str">
        <f t="shared" si="36"/>
        <v/>
      </c>
    </row>
    <row r="562" spans="2:16" s="76" customFormat="1" ht="15" x14ac:dyDescent="0.25">
      <c r="B562" s="153"/>
      <c r="C562" s="164"/>
      <c r="D562" s="164"/>
      <c r="E562" s="169"/>
      <c r="F562" s="164"/>
      <c r="G562" s="154"/>
      <c r="H562" s="162" t="str">
        <f>IF(ISBLANK(B562),"",SUMIF(Virkedager!$C:$C,"&gt;" &amp;  C562,Virkedager!$A:$A) - SUMIF(Virkedager!$C:$C,"&gt;" &amp;  D562,Virkedager!$A:$A))</f>
        <v/>
      </c>
      <c r="I562" s="83" t="str">
        <f t="shared" si="34"/>
        <v/>
      </c>
      <c r="J562" s="84" t="str">
        <f>IF(ISBLANK(B562),"",SUMIF(Virkedager!$C:$C,"&gt;" &amp;  C562,Virkedager!$A:$A) - SUMIF(Virkedager!$C:$C,"&gt;" &amp;  F562,Virkedager!$A:$A))</f>
        <v/>
      </c>
      <c r="K562" s="83" t="str">
        <f t="shared" si="35"/>
        <v/>
      </c>
      <c r="L562" s="157" t="str">
        <f t="shared" si="37"/>
        <v/>
      </c>
      <c r="M562" s="157" t="str">
        <f>IF(ISBLANK(B562),"",IF(COUNTIF(B$7:$B562,B562)&gt;1,TRUE,FALSE))</f>
        <v/>
      </c>
      <c r="N562" s="157" t="str">
        <f>IF(ISBLANK(B562),"",IF(COUNTIF($L$7:L562,TRUE)&gt;$P$2,L562,FALSE))</f>
        <v/>
      </c>
      <c r="O562" s="85"/>
      <c r="P562" s="86" t="str">
        <f t="shared" si="36"/>
        <v/>
      </c>
    </row>
    <row r="563" spans="2:16" s="76" customFormat="1" ht="15" x14ac:dyDescent="0.25">
      <c r="B563" s="153"/>
      <c r="C563" s="164"/>
      <c r="D563" s="164"/>
      <c r="E563" s="169"/>
      <c r="F563" s="164"/>
      <c r="G563" s="154"/>
      <c r="H563" s="162" t="str">
        <f>IF(ISBLANK(B563),"",SUMIF(Virkedager!$C:$C,"&gt;" &amp;  C563,Virkedager!$A:$A) - SUMIF(Virkedager!$C:$C,"&gt;" &amp;  D563,Virkedager!$A:$A))</f>
        <v/>
      </c>
      <c r="I563" s="83" t="str">
        <f t="shared" ref="I563:I626" si="38">IF(ISBLANK(B563),"",H563&lt;21)</f>
        <v/>
      </c>
      <c r="J563" s="84" t="str">
        <f>IF(ISBLANK(B563),"",SUMIF(Virkedager!$C:$C,"&gt;" &amp;  C563,Virkedager!$A:$A) - SUMIF(Virkedager!$C:$C,"&gt;" &amp;  F563,Virkedager!$A:$A))</f>
        <v/>
      </c>
      <c r="K563" s="83" t="str">
        <f t="shared" ref="K563:K626" si="39">IF(ISBLANK(B563),"",J563&gt;=21)</f>
        <v/>
      </c>
      <c r="L563" s="157" t="str">
        <f t="shared" si="37"/>
        <v/>
      </c>
      <c r="M563" s="157" t="str">
        <f>IF(ISBLANK(B563),"",IF(COUNTIF(B$7:$B563,B563)&gt;1,TRUE,FALSE))</f>
        <v/>
      </c>
      <c r="N563" s="157" t="str">
        <f>IF(ISBLANK(B563),"",IF(COUNTIF($L$7:L563,TRUE)&gt;$P$2,L563,FALSE))</f>
        <v/>
      </c>
      <c r="O563" s="85"/>
      <c r="P563" s="86" t="str">
        <f t="shared" si="36"/>
        <v/>
      </c>
    </row>
    <row r="564" spans="2:16" s="76" customFormat="1" ht="15" x14ac:dyDescent="0.25">
      <c r="B564" s="153"/>
      <c r="C564" s="164"/>
      <c r="D564" s="164"/>
      <c r="E564" s="169"/>
      <c r="F564" s="164"/>
      <c r="G564" s="154"/>
      <c r="H564" s="162" t="str">
        <f>IF(ISBLANK(B564),"",SUMIF(Virkedager!$C:$C,"&gt;" &amp;  C564,Virkedager!$A:$A) - SUMIF(Virkedager!$C:$C,"&gt;" &amp;  D564,Virkedager!$A:$A))</f>
        <v/>
      </c>
      <c r="I564" s="83" t="str">
        <f t="shared" si="38"/>
        <v/>
      </c>
      <c r="J564" s="84" t="str">
        <f>IF(ISBLANK(B564),"",SUMIF(Virkedager!$C:$C,"&gt;" &amp;  C564,Virkedager!$A:$A) - SUMIF(Virkedager!$C:$C,"&gt;" &amp;  F564,Virkedager!$A:$A))</f>
        <v/>
      </c>
      <c r="K564" s="83" t="str">
        <f t="shared" si="39"/>
        <v/>
      </c>
      <c r="L564" s="157" t="str">
        <f t="shared" si="37"/>
        <v/>
      </c>
      <c r="M564" s="157" t="str">
        <f>IF(ISBLANK(B564),"",IF(COUNTIF(B$7:$B564,B564)&gt;1,TRUE,FALSE))</f>
        <v/>
      </c>
      <c r="N564" s="157" t="str">
        <f>IF(ISBLANK(B564),"",IF(COUNTIF($L$7:L564,TRUE)&gt;$P$2,L564,FALSE))</f>
        <v/>
      </c>
      <c r="O564" s="85"/>
      <c r="P564" s="86" t="str">
        <f t="shared" si="36"/>
        <v/>
      </c>
    </row>
    <row r="565" spans="2:16" s="76" customFormat="1" ht="15" x14ac:dyDescent="0.25">
      <c r="B565" s="153"/>
      <c r="C565" s="164"/>
      <c r="D565" s="164"/>
      <c r="E565" s="169"/>
      <c r="F565" s="164"/>
      <c r="G565" s="154"/>
      <c r="H565" s="162" t="str">
        <f>IF(ISBLANK(B565),"",SUMIF(Virkedager!$C:$C,"&gt;" &amp;  C565,Virkedager!$A:$A) - SUMIF(Virkedager!$C:$C,"&gt;" &amp;  D565,Virkedager!$A:$A))</f>
        <v/>
      </c>
      <c r="I565" s="83" t="str">
        <f t="shared" si="38"/>
        <v/>
      </c>
      <c r="J565" s="84" t="str">
        <f>IF(ISBLANK(B565),"",SUMIF(Virkedager!$C:$C,"&gt;" &amp;  C565,Virkedager!$A:$A) - SUMIF(Virkedager!$C:$C,"&gt;" &amp;  F565,Virkedager!$A:$A))</f>
        <v/>
      </c>
      <c r="K565" s="83" t="str">
        <f t="shared" si="39"/>
        <v/>
      </c>
      <c r="L565" s="157" t="str">
        <f t="shared" si="37"/>
        <v/>
      </c>
      <c r="M565" s="157" t="str">
        <f>IF(ISBLANK(B565),"",IF(COUNTIF(B$7:$B565,B565)&gt;1,TRUE,FALSE))</f>
        <v/>
      </c>
      <c r="N565" s="157" t="str">
        <f>IF(ISBLANK(B565),"",IF(COUNTIF($L$7:L565,TRUE)&gt;$P$2,L565,FALSE))</f>
        <v/>
      </c>
      <c r="O565" s="85"/>
      <c r="P565" s="86" t="str">
        <f t="shared" si="36"/>
        <v/>
      </c>
    </row>
    <row r="566" spans="2:16" s="76" customFormat="1" ht="15" x14ac:dyDescent="0.25">
      <c r="B566" s="153"/>
      <c r="C566" s="164"/>
      <c r="D566" s="164"/>
      <c r="E566" s="169"/>
      <c r="F566" s="164"/>
      <c r="G566" s="154"/>
      <c r="H566" s="162" t="str">
        <f>IF(ISBLANK(B566),"",SUMIF(Virkedager!$C:$C,"&gt;" &amp;  C566,Virkedager!$A:$A) - SUMIF(Virkedager!$C:$C,"&gt;" &amp;  D566,Virkedager!$A:$A))</f>
        <v/>
      </c>
      <c r="I566" s="83" t="str">
        <f t="shared" si="38"/>
        <v/>
      </c>
      <c r="J566" s="84" t="str">
        <f>IF(ISBLANK(B566),"",SUMIF(Virkedager!$C:$C,"&gt;" &amp;  C566,Virkedager!$A:$A) - SUMIF(Virkedager!$C:$C,"&gt;" &amp;  F566,Virkedager!$A:$A))</f>
        <v/>
      </c>
      <c r="K566" s="83" t="str">
        <f t="shared" si="39"/>
        <v/>
      </c>
      <c r="L566" s="157" t="str">
        <f t="shared" si="37"/>
        <v/>
      </c>
      <c r="M566" s="157" t="str">
        <f>IF(ISBLANK(B566),"",IF(COUNTIF(B$7:$B566,B566)&gt;1,TRUE,FALSE))</f>
        <v/>
      </c>
      <c r="N566" s="157" t="str">
        <f>IF(ISBLANK(B566),"",IF(COUNTIF($L$7:L566,TRUE)&gt;$P$2,L566,FALSE))</f>
        <v/>
      </c>
      <c r="O566" s="85"/>
      <c r="P566" s="86" t="str">
        <f t="shared" si="36"/>
        <v/>
      </c>
    </row>
    <row r="567" spans="2:16" s="76" customFormat="1" ht="15" x14ac:dyDescent="0.25">
      <c r="B567" s="153"/>
      <c r="C567" s="164"/>
      <c r="D567" s="164"/>
      <c r="E567" s="169"/>
      <c r="F567" s="164"/>
      <c r="G567" s="154"/>
      <c r="H567" s="162" t="str">
        <f>IF(ISBLANK(B567),"",SUMIF(Virkedager!$C:$C,"&gt;" &amp;  C567,Virkedager!$A:$A) - SUMIF(Virkedager!$C:$C,"&gt;" &amp;  D567,Virkedager!$A:$A))</f>
        <v/>
      </c>
      <c r="I567" s="83" t="str">
        <f t="shared" si="38"/>
        <v/>
      </c>
      <c r="J567" s="84" t="str">
        <f>IF(ISBLANK(B567),"",SUMIF(Virkedager!$C:$C,"&gt;" &amp;  C567,Virkedager!$A:$A) - SUMIF(Virkedager!$C:$C,"&gt;" &amp;  F567,Virkedager!$A:$A))</f>
        <v/>
      </c>
      <c r="K567" s="83" t="str">
        <f t="shared" si="39"/>
        <v/>
      </c>
      <c r="L567" s="157" t="str">
        <f t="shared" si="37"/>
        <v/>
      </c>
      <c r="M567" s="157" t="str">
        <f>IF(ISBLANK(B567),"",IF(COUNTIF(B$7:$B567,B567)&gt;1,TRUE,FALSE))</f>
        <v/>
      </c>
      <c r="N567" s="157" t="str">
        <f>IF(ISBLANK(B567),"",IF(COUNTIF($L$7:L567,TRUE)&gt;$P$2,L567,FALSE))</f>
        <v/>
      </c>
      <c r="O567" s="85"/>
      <c r="P567" s="86" t="str">
        <f t="shared" si="36"/>
        <v/>
      </c>
    </row>
    <row r="568" spans="2:16" s="76" customFormat="1" ht="15" x14ac:dyDescent="0.25">
      <c r="B568" s="153"/>
      <c r="C568" s="164"/>
      <c r="D568" s="164"/>
      <c r="E568" s="169"/>
      <c r="F568" s="164"/>
      <c r="G568" s="154"/>
      <c r="H568" s="162" t="str">
        <f>IF(ISBLANK(B568),"",SUMIF(Virkedager!$C:$C,"&gt;" &amp;  C568,Virkedager!$A:$A) - SUMIF(Virkedager!$C:$C,"&gt;" &amp;  D568,Virkedager!$A:$A))</f>
        <v/>
      </c>
      <c r="I568" s="83" t="str">
        <f t="shared" si="38"/>
        <v/>
      </c>
      <c r="J568" s="84" t="str">
        <f>IF(ISBLANK(B568),"",SUMIF(Virkedager!$C:$C,"&gt;" &amp;  C568,Virkedager!$A:$A) - SUMIF(Virkedager!$C:$C,"&gt;" &amp;  F568,Virkedager!$A:$A))</f>
        <v/>
      </c>
      <c r="K568" s="83" t="str">
        <f t="shared" si="39"/>
        <v/>
      </c>
      <c r="L568" s="157" t="str">
        <f t="shared" si="37"/>
        <v/>
      </c>
      <c r="M568" s="157" t="str">
        <f>IF(ISBLANK(B568),"",IF(COUNTIF(B$7:$B568,B568)&gt;1,TRUE,FALSE))</f>
        <v/>
      </c>
      <c r="N568" s="157" t="str">
        <f>IF(ISBLANK(B568),"",IF(COUNTIF($L$7:L568,TRUE)&gt;$P$2,L568,FALSE))</f>
        <v/>
      </c>
      <c r="O568" s="85"/>
      <c r="P568" s="86" t="str">
        <f t="shared" si="36"/>
        <v/>
      </c>
    </row>
    <row r="569" spans="2:16" s="76" customFormat="1" ht="15" x14ac:dyDescent="0.25">
      <c r="B569" s="153"/>
      <c r="C569" s="164"/>
      <c r="D569" s="164"/>
      <c r="E569" s="169"/>
      <c r="F569" s="164"/>
      <c r="G569" s="154"/>
      <c r="H569" s="162" t="str">
        <f>IF(ISBLANK(B569),"",SUMIF(Virkedager!$C:$C,"&gt;" &amp;  C569,Virkedager!$A:$A) - SUMIF(Virkedager!$C:$C,"&gt;" &amp;  D569,Virkedager!$A:$A))</f>
        <v/>
      </c>
      <c r="I569" s="83" t="str">
        <f t="shared" si="38"/>
        <v/>
      </c>
      <c r="J569" s="84" t="str">
        <f>IF(ISBLANK(B569),"",SUMIF(Virkedager!$C:$C,"&gt;" &amp;  C569,Virkedager!$A:$A) - SUMIF(Virkedager!$C:$C,"&gt;" &amp;  F569,Virkedager!$A:$A))</f>
        <v/>
      </c>
      <c r="K569" s="83" t="str">
        <f t="shared" si="39"/>
        <v/>
      </c>
      <c r="L569" s="157" t="str">
        <f t="shared" si="37"/>
        <v/>
      </c>
      <c r="M569" s="157" t="str">
        <f>IF(ISBLANK(B569),"",IF(COUNTIF(B$7:$B569,B569)&gt;1,TRUE,FALSE))</f>
        <v/>
      </c>
      <c r="N569" s="157" t="str">
        <f>IF(ISBLANK(B569),"",IF(COUNTIF($L$7:L569,TRUE)&gt;$P$2,L569,FALSE))</f>
        <v/>
      </c>
      <c r="O569" s="85"/>
      <c r="P569" s="86" t="str">
        <f t="shared" si="36"/>
        <v/>
      </c>
    </row>
    <row r="570" spans="2:16" s="76" customFormat="1" ht="15" x14ac:dyDescent="0.25">
      <c r="B570" s="153"/>
      <c r="C570" s="164"/>
      <c r="D570" s="164"/>
      <c r="E570" s="169"/>
      <c r="F570" s="164"/>
      <c r="G570" s="154"/>
      <c r="H570" s="162" t="str">
        <f>IF(ISBLANK(B570),"",SUMIF(Virkedager!$C:$C,"&gt;" &amp;  C570,Virkedager!$A:$A) - SUMIF(Virkedager!$C:$C,"&gt;" &amp;  D570,Virkedager!$A:$A))</f>
        <v/>
      </c>
      <c r="I570" s="83" t="str">
        <f t="shared" si="38"/>
        <v/>
      </c>
      <c r="J570" s="84" t="str">
        <f>IF(ISBLANK(B570),"",SUMIF(Virkedager!$C:$C,"&gt;" &amp;  C570,Virkedager!$A:$A) - SUMIF(Virkedager!$C:$C,"&gt;" &amp;  F570,Virkedager!$A:$A))</f>
        <v/>
      </c>
      <c r="K570" s="83" t="str">
        <f t="shared" si="39"/>
        <v/>
      </c>
      <c r="L570" s="157" t="str">
        <f t="shared" si="37"/>
        <v/>
      </c>
      <c r="M570" s="157" t="str">
        <f>IF(ISBLANK(B570),"",IF(COUNTIF(B$7:$B570,B570)&gt;1,TRUE,FALSE))</f>
        <v/>
      </c>
      <c r="N570" s="157" t="str">
        <f>IF(ISBLANK(B570),"",IF(COUNTIF($L$7:L570,TRUE)&gt;$P$2,L570,FALSE))</f>
        <v/>
      </c>
      <c r="O570" s="85"/>
      <c r="P570" s="86" t="str">
        <f t="shared" si="36"/>
        <v/>
      </c>
    </row>
    <row r="571" spans="2:16" s="76" customFormat="1" ht="15" x14ac:dyDescent="0.25">
      <c r="B571" s="153"/>
      <c r="C571" s="164"/>
      <c r="D571" s="164"/>
      <c r="E571" s="169"/>
      <c r="F571" s="164"/>
      <c r="G571" s="154"/>
      <c r="H571" s="162" t="str">
        <f>IF(ISBLANK(B571),"",SUMIF(Virkedager!$C:$C,"&gt;" &amp;  C571,Virkedager!$A:$A) - SUMIF(Virkedager!$C:$C,"&gt;" &amp;  D571,Virkedager!$A:$A))</f>
        <v/>
      </c>
      <c r="I571" s="83" t="str">
        <f t="shared" si="38"/>
        <v/>
      </c>
      <c r="J571" s="84" t="str">
        <f>IF(ISBLANK(B571),"",SUMIF(Virkedager!$C:$C,"&gt;" &amp;  C571,Virkedager!$A:$A) - SUMIF(Virkedager!$C:$C,"&gt;" &amp;  F571,Virkedager!$A:$A))</f>
        <v/>
      </c>
      <c r="K571" s="83" t="str">
        <f t="shared" si="39"/>
        <v/>
      </c>
      <c r="L571" s="157" t="str">
        <f t="shared" si="37"/>
        <v/>
      </c>
      <c r="M571" s="157" t="str">
        <f>IF(ISBLANK(B571),"",IF(COUNTIF(B$7:$B571,B571)&gt;1,TRUE,FALSE))</f>
        <v/>
      </c>
      <c r="N571" s="157" t="str">
        <f>IF(ISBLANK(B571),"",IF(COUNTIF($L$7:L571,TRUE)&gt;$P$2,L571,FALSE))</f>
        <v/>
      </c>
      <c r="O571" s="85"/>
      <c r="P571" s="86" t="str">
        <f t="shared" si="36"/>
        <v/>
      </c>
    </row>
    <row r="572" spans="2:16" s="76" customFormat="1" ht="15" x14ac:dyDescent="0.25">
      <c r="B572" s="153"/>
      <c r="C572" s="164"/>
      <c r="D572" s="164"/>
      <c r="E572" s="169"/>
      <c r="F572" s="164"/>
      <c r="G572" s="154"/>
      <c r="H572" s="162" t="str">
        <f>IF(ISBLANK(B572),"",SUMIF(Virkedager!$C:$C,"&gt;" &amp;  C572,Virkedager!$A:$A) - SUMIF(Virkedager!$C:$C,"&gt;" &amp;  D572,Virkedager!$A:$A))</f>
        <v/>
      </c>
      <c r="I572" s="83" t="str">
        <f t="shared" si="38"/>
        <v/>
      </c>
      <c r="J572" s="84" t="str">
        <f>IF(ISBLANK(B572),"",SUMIF(Virkedager!$C:$C,"&gt;" &amp;  C572,Virkedager!$A:$A) - SUMIF(Virkedager!$C:$C,"&gt;" &amp;  F572,Virkedager!$A:$A))</f>
        <v/>
      </c>
      <c r="K572" s="83" t="str">
        <f t="shared" si="39"/>
        <v/>
      </c>
      <c r="L572" s="157" t="str">
        <f t="shared" si="37"/>
        <v/>
      </c>
      <c r="M572" s="157" t="str">
        <f>IF(ISBLANK(B572),"",IF(COUNTIF(B$7:$B572,B572)&gt;1,TRUE,FALSE))</f>
        <v/>
      </c>
      <c r="N572" s="157" t="str">
        <f>IF(ISBLANK(B572),"",IF(COUNTIF($L$7:L572,TRUE)&gt;$P$2,L572,FALSE))</f>
        <v/>
      </c>
      <c r="O572" s="85"/>
      <c r="P572" s="86" t="str">
        <f t="shared" si="36"/>
        <v/>
      </c>
    </row>
    <row r="573" spans="2:16" s="76" customFormat="1" ht="15" x14ac:dyDescent="0.25">
      <c r="B573" s="153"/>
      <c r="C573" s="164"/>
      <c r="D573" s="164"/>
      <c r="E573" s="169"/>
      <c r="F573" s="164"/>
      <c r="G573" s="154"/>
      <c r="H573" s="162" t="str">
        <f>IF(ISBLANK(B573),"",SUMIF(Virkedager!$C:$C,"&gt;" &amp;  C573,Virkedager!$A:$A) - SUMIF(Virkedager!$C:$C,"&gt;" &amp;  D573,Virkedager!$A:$A))</f>
        <v/>
      </c>
      <c r="I573" s="83" t="str">
        <f t="shared" si="38"/>
        <v/>
      </c>
      <c r="J573" s="84" t="str">
        <f>IF(ISBLANK(B573),"",SUMIF(Virkedager!$C:$C,"&gt;" &amp;  C573,Virkedager!$A:$A) - SUMIF(Virkedager!$C:$C,"&gt;" &amp;  F573,Virkedager!$A:$A))</f>
        <v/>
      </c>
      <c r="K573" s="83" t="str">
        <f t="shared" si="39"/>
        <v/>
      </c>
      <c r="L573" s="157" t="str">
        <f t="shared" si="37"/>
        <v/>
      </c>
      <c r="M573" s="157" t="str">
        <f>IF(ISBLANK(B573),"",IF(COUNTIF(B$7:$B573,B573)&gt;1,TRUE,FALSE))</f>
        <v/>
      </c>
      <c r="N573" s="157" t="str">
        <f>IF(ISBLANK(B573),"",IF(COUNTIF($L$7:L573,TRUE)&gt;$P$2,L573,FALSE))</f>
        <v/>
      </c>
      <c r="O573" s="85"/>
      <c r="P573" s="86" t="str">
        <f t="shared" si="36"/>
        <v/>
      </c>
    </row>
    <row r="574" spans="2:16" s="76" customFormat="1" ht="15" x14ac:dyDescent="0.25">
      <c r="B574" s="153"/>
      <c r="C574" s="164"/>
      <c r="D574" s="164"/>
      <c r="E574" s="169"/>
      <c r="F574" s="164"/>
      <c r="G574" s="154"/>
      <c r="H574" s="162" t="str">
        <f>IF(ISBLANK(B574),"",SUMIF(Virkedager!$C:$C,"&gt;" &amp;  C574,Virkedager!$A:$A) - SUMIF(Virkedager!$C:$C,"&gt;" &amp;  D574,Virkedager!$A:$A))</f>
        <v/>
      </c>
      <c r="I574" s="83" t="str">
        <f t="shared" si="38"/>
        <v/>
      </c>
      <c r="J574" s="84" t="str">
        <f>IF(ISBLANK(B574),"",SUMIF(Virkedager!$C:$C,"&gt;" &amp;  C574,Virkedager!$A:$A) - SUMIF(Virkedager!$C:$C,"&gt;" &amp;  F574,Virkedager!$A:$A))</f>
        <v/>
      </c>
      <c r="K574" s="83" t="str">
        <f t="shared" si="39"/>
        <v/>
      </c>
      <c r="L574" s="157" t="str">
        <f t="shared" si="37"/>
        <v/>
      </c>
      <c r="M574" s="157" t="str">
        <f>IF(ISBLANK(B574),"",IF(COUNTIF(B$7:$B574,B574)&gt;1,TRUE,FALSE))</f>
        <v/>
      </c>
      <c r="N574" s="157" t="str">
        <f>IF(ISBLANK(B574),"",IF(COUNTIF($L$7:L574,TRUE)&gt;$P$2,L574,FALSE))</f>
        <v/>
      </c>
      <c r="O574" s="85"/>
      <c r="P574" s="86" t="str">
        <f t="shared" si="36"/>
        <v/>
      </c>
    </row>
    <row r="575" spans="2:16" s="76" customFormat="1" ht="15" x14ac:dyDescent="0.25">
      <c r="B575" s="153"/>
      <c r="C575" s="164"/>
      <c r="D575" s="164"/>
      <c r="E575" s="169"/>
      <c r="F575" s="164"/>
      <c r="G575" s="154"/>
      <c r="H575" s="162" t="str">
        <f>IF(ISBLANK(B575),"",SUMIF(Virkedager!$C:$C,"&gt;" &amp;  C575,Virkedager!$A:$A) - SUMIF(Virkedager!$C:$C,"&gt;" &amp;  D575,Virkedager!$A:$A))</f>
        <v/>
      </c>
      <c r="I575" s="83" t="str">
        <f t="shared" si="38"/>
        <v/>
      </c>
      <c r="J575" s="84" t="str">
        <f>IF(ISBLANK(B575),"",SUMIF(Virkedager!$C:$C,"&gt;" &amp;  C575,Virkedager!$A:$A) - SUMIF(Virkedager!$C:$C,"&gt;" &amp;  F575,Virkedager!$A:$A))</f>
        <v/>
      </c>
      <c r="K575" s="83" t="str">
        <f t="shared" si="39"/>
        <v/>
      </c>
      <c r="L575" s="157" t="str">
        <f t="shared" si="37"/>
        <v/>
      </c>
      <c r="M575" s="157" t="str">
        <f>IF(ISBLANK(B575),"",IF(COUNTIF(B$7:$B575,B575)&gt;1,TRUE,FALSE))</f>
        <v/>
      </c>
      <c r="N575" s="157" t="str">
        <f>IF(ISBLANK(B575),"",IF(COUNTIF($L$7:L575,TRUE)&gt;$P$2,L575,FALSE))</f>
        <v/>
      </c>
      <c r="O575" s="85"/>
      <c r="P575" s="86" t="str">
        <f t="shared" si="36"/>
        <v/>
      </c>
    </row>
    <row r="576" spans="2:16" s="76" customFormat="1" ht="15" x14ac:dyDescent="0.25">
      <c r="B576" s="153"/>
      <c r="C576" s="164"/>
      <c r="D576" s="164"/>
      <c r="E576" s="169"/>
      <c r="F576" s="164"/>
      <c r="G576" s="154"/>
      <c r="H576" s="162" t="str">
        <f>IF(ISBLANK(B576),"",SUMIF(Virkedager!$C:$C,"&gt;" &amp;  C576,Virkedager!$A:$A) - SUMIF(Virkedager!$C:$C,"&gt;" &amp;  D576,Virkedager!$A:$A))</f>
        <v/>
      </c>
      <c r="I576" s="83" t="str">
        <f t="shared" si="38"/>
        <v/>
      </c>
      <c r="J576" s="84" t="str">
        <f>IF(ISBLANK(B576),"",SUMIF(Virkedager!$C:$C,"&gt;" &amp;  C576,Virkedager!$A:$A) - SUMIF(Virkedager!$C:$C,"&gt;" &amp;  F576,Virkedager!$A:$A))</f>
        <v/>
      </c>
      <c r="K576" s="83" t="str">
        <f t="shared" si="39"/>
        <v/>
      </c>
      <c r="L576" s="157" t="str">
        <f t="shared" si="37"/>
        <v/>
      </c>
      <c r="M576" s="157" t="str">
        <f>IF(ISBLANK(B576),"",IF(COUNTIF(B$7:$B576,B576)&gt;1,TRUE,FALSE))</f>
        <v/>
      </c>
      <c r="N576" s="157" t="str">
        <f>IF(ISBLANK(B576),"",IF(COUNTIF($L$7:L576,TRUE)&gt;$P$2,L576,FALSE))</f>
        <v/>
      </c>
      <c r="O576" s="85"/>
      <c r="P576" s="86" t="str">
        <f t="shared" si="36"/>
        <v/>
      </c>
    </row>
    <row r="577" spans="2:16" s="76" customFormat="1" ht="15" x14ac:dyDescent="0.25">
      <c r="B577" s="153"/>
      <c r="C577" s="164"/>
      <c r="D577" s="164"/>
      <c r="E577" s="169"/>
      <c r="F577" s="164"/>
      <c r="G577" s="154"/>
      <c r="H577" s="162" t="str">
        <f>IF(ISBLANK(B577),"",SUMIF(Virkedager!$C:$C,"&gt;" &amp;  C577,Virkedager!$A:$A) - SUMIF(Virkedager!$C:$C,"&gt;" &amp;  D577,Virkedager!$A:$A))</f>
        <v/>
      </c>
      <c r="I577" s="83" t="str">
        <f t="shared" si="38"/>
        <v/>
      </c>
      <c r="J577" s="84" t="str">
        <f>IF(ISBLANK(B577),"",SUMIF(Virkedager!$C:$C,"&gt;" &amp;  C577,Virkedager!$A:$A) - SUMIF(Virkedager!$C:$C,"&gt;" &amp;  F577,Virkedager!$A:$A))</f>
        <v/>
      </c>
      <c r="K577" s="83" t="str">
        <f t="shared" si="39"/>
        <v/>
      </c>
      <c r="L577" s="157" t="str">
        <f t="shared" si="37"/>
        <v/>
      </c>
      <c r="M577" s="157" t="str">
        <f>IF(ISBLANK(B577),"",IF(COUNTIF(B$7:$B577,B577)&gt;1,TRUE,FALSE))</f>
        <v/>
      </c>
      <c r="N577" s="157" t="str">
        <f>IF(ISBLANK(B577),"",IF(COUNTIF($L$7:L577,TRUE)&gt;$P$2,L577,FALSE))</f>
        <v/>
      </c>
      <c r="O577" s="85"/>
      <c r="P577" s="86" t="str">
        <f t="shared" si="36"/>
        <v/>
      </c>
    </row>
    <row r="578" spans="2:16" s="76" customFormat="1" ht="15" x14ac:dyDescent="0.25">
      <c r="B578" s="153"/>
      <c r="C578" s="164"/>
      <c r="D578" s="164"/>
      <c r="E578" s="169"/>
      <c r="F578" s="164"/>
      <c r="G578" s="154"/>
      <c r="H578" s="162" t="str">
        <f>IF(ISBLANK(B578),"",SUMIF(Virkedager!$C:$C,"&gt;" &amp;  C578,Virkedager!$A:$A) - SUMIF(Virkedager!$C:$C,"&gt;" &amp;  D578,Virkedager!$A:$A))</f>
        <v/>
      </c>
      <c r="I578" s="83" t="str">
        <f t="shared" si="38"/>
        <v/>
      </c>
      <c r="J578" s="84" t="str">
        <f>IF(ISBLANK(B578),"",SUMIF(Virkedager!$C:$C,"&gt;" &amp;  C578,Virkedager!$A:$A) - SUMIF(Virkedager!$C:$C,"&gt;" &amp;  F578,Virkedager!$A:$A))</f>
        <v/>
      </c>
      <c r="K578" s="83" t="str">
        <f t="shared" si="39"/>
        <v/>
      </c>
      <c r="L578" s="157" t="str">
        <f t="shared" si="37"/>
        <v/>
      </c>
      <c r="M578" s="157" t="str">
        <f>IF(ISBLANK(B578),"",IF(COUNTIF(B$7:$B578,B578)&gt;1,TRUE,FALSE))</f>
        <v/>
      </c>
      <c r="N578" s="157" t="str">
        <f>IF(ISBLANK(B578),"",IF(COUNTIF($L$7:L578,TRUE)&gt;$P$2,L578,FALSE))</f>
        <v/>
      </c>
      <c r="O578" s="85"/>
      <c r="P578" s="86" t="str">
        <f t="shared" si="36"/>
        <v/>
      </c>
    </row>
    <row r="579" spans="2:16" s="76" customFormat="1" ht="15" x14ac:dyDescent="0.25">
      <c r="B579" s="153"/>
      <c r="C579" s="164"/>
      <c r="D579" s="164"/>
      <c r="E579" s="169"/>
      <c r="F579" s="164"/>
      <c r="G579" s="154"/>
      <c r="H579" s="162" t="str">
        <f>IF(ISBLANK(B579),"",SUMIF(Virkedager!$C:$C,"&gt;" &amp;  C579,Virkedager!$A:$A) - SUMIF(Virkedager!$C:$C,"&gt;" &amp;  D579,Virkedager!$A:$A))</f>
        <v/>
      </c>
      <c r="I579" s="83" t="str">
        <f t="shared" si="38"/>
        <v/>
      </c>
      <c r="J579" s="84" t="str">
        <f>IF(ISBLANK(B579),"",SUMIF(Virkedager!$C:$C,"&gt;" &amp;  C579,Virkedager!$A:$A) - SUMIF(Virkedager!$C:$C,"&gt;" &amp;  F579,Virkedager!$A:$A))</f>
        <v/>
      </c>
      <c r="K579" s="83" t="str">
        <f t="shared" si="39"/>
        <v/>
      </c>
      <c r="L579" s="157" t="str">
        <f t="shared" si="37"/>
        <v/>
      </c>
      <c r="M579" s="157" t="str">
        <f>IF(ISBLANK(B579),"",IF(COUNTIF(B$7:$B579,B579)&gt;1,TRUE,FALSE))</f>
        <v/>
      </c>
      <c r="N579" s="157" t="str">
        <f>IF(ISBLANK(B579),"",IF(COUNTIF($L$7:L579,TRUE)&gt;$P$2,L579,FALSE))</f>
        <v/>
      </c>
      <c r="O579" s="85"/>
      <c r="P579" s="86" t="str">
        <f t="shared" si="36"/>
        <v/>
      </c>
    </row>
    <row r="580" spans="2:16" s="76" customFormat="1" ht="15" x14ac:dyDescent="0.25">
      <c r="B580" s="153"/>
      <c r="C580" s="164"/>
      <c r="D580" s="164"/>
      <c r="E580" s="169"/>
      <c r="F580" s="164"/>
      <c r="G580" s="154"/>
      <c r="H580" s="162" t="str">
        <f>IF(ISBLANK(B580),"",SUMIF(Virkedager!$C:$C,"&gt;" &amp;  C580,Virkedager!$A:$A) - SUMIF(Virkedager!$C:$C,"&gt;" &amp;  D580,Virkedager!$A:$A))</f>
        <v/>
      </c>
      <c r="I580" s="83" t="str">
        <f t="shared" si="38"/>
        <v/>
      </c>
      <c r="J580" s="84" t="str">
        <f>IF(ISBLANK(B580),"",SUMIF(Virkedager!$C:$C,"&gt;" &amp;  C580,Virkedager!$A:$A) - SUMIF(Virkedager!$C:$C,"&gt;" &amp;  F580,Virkedager!$A:$A))</f>
        <v/>
      </c>
      <c r="K580" s="83" t="str">
        <f t="shared" si="39"/>
        <v/>
      </c>
      <c r="L580" s="157" t="str">
        <f t="shared" si="37"/>
        <v/>
      </c>
      <c r="M580" s="157" t="str">
        <f>IF(ISBLANK(B580),"",IF(COUNTIF(B$7:$B580,B580)&gt;1,TRUE,FALSE))</f>
        <v/>
      </c>
      <c r="N580" s="157" t="str">
        <f>IF(ISBLANK(B580),"",IF(COUNTIF($L$7:L580,TRUE)&gt;$P$2,L580,FALSE))</f>
        <v/>
      </c>
      <c r="O580" s="85"/>
      <c r="P580" s="86" t="str">
        <f t="shared" si="36"/>
        <v/>
      </c>
    </row>
    <row r="581" spans="2:16" s="76" customFormat="1" ht="15" x14ac:dyDescent="0.25">
      <c r="B581" s="153"/>
      <c r="C581" s="164"/>
      <c r="D581" s="164"/>
      <c r="E581" s="169"/>
      <c r="F581" s="164"/>
      <c r="G581" s="154"/>
      <c r="H581" s="162" t="str">
        <f>IF(ISBLANK(B581),"",SUMIF(Virkedager!$C:$C,"&gt;" &amp;  C581,Virkedager!$A:$A) - SUMIF(Virkedager!$C:$C,"&gt;" &amp;  D581,Virkedager!$A:$A))</f>
        <v/>
      </c>
      <c r="I581" s="83" t="str">
        <f t="shared" si="38"/>
        <v/>
      </c>
      <c r="J581" s="84" t="str">
        <f>IF(ISBLANK(B581),"",SUMIF(Virkedager!$C:$C,"&gt;" &amp;  C581,Virkedager!$A:$A) - SUMIF(Virkedager!$C:$C,"&gt;" &amp;  F581,Virkedager!$A:$A))</f>
        <v/>
      </c>
      <c r="K581" s="83" t="str">
        <f t="shared" si="39"/>
        <v/>
      </c>
      <c r="L581" s="157" t="str">
        <f t="shared" si="37"/>
        <v/>
      </c>
      <c r="M581" s="157" t="str">
        <f>IF(ISBLANK(B581),"",IF(COUNTIF(B$7:$B581,B581)&gt;1,TRUE,FALSE))</f>
        <v/>
      </c>
      <c r="N581" s="157" t="str">
        <f>IF(ISBLANK(B581),"",IF(COUNTIF($L$7:L581,TRUE)&gt;$P$2,L581,FALSE))</f>
        <v/>
      </c>
      <c r="O581" s="85"/>
      <c r="P581" s="86" t="str">
        <f t="shared" si="36"/>
        <v/>
      </c>
    </row>
    <row r="582" spans="2:16" s="76" customFormat="1" ht="15" x14ac:dyDescent="0.25">
      <c r="B582" s="153"/>
      <c r="C582" s="164"/>
      <c r="D582" s="164"/>
      <c r="E582" s="169"/>
      <c r="F582" s="164"/>
      <c r="G582" s="154"/>
      <c r="H582" s="162" t="str">
        <f>IF(ISBLANK(B582),"",SUMIF(Virkedager!$C:$C,"&gt;" &amp;  C582,Virkedager!$A:$A) - SUMIF(Virkedager!$C:$C,"&gt;" &amp;  D582,Virkedager!$A:$A))</f>
        <v/>
      </c>
      <c r="I582" s="83" t="str">
        <f t="shared" si="38"/>
        <v/>
      </c>
      <c r="J582" s="84" t="str">
        <f>IF(ISBLANK(B582),"",SUMIF(Virkedager!$C:$C,"&gt;" &amp;  C582,Virkedager!$A:$A) - SUMIF(Virkedager!$C:$C,"&gt;" &amp;  F582,Virkedager!$A:$A))</f>
        <v/>
      </c>
      <c r="K582" s="83" t="str">
        <f t="shared" si="39"/>
        <v/>
      </c>
      <c r="L582" s="157" t="str">
        <f t="shared" si="37"/>
        <v/>
      </c>
      <c r="M582" s="157" t="str">
        <f>IF(ISBLANK(B582),"",IF(COUNTIF(B$7:$B582,B582)&gt;1,TRUE,FALSE))</f>
        <v/>
      </c>
      <c r="N582" s="157" t="str">
        <f>IF(ISBLANK(B582),"",IF(COUNTIF($L$7:L582,TRUE)&gt;$P$2,L582,FALSE))</f>
        <v/>
      </c>
      <c r="O582" s="85"/>
      <c r="P582" s="86" t="str">
        <f t="shared" si="36"/>
        <v/>
      </c>
    </row>
    <row r="583" spans="2:16" s="76" customFormat="1" ht="15" x14ac:dyDescent="0.25">
      <c r="B583" s="153"/>
      <c r="C583" s="164"/>
      <c r="D583" s="164"/>
      <c r="E583" s="169"/>
      <c r="F583" s="164"/>
      <c r="G583" s="154"/>
      <c r="H583" s="162" t="str">
        <f>IF(ISBLANK(B583),"",SUMIF(Virkedager!$C:$C,"&gt;" &amp;  C583,Virkedager!$A:$A) - SUMIF(Virkedager!$C:$C,"&gt;" &amp;  D583,Virkedager!$A:$A))</f>
        <v/>
      </c>
      <c r="I583" s="83" t="str">
        <f t="shared" si="38"/>
        <v/>
      </c>
      <c r="J583" s="84" t="str">
        <f>IF(ISBLANK(B583),"",SUMIF(Virkedager!$C:$C,"&gt;" &amp;  C583,Virkedager!$A:$A) - SUMIF(Virkedager!$C:$C,"&gt;" &amp;  F583,Virkedager!$A:$A))</f>
        <v/>
      </c>
      <c r="K583" s="83" t="str">
        <f t="shared" si="39"/>
        <v/>
      </c>
      <c r="L583" s="157" t="str">
        <f t="shared" si="37"/>
        <v/>
      </c>
      <c r="M583" s="157" t="str">
        <f>IF(ISBLANK(B583),"",IF(COUNTIF(B$7:$B583,B583)&gt;1,TRUE,FALSE))</f>
        <v/>
      </c>
      <c r="N583" s="157" t="str">
        <f>IF(ISBLANK(B583),"",IF(COUNTIF($L$7:L583,TRUE)&gt;$P$2,L583,FALSE))</f>
        <v/>
      </c>
      <c r="O583" s="85"/>
      <c r="P583" s="86" t="str">
        <f t="shared" si="36"/>
        <v/>
      </c>
    </row>
    <row r="584" spans="2:16" s="76" customFormat="1" ht="15" x14ac:dyDescent="0.25">
      <c r="B584" s="153"/>
      <c r="C584" s="164"/>
      <c r="D584" s="164"/>
      <c r="E584" s="169"/>
      <c r="F584" s="164"/>
      <c r="G584" s="154"/>
      <c r="H584" s="162" t="str">
        <f>IF(ISBLANK(B584),"",SUMIF(Virkedager!$C:$C,"&gt;" &amp;  C584,Virkedager!$A:$A) - SUMIF(Virkedager!$C:$C,"&gt;" &amp;  D584,Virkedager!$A:$A))</f>
        <v/>
      </c>
      <c r="I584" s="83" t="str">
        <f t="shared" si="38"/>
        <v/>
      </c>
      <c r="J584" s="84" t="str">
        <f>IF(ISBLANK(B584),"",SUMIF(Virkedager!$C:$C,"&gt;" &amp;  C584,Virkedager!$A:$A) - SUMIF(Virkedager!$C:$C,"&gt;" &amp;  F584,Virkedager!$A:$A))</f>
        <v/>
      </c>
      <c r="K584" s="83" t="str">
        <f t="shared" si="39"/>
        <v/>
      </c>
      <c r="L584" s="157" t="str">
        <f t="shared" si="37"/>
        <v/>
      </c>
      <c r="M584" s="157" t="str">
        <f>IF(ISBLANK(B584),"",IF(COUNTIF(B$7:$B584,B584)&gt;1,TRUE,FALSE))</f>
        <v/>
      </c>
      <c r="N584" s="157" t="str">
        <f>IF(ISBLANK(B584),"",IF(COUNTIF($L$7:L584,TRUE)&gt;$P$2,L584,FALSE))</f>
        <v/>
      </c>
      <c r="O584" s="85"/>
      <c r="P584" s="86" t="str">
        <f t="shared" si="36"/>
        <v/>
      </c>
    </row>
    <row r="585" spans="2:16" s="76" customFormat="1" ht="15" x14ac:dyDescent="0.25">
      <c r="B585" s="153"/>
      <c r="C585" s="164"/>
      <c r="D585" s="164"/>
      <c r="E585" s="169"/>
      <c r="F585" s="164"/>
      <c r="G585" s="154"/>
      <c r="H585" s="162" t="str">
        <f>IF(ISBLANK(B585),"",SUMIF(Virkedager!$C:$C,"&gt;" &amp;  C585,Virkedager!$A:$A) - SUMIF(Virkedager!$C:$C,"&gt;" &amp;  D585,Virkedager!$A:$A))</f>
        <v/>
      </c>
      <c r="I585" s="83" t="str">
        <f t="shared" si="38"/>
        <v/>
      </c>
      <c r="J585" s="84" t="str">
        <f>IF(ISBLANK(B585),"",SUMIF(Virkedager!$C:$C,"&gt;" &amp;  C585,Virkedager!$A:$A) - SUMIF(Virkedager!$C:$C,"&gt;" &amp;  F585,Virkedager!$A:$A))</f>
        <v/>
      </c>
      <c r="K585" s="83" t="str">
        <f t="shared" si="39"/>
        <v/>
      </c>
      <c r="L585" s="157" t="str">
        <f t="shared" si="37"/>
        <v/>
      </c>
      <c r="M585" s="157" t="str">
        <f>IF(ISBLANK(B585),"",IF(COUNTIF(B$7:$B585,B585)&gt;1,TRUE,FALSE))</f>
        <v/>
      </c>
      <c r="N585" s="157" t="str">
        <f>IF(ISBLANK(B585),"",IF(COUNTIF($L$7:L585,TRUE)&gt;$P$2,L585,FALSE))</f>
        <v/>
      </c>
      <c r="O585" s="85"/>
      <c r="P585" s="86" t="str">
        <f t="shared" si="36"/>
        <v/>
      </c>
    </row>
    <row r="586" spans="2:16" s="76" customFormat="1" ht="15" x14ac:dyDescent="0.25">
      <c r="B586" s="153"/>
      <c r="C586" s="164"/>
      <c r="D586" s="164"/>
      <c r="E586" s="169"/>
      <c r="F586" s="164"/>
      <c r="G586" s="154"/>
      <c r="H586" s="162" t="str">
        <f>IF(ISBLANK(B586),"",SUMIF(Virkedager!$C:$C,"&gt;" &amp;  C586,Virkedager!$A:$A) - SUMIF(Virkedager!$C:$C,"&gt;" &amp;  D586,Virkedager!$A:$A))</f>
        <v/>
      </c>
      <c r="I586" s="83" t="str">
        <f t="shared" si="38"/>
        <v/>
      </c>
      <c r="J586" s="84" t="str">
        <f>IF(ISBLANK(B586),"",SUMIF(Virkedager!$C:$C,"&gt;" &amp;  C586,Virkedager!$A:$A) - SUMIF(Virkedager!$C:$C,"&gt;" &amp;  F586,Virkedager!$A:$A))</f>
        <v/>
      </c>
      <c r="K586" s="83" t="str">
        <f t="shared" si="39"/>
        <v/>
      </c>
      <c r="L586" s="157" t="str">
        <f t="shared" si="37"/>
        <v/>
      </c>
      <c r="M586" s="157" t="str">
        <f>IF(ISBLANK(B586),"",IF(COUNTIF(B$7:$B586,B586)&gt;1,TRUE,FALSE))</f>
        <v/>
      </c>
      <c r="N586" s="157" t="str">
        <f>IF(ISBLANK(B586),"",IF(COUNTIF($L$7:L586,TRUE)&gt;$P$2,L586,FALSE))</f>
        <v/>
      </c>
      <c r="O586" s="85"/>
      <c r="P586" s="86" t="str">
        <f t="shared" si="36"/>
        <v/>
      </c>
    </row>
    <row r="587" spans="2:16" s="76" customFormat="1" ht="15" x14ac:dyDescent="0.25">
      <c r="B587" s="153"/>
      <c r="C587" s="164"/>
      <c r="D587" s="164"/>
      <c r="E587" s="169"/>
      <c r="F587" s="164"/>
      <c r="G587" s="154"/>
      <c r="H587" s="162" t="str">
        <f>IF(ISBLANK(B587),"",SUMIF(Virkedager!$C:$C,"&gt;" &amp;  C587,Virkedager!$A:$A) - SUMIF(Virkedager!$C:$C,"&gt;" &amp;  D587,Virkedager!$A:$A))</f>
        <v/>
      </c>
      <c r="I587" s="83" t="str">
        <f t="shared" si="38"/>
        <v/>
      </c>
      <c r="J587" s="84" t="str">
        <f>IF(ISBLANK(B587),"",SUMIF(Virkedager!$C:$C,"&gt;" &amp;  C587,Virkedager!$A:$A) - SUMIF(Virkedager!$C:$C,"&gt;" &amp;  F587,Virkedager!$A:$A))</f>
        <v/>
      </c>
      <c r="K587" s="83" t="str">
        <f t="shared" si="39"/>
        <v/>
      </c>
      <c r="L587" s="157" t="str">
        <f t="shared" si="37"/>
        <v/>
      </c>
      <c r="M587" s="157" t="str">
        <f>IF(ISBLANK(B587),"",IF(COUNTIF(B$7:$B587,B587)&gt;1,TRUE,FALSE))</f>
        <v/>
      </c>
      <c r="N587" s="157" t="str">
        <f>IF(ISBLANK(B587),"",IF(COUNTIF($L$7:L587,TRUE)&gt;$P$2,L587,FALSE))</f>
        <v/>
      </c>
      <c r="O587" s="85"/>
      <c r="P587" s="86" t="str">
        <f t="shared" si="36"/>
        <v/>
      </c>
    </row>
    <row r="588" spans="2:16" s="76" customFormat="1" ht="15" x14ac:dyDescent="0.25">
      <c r="B588" s="153"/>
      <c r="C588" s="164"/>
      <c r="D588" s="164"/>
      <c r="E588" s="169"/>
      <c r="F588" s="164"/>
      <c r="G588" s="154"/>
      <c r="H588" s="162" t="str">
        <f>IF(ISBLANK(B588),"",SUMIF(Virkedager!$C:$C,"&gt;" &amp;  C588,Virkedager!$A:$A) - SUMIF(Virkedager!$C:$C,"&gt;" &amp;  D588,Virkedager!$A:$A))</f>
        <v/>
      </c>
      <c r="I588" s="83" t="str">
        <f t="shared" si="38"/>
        <v/>
      </c>
      <c r="J588" s="84" t="str">
        <f>IF(ISBLANK(B588),"",SUMIF(Virkedager!$C:$C,"&gt;" &amp;  C588,Virkedager!$A:$A) - SUMIF(Virkedager!$C:$C,"&gt;" &amp;  F588,Virkedager!$A:$A))</f>
        <v/>
      </c>
      <c r="K588" s="83" t="str">
        <f t="shared" si="39"/>
        <v/>
      </c>
      <c r="L588" s="157" t="str">
        <f t="shared" si="37"/>
        <v/>
      </c>
      <c r="M588" s="157" t="str">
        <f>IF(ISBLANK(B588),"",IF(COUNTIF(B$7:$B588,B588)&gt;1,TRUE,FALSE))</f>
        <v/>
      </c>
      <c r="N588" s="157" t="str">
        <f>IF(ISBLANK(B588),"",IF(COUNTIF($L$7:L588,TRUE)&gt;$P$2,L588,FALSE))</f>
        <v/>
      </c>
      <c r="O588" s="85"/>
      <c r="P588" s="86" t="str">
        <f t="shared" ref="P588:P651" si="40">IF(ISBLANK(B588),"",IF(AND(N588,$O$2,NOT(M588)),500,0))</f>
        <v/>
      </c>
    </row>
    <row r="589" spans="2:16" s="76" customFormat="1" ht="15" x14ac:dyDescent="0.25">
      <c r="B589" s="153"/>
      <c r="C589" s="164"/>
      <c r="D589" s="164"/>
      <c r="E589" s="169"/>
      <c r="F589" s="164"/>
      <c r="G589" s="154"/>
      <c r="H589" s="162" t="str">
        <f>IF(ISBLANK(B589),"",SUMIF(Virkedager!$C:$C,"&gt;" &amp;  C589,Virkedager!$A:$A) - SUMIF(Virkedager!$C:$C,"&gt;" &amp;  D589,Virkedager!$A:$A))</f>
        <v/>
      </c>
      <c r="I589" s="83" t="str">
        <f t="shared" si="38"/>
        <v/>
      </c>
      <c r="J589" s="84" t="str">
        <f>IF(ISBLANK(B589),"",SUMIF(Virkedager!$C:$C,"&gt;" &amp;  C589,Virkedager!$A:$A) - SUMIF(Virkedager!$C:$C,"&gt;" &amp;  F589,Virkedager!$A:$A))</f>
        <v/>
      </c>
      <c r="K589" s="83" t="str">
        <f t="shared" si="39"/>
        <v/>
      </c>
      <c r="L589" s="157" t="str">
        <f t="shared" si="37"/>
        <v/>
      </c>
      <c r="M589" s="157" t="str">
        <f>IF(ISBLANK(B589),"",IF(COUNTIF(B$7:$B589,B589)&gt;1,TRUE,FALSE))</f>
        <v/>
      </c>
      <c r="N589" s="157" t="str">
        <f>IF(ISBLANK(B589),"",IF(COUNTIF($L$7:L589,TRUE)&gt;$P$2,L589,FALSE))</f>
        <v/>
      </c>
      <c r="O589" s="85"/>
      <c r="P589" s="86" t="str">
        <f t="shared" si="40"/>
        <v/>
      </c>
    </row>
    <row r="590" spans="2:16" s="76" customFormat="1" ht="15" x14ac:dyDescent="0.25">
      <c r="B590" s="153"/>
      <c r="C590" s="164"/>
      <c r="D590" s="164"/>
      <c r="E590" s="169"/>
      <c r="F590" s="164"/>
      <c r="G590" s="154"/>
      <c r="H590" s="162" t="str">
        <f>IF(ISBLANK(B590),"",SUMIF(Virkedager!$C:$C,"&gt;" &amp;  C590,Virkedager!$A:$A) - SUMIF(Virkedager!$C:$C,"&gt;" &amp;  D590,Virkedager!$A:$A))</f>
        <v/>
      </c>
      <c r="I590" s="83" t="str">
        <f t="shared" si="38"/>
        <v/>
      </c>
      <c r="J590" s="84" t="str">
        <f>IF(ISBLANK(B590),"",SUMIF(Virkedager!$C:$C,"&gt;" &amp;  C590,Virkedager!$A:$A) - SUMIF(Virkedager!$C:$C,"&gt;" &amp;  F590,Virkedager!$A:$A))</f>
        <v/>
      </c>
      <c r="K590" s="83" t="str">
        <f t="shared" si="39"/>
        <v/>
      </c>
      <c r="L590" s="157" t="str">
        <f t="shared" si="37"/>
        <v/>
      </c>
      <c r="M590" s="157" t="str">
        <f>IF(ISBLANK(B590),"",IF(COUNTIF(B$7:$B590,B590)&gt;1,TRUE,FALSE))</f>
        <v/>
      </c>
      <c r="N590" s="157" t="str">
        <f>IF(ISBLANK(B590),"",IF(COUNTIF($L$7:L590,TRUE)&gt;$P$2,L590,FALSE))</f>
        <v/>
      </c>
      <c r="O590" s="85"/>
      <c r="P590" s="86" t="str">
        <f t="shared" si="40"/>
        <v/>
      </c>
    </row>
    <row r="591" spans="2:16" s="76" customFormat="1" ht="15" x14ac:dyDescent="0.25">
      <c r="B591" s="153"/>
      <c r="C591" s="164"/>
      <c r="D591" s="164"/>
      <c r="E591" s="169"/>
      <c r="F591" s="164"/>
      <c r="G591" s="154"/>
      <c r="H591" s="162" t="str">
        <f>IF(ISBLANK(B591),"",SUMIF(Virkedager!$C:$C,"&gt;" &amp;  C591,Virkedager!$A:$A) - SUMIF(Virkedager!$C:$C,"&gt;" &amp;  D591,Virkedager!$A:$A))</f>
        <v/>
      </c>
      <c r="I591" s="83" t="str">
        <f t="shared" si="38"/>
        <v/>
      </c>
      <c r="J591" s="84" t="str">
        <f>IF(ISBLANK(B591),"",SUMIF(Virkedager!$C:$C,"&gt;" &amp;  C591,Virkedager!$A:$A) - SUMIF(Virkedager!$C:$C,"&gt;" &amp;  F591,Virkedager!$A:$A))</f>
        <v/>
      </c>
      <c r="K591" s="83" t="str">
        <f t="shared" si="39"/>
        <v/>
      </c>
      <c r="L591" s="157" t="str">
        <f t="shared" si="37"/>
        <v/>
      </c>
      <c r="M591" s="157" t="str">
        <f>IF(ISBLANK(B591),"",IF(COUNTIF(B$7:$B591,B591)&gt;1,TRUE,FALSE))</f>
        <v/>
      </c>
      <c r="N591" s="157" t="str">
        <f>IF(ISBLANK(B591),"",IF(COUNTIF($L$7:L591,TRUE)&gt;$P$2,L591,FALSE))</f>
        <v/>
      </c>
      <c r="O591" s="85"/>
      <c r="P591" s="86" t="str">
        <f t="shared" si="40"/>
        <v/>
      </c>
    </row>
    <row r="592" spans="2:16" s="76" customFormat="1" ht="15" x14ac:dyDescent="0.25">
      <c r="B592" s="153"/>
      <c r="C592" s="164"/>
      <c r="D592" s="164"/>
      <c r="E592" s="169"/>
      <c r="F592" s="164"/>
      <c r="G592" s="154"/>
      <c r="H592" s="162" t="str">
        <f>IF(ISBLANK(B592),"",SUMIF(Virkedager!$C:$C,"&gt;" &amp;  C592,Virkedager!$A:$A) - SUMIF(Virkedager!$C:$C,"&gt;" &amp;  D592,Virkedager!$A:$A))</f>
        <v/>
      </c>
      <c r="I592" s="83" t="str">
        <f t="shared" si="38"/>
        <v/>
      </c>
      <c r="J592" s="84" t="str">
        <f>IF(ISBLANK(B592),"",SUMIF(Virkedager!$C:$C,"&gt;" &amp;  C592,Virkedager!$A:$A) - SUMIF(Virkedager!$C:$C,"&gt;" &amp;  F592,Virkedager!$A:$A))</f>
        <v/>
      </c>
      <c r="K592" s="83" t="str">
        <f t="shared" si="39"/>
        <v/>
      </c>
      <c r="L592" s="157" t="str">
        <f t="shared" si="37"/>
        <v/>
      </c>
      <c r="M592" s="157" t="str">
        <f>IF(ISBLANK(B592),"",IF(COUNTIF(B$7:$B592,B592)&gt;1,TRUE,FALSE))</f>
        <v/>
      </c>
      <c r="N592" s="157" t="str">
        <f>IF(ISBLANK(B592),"",IF(COUNTIF($L$7:L592,TRUE)&gt;$P$2,L592,FALSE))</f>
        <v/>
      </c>
      <c r="O592" s="85"/>
      <c r="P592" s="86" t="str">
        <f t="shared" si="40"/>
        <v/>
      </c>
    </row>
    <row r="593" spans="2:16" s="76" customFormat="1" ht="15" x14ac:dyDescent="0.25">
      <c r="B593" s="153"/>
      <c r="C593" s="164"/>
      <c r="D593" s="164"/>
      <c r="E593" s="169"/>
      <c r="F593" s="164"/>
      <c r="G593" s="154"/>
      <c r="H593" s="162" t="str">
        <f>IF(ISBLANK(B593),"",SUMIF(Virkedager!$C:$C,"&gt;" &amp;  C593,Virkedager!$A:$A) - SUMIF(Virkedager!$C:$C,"&gt;" &amp;  D593,Virkedager!$A:$A))</f>
        <v/>
      </c>
      <c r="I593" s="83" t="str">
        <f t="shared" si="38"/>
        <v/>
      </c>
      <c r="J593" s="84" t="str">
        <f>IF(ISBLANK(B593),"",SUMIF(Virkedager!$C:$C,"&gt;" &amp;  C593,Virkedager!$A:$A) - SUMIF(Virkedager!$C:$C,"&gt;" &amp;  F593,Virkedager!$A:$A))</f>
        <v/>
      </c>
      <c r="K593" s="83" t="str">
        <f t="shared" si="39"/>
        <v/>
      </c>
      <c r="L593" s="157" t="str">
        <f t="shared" si="37"/>
        <v/>
      </c>
      <c r="M593" s="157" t="str">
        <f>IF(ISBLANK(B593),"",IF(COUNTIF(B$7:$B593,B593)&gt;1,TRUE,FALSE))</f>
        <v/>
      </c>
      <c r="N593" s="157" t="str">
        <f>IF(ISBLANK(B593),"",IF(COUNTIF($L$7:L593,TRUE)&gt;$P$2,L593,FALSE))</f>
        <v/>
      </c>
      <c r="O593" s="85"/>
      <c r="P593" s="86" t="str">
        <f t="shared" si="40"/>
        <v/>
      </c>
    </row>
    <row r="594" spans="2:16" s="76" customFormat="1" ht="15" x14ac:dyDescent="0.25">
      <c r="B594" s="153"/>
      <c r="C594" s="164"/>
      <c r="D594" s="164"/>
      <c r="E594" s="169"/>
      <c r="F594" s="164"/>
      <c r="G594" s="154"/>
      <c r="H594" s="162" t="str">
        <f>IF(ISBLANK(B594),"",SUMIF(Virkedager!$C:$C,"&gt;" &amp;  C594,Virkedager!$A:$A) - SUMIF(Virkedager!$C:$C,"&gt;" &amp;  D594,Virkedager!$A:$A))</f>
        <v/>
      </c>
      <c r="I594" s="83" t="str">
        <f t="shared" si="38"/>
        <v/>
      </c>
      <c r="J594" s="84" t="str">
        <f>IF(ISBLANK(B594),"",SUMIF(Virkedager!$C:$C,"&gt;" &amp;  C594,Virkedager!$A:$A) - SUMIF(Virkedager!$C:$C,"&gt;" &amp;  F594,Virkedager!$A:$A))</f>
        <v/>
      </c>
      <c r="K594" s="83" t="str">
        <f t="shared" si="39"/>
        <v/>
      </c>
      <c r="L594" s="157" t="str">
        <f t="shared" si="37"/>
        <v/>
      </c>
      <c r="M594" s="157" t="str">
        <f>IF(ISBLANK(B594),"",IF(COUNTIF(B$7:$B594,B594)&gt;1,TRUE,FALSE))</f>
        <v/>
      </c>
      <c r="N594" s="157" t="str">
        <f>IF(ISBLANK(B594),"",IF(COUNTIF($L$7:L594,TRUE)&gt;$P$2,L594,FALSE))</f>
        <v/>
      </c>
      <c r="O594" s="85"/>
      <c r="P594" s="86" t="str">
        <f t="shared" si="40"/>
        <v/>
      </c>
    </row>
    <row r="595" spans="2:16" s="76" customFormat="1" ht="15" x14ac:dyDescent="0.25">
      <c r="B595" s="153"/>
      <c r="C595" s="164"/>
      <c r="D595" s="164"/>
      <c r="E595" s="169"/>
      <c r="F595" s="164"/>
      <c r="G595" s="154"/>
      <c r="H595" s="162" t="str">
        <f>IF(ISBLANK(B595),"",SUMIF(Virkedager!$C:$C,"&gt;" &amp;  C595,Virkedager!$A:$A) - SUMIF(Virkedager!$C:$C,"&gt;" &amp;  D595,Virkedager!$A:$A))</f>
        <v/>
      </c>
      <c r="I595" s="83" t="str">
        <f t="shared" si="38"/>
        <v/>
      </c>
      <c r="J595" s="84" t="str">
        <f>IF(ISBLANK(B595),"",SUMIF(Virkedager!$C:$C,"&gt;" &amp;  C595,Virkedager!$A:$A) - SUMIF(Virkedager!$C:$C,"&gt;" &amp;  F595,Virkedager!$A:$A))</f>
        <v/>
      </c>
      <c r="K595" s="83" t="str">
        <f t="shared" si="39"/>
        <v/>
      </c>
      <c r="L595" s="157" t="str">
        <f t="shared" si="37"/>
        <v/>
      </c>
      <c r="M595" s="157" t="str">
        <f>IF(ISBLANK(B595),"",IF(COUNTIF(B$7:$B595,B595)&gt;1,TRUE,FALSE))</f>
        <v/>
      </c>
      <c r="N595" s="157" t="str">
        <f>IF(ISBLANK(B595),"",IF(COUNTIF($L$7:L595,TRUE)&gt;$P$2,L595,FALSE))</f>
        <v/>
      </c>
      <c r="O595" s="85"/>
      <c r="P595" s="86" t="str">
        <f t="shared" si="40"/>
        <v/>
      </c>
    </row>
    <row r="596" spans="2:16" s="76" customFormat="1" ht="15" x14ac:dyDescent="0.25">
      <c r="B596" s="153"/>
      <c r="C596" s="164"/>
      <c r="D596" s="164"/>
      <c r="E596" s="169"/>
      <c r="F596" s="164"/>
      <c r="G596" s="154"/>
      <c r="H596" s="162" t="str">
        <f>IF(ISBLANK(B596),"",SUMIF(Virkedager!$C:$C,"&gt;" &amp;  C596,Virkedager!$A:$A) - SUMIF(Virkedager!$C:$C,"&gt;" &amp;  D596,Virkedager!$A:$A))</f>
        <v/>
      </c>
      <c r="I596" s="83" t="str">
        <f t="shared" si="38"/>
        <v/>
      </c>
      <c r="J596" s="84" t="str">
        <f>IF(ISBLANK(B596),"",SUMIF(Virkedager!$C:$C,"&gt;" &amp;  C596,Virkedager!$A:$A) - SUMIF(Virkedager!$C:$C,"&gt;" &amp;  F596,Virkedager!$A:$A))</f>
        <v/>
      </c>
      <c r="K596" s="83" t="str">
        <f t="shared" si="39"/>
        <v/>
      </c>
      <c r="L596" s="157" t="str">
        <f t="shared" si="37"/>
        <v/>
      </c>
      <c r="M596" s="157" t="str">
        <f>IF(ISBLANK(B596),"",IF(COUNTIF(B$7:$B596,B596)&gt;1,TRUE,FALSE))</f>
        <v/>
      </c>
      <c r="N596" s="157" t="str">
        <f>IF(ISBLANK(B596),"",IF(COUNTIF($L$7:L596,TRUE)&gt;$P$2,L596,FALSE))</f>
        <v/>
      </c>
      <c r="O596" s="85"/>
      <c r="P596" s="86" t="str">
        <f t="shared" si="40"/>
        <v/>
      </c>
    </row>
    <row r="597" spans="2:16" s="76" customFormat="1" ht="15" x14ac:dyDescent="0.25">
      <c r="B597" s="153"/>
      <c r="C597" s="164"/>
      <c r="D597" s="164"/>
      <c r="E597" s="169"/>
      <c r="F597" s="164"/>
      <c r="G597" s="154"/>
      <c r="H597" s="162" t="str">
        <f>IF(ISBLANK(B597),"",SUMIF(Virkedager!$C:$C,"&gt;" &amp;  C597,Virkedager!$A:$A) - SUMIF(Virkedager!$C:$C,"&gt;" &amp;  D597,Virkedager!$A:$A))</f>
        <v/>
      </c>
      <c r="I597" s="83" t="str">
        <f t="shared" si="38"/>
        <v/>
      </c>
      <c r="J597" s="84" t="str">
        <f>IF(ISBLANK(B597),"",SUMIF(Virkedager!$C:$C,"&gt;" &amp;  C597,Virkedager!$A:$A) - SUMIF(Virkedager!$C:$C,"&gt;" &amp;  F597,Virkedager!$A:$A))</f>
        <v/>
      </c>
      <c r="K597" s="83" t="str">
        <f t="shared" si="39"/>
        <v/>
      </c>
      <c r="L597" s="157" t="str">
        <f t="shared" si="37"/>
        <v/>
      </c>
      <c r="M597" s="157" t="str">
        <f>IF(ISBLANK(B597),"",IF(COUNTIF(B$7:$B597,B597)&gt;1,TRUE,FALSE))</f>
        <v/>
      </c>
      <c r="N597" s="157" t="str">
        <f>IF(ISBLANK(B597),"",IF(COUNTIF($L$7:L597,TRUE)&gt;$P$2,L597,FALSE))</f>
        <v/>
      </c>
      <c r="O597" s="85"/>
      <c r="P597" s="86" t="str">
        <f t="shared" si="40"/>
        <v/>
      </c>
    </row>
    <row r="598" spans="2:16" s="76" customFormat="1" ht="15" x14ac:dyDescent="0.25">
      <c r="B598" s="153"/>
      <c r="C598" s="164"/>
      <c r="D598" s="164"/>
      <c r="E598" s="169"/>
      <c r="F598" s="164"/>
      <c r="G598" s="154"/>
      <c r="H598" s="162" t="str">
        <f>IF(ISBLANK(B598),"",SUMIF(Virkedager!$C:$C,"&gt;" &amp;  C598,Virkedager!$A:$A) - SUMIF(Virkedager!$C:$C,"&gt;" &amp;  D598,Virkedager!$A:$A))</f>
        <v/>
      </c>
      <c r="I598" s="83" t="str">
        <f t="shared" si="38"/>
        <v/>
      </c>
      <c r="J598" s="84" t="str">
        <f>IF(ISBLANK(B598),"",SUMIF(Virkedager!$C:$C,"&gt;" &amp;  C598,Virkedager!$A:$A) - SUMIF(Virkedager!$C:$C,"&gt;" &amp;  F598,Virkedager!$A:$A))</f>
        <v/>
      </c>
      <c r="K598" s="83" t="str">
        <f t="shared" si="39"/>
        <v/>
      </c>
      <c r="L598" s="157" t="str">
        <f t="shared" si="37"/>
        <v/>
      </c>
      <c r="M598" s="157" t="str">
        <f>IF(ISBLANK(B598),"",IF(COUNTIF(B$7:$B598,B598)&gt;1,TRUE,FALSE))</f>
        <v/>
      </c>
      <c r="N598" s="157" t="str">
        <f>IF(ISBLANK(B598),"",IF(COUNTIF($L$7:L598,TRUE)&gt;$P$2,L598,FALSE))</f>
        <v/>
      </c>
      <c r="O598" s="85"/>
      <c r="P598" s="86" t="str">
        <f t="shared" si="40"/>
        <v/>
      </c>
    </row>
    <row r="599" spans="2:16" s="76" customFormat="1" ht="15" x14ac:dyDescent="0.25">
      <c r="B599" s="153"/>
      <c r="C599" s="164"/>
      <c r="D599" s="164"/>
      <c r="E599" s="169"/>
      <c r="F599" s="164"/>
      <c r="G599" s="154"/>
      <c r="H599" s="162" t="str">
        <f>IF(ISBLANK(B599),"",SUMIF(Virkedager!$C:$C,"&gt;" &amp;  C599,Virkedager!$A:$A) - SUMIF(Virkedager!$C:$C,"&gt;" &amp;  D599,Virkedager!$A:$A))</f>
        <v/>
      </c>
      <c r="I599" s="83" t="str">
        <f t="shared" si="38"/>
        <v/>
      </c>
      <c r="J599" s="84" t="str">
        <f>IF(ISBLANK(B599),"",SUMIF(Virkedager!$C:$C,"&gt;" &amp;  C599,Virkedager!$A:$A) - SUMIF(Virkedager!$C:$C,"&gt;" &amp;  F599,Virkedager!$A:$A))</f>
        <v/>
      </c>
      <c r="K599" s="83" t="str">
        <f t="shared" si="39"/>
        <v/>
      </c>
      <c r="L599" s="157" t="str">
        <f t="shared" si="37"/>
        <v/>
      </c>
      <c r="M599" s="157" t="str">
        <f>IF(ISBLANK(B599),"",IF(COUNTIF(B$7:$B599,B599)&gt;1,TRUE,FALSE))</f>
        <v/>
      </c>
      <c r="N599" s="157" t="str">
        <f>IF(ISBLANK(B599),"",IF(COUNTIF($L$7:L599,TRUE)&gt;$P$2,L599,FALSE))</f>
        <v/>
      </c>
      <c r="O599" s="85"/>
      <c r="P599" s="86" t="str">
        <f t="shared" si="40"/>
        <v/>
      </c>
    </row>
    <row r="600" spans="2:16" s="76" customFormat="1" ht="15" x14ac:dyDescent="0.25">
      <c r="B600" s="153"/>
      <c r="C600" s="164"/>
      <c r="D600" s="164"/>
      <c r="E600" s="169"/>
      <c r="F600" s="164"/>
      <c r="G600" s="154"/>
      <c r="H600" s="162" t="str">
        <f>IF(ISBLANK(B600),"",SUMIF(Virkedager!$C:$C,"&gt;" &amp;  C600,Virkedager!$A:$A) - SUMIF(Virkedager!$C:$C,"&gt;" &amp;  D600,Virkedager!$A:$A))</f>
        <v/>
      </c>
      <c r="I600" s="83" t="str">
        <f t="shared" si="38"/>
        <v/>
      </c>
      <c r="J600" s="84" t="str">
        <f>IF(ISBLANK(B600),"",SUMIF(Virkedager!$C:$C,"&gt;" &amp;  C600,Virkedager!$A:$A) - SUMIF(Virkedager!$C:$C,"&gt;" &amp;  F600,Virkedager!$A:$A))</f>
        <v/>
      </c>
      <c r="K600" s="83" t="str">
        <f t="shared" si="39"/>
        <v/>
      </c>
      <c r="L600" s="157" t="str">
        <f t="shared" si="37"/>
        <v/>
      </c>
      <c r="M600" s="157" t="str">
        <f>IF(ISBLANK(B600),"",IF(COUNTIF(B$7:$B600,B600)&gt;1,TRUE,FALSE))</f>
        <v/>
      </c>
      <c r="N600" s="157" t="str">
        <f>IF(ISBLANK(B600),"",IF(COUNTIF($L$7:L600,TRUE)&gt;$P$2,L600,FALSE))</f>
        <v/>
      </c>
      <c r="O600" s="85"/>
      <c r="P600" s="86" t="str">
        <f t="shared" si="40"/>
        <v/>
      </c>
    </row>
    <row r="601" spans="2:16" s="76" customFormat="1" ht="15" x14ac:dyDescent="0.25">
      <c r="B601" s="153"/>
      <c r="C601" s="164"/>
      <c r="D601" s="164"/>
      <c r="E601" s="169"/>
      <c r="F601" s="164"/>
      <c r="G601" s="154"/>
      <c r="H601" s="162" t="str">
        <f>IF(ISBLANK(B601),"",SUMIF(Virkedager!$C:$C,"&gt;" &amp;  C601,Virkedager!$A:$A) - SUMIF(Virkedager!$C:$C,"&gt;" &amp;  D601,Virkedager!$A:$A))</f>
        <v/>
      </c>
      <c r="I601" s="83" t="str">
        <f t="shared" si="38"/>
        <v/>
      </c>
      <c r="J601" s="84" t="str">
        <f>IF(ISBLANK(B601),"",SUMIF(Virkedager!$C:$C,"&gt;" &amp;  C601,Virkedager!$A:$A) - SUMIF(Virkedager!$C:$C,"&gt;" &amp;  F601,Virkedager!$A:$A))</f>
        <v/>
      </c>
      <c r="K601" s="83" t="str">
        <f t="shared" si="39"/>
        <v/>
      </c>
      <c r="L601" s="157" t="str">
        <f t="shared" si="37"/>
        <v/>
      </c>
      <c r="M601" s="157" t="str">
        <f>IF(ISBLANK(B601),"",IF(COUNTIF(B$7:$B601,B601)&gt;1,TRUE,FALSE))</f>
        <v/>
      </c>
      <c r="N601" s="157" t="str">
        <f>IF(ISBLANK(B601),"",IF(COUNTIF($L$7:L601,TRUE)&gt;$P$2,L601,FALSE))</f>
        <v/>
      </c>
      <c r="O601" s="85"/>
      <c r="P601" s="86" t="str">
        <f t="shared" si="40"/>
        <v/>
      </c>
    </row>
    <row r="602" spans="2:16" s="76" customFormat="1" ht="15" x14ac:dyDescent="0.25">
      <c r="B602" s="153"/>
      <c r="C602" s="164"/>
      <c r="D602" s="164"/>
      <c r="E602" s="169"/>
      <c r="F602" s="164"/>
      <c r="G602" s="154"/>
      <c r="H602" s="162" t="str">
        <f>IF(ISBLANK(B602),"",SUMIF(Virkedager!$C:$C,"&gt;" &amp;  C602,Virkedager!$A:$A) - SUMIF(Virkedager!$C:$C,"&gt;" &amp;  D602,Virkedager!$A:$A))</f>
        <v/>
      </c>
      <c r="I602" s="83" t="str">
        <f t="shared" si="38"/>
        <v/>
      </c>
      <c r="J602" s="84" t="str">
        <f>IF(ISBLANK(B602),"",SUMIF(Virkedager!$C:$C,"&gt;" &amp;  C602,Virkedager!$A:$A) - SUMIF(Virkedager!$C:$C,"&gt;" &amp;  F602,Virkedager!$A:$A))</f>
        <v/>
      </c>
      <c r="K602" s="83" t="str">
        <f t="shared" si="39"/>
        <v/>
      </c>
      <c r="L602" s="157" t="str">
        <f t="shared" si="37"/>
        <v/>
      </c>
      <c r="M602" s="157" t="str">
        <f>IF(ISBLANK(B602),"",IF(COUNTIF(B$7:$B602,B602)&gt;1,TRUE,FALSE))</f>
        <v/>
      </c>
      <c r="N602" s="157" t="str">
        <f>IF(ISBLANK(B602),"",IF(COUNTIF($L$7:L602,TRUE)&gt;$P$2,L602,FALSE))</f>
        <v/>
      </c>
      <c r="O602" s="85"/>
      <c r="P602" s="86" t="str">
        <f t="shared" si="40"/>
        <v/>
      </c>
    </row>
    <row r="603" spans="2:16" s="76" customFormat="1" ht="15" x14ac:dyDescent="0.25">
      <c r="B603" s="153"/>
      <c r="C603" s="164"/>
      <c r="D603" s="164"/>
      <c r="E603" s="169"/>
      <c r="F603" s="164"/>
      <c r="G603" s="154"/>
      <c r="H603" s="162" t="str">
        <f>IF(ISBLANK(B603),"",SUMIF(Virkedager!$C:$C,"&gt;" &amp;  C603,Virkedager!$A:$A) - SUMIF(Virkedager!$C:$C,"&gt;" &amp;  D603,Virkedager!$A:$A))</f>
        <v/>
      </c>
      <c r="I603" s="83" t="str">
        <f t="shared" si="38"/>
        <v/>
      </c>
      <c r="J603" s="84" t="str">
        <f>IF(ISBLANK(B603),"",SUMIF(Virkedager!$C:$C,"&gt;" &amp;  C603,Virkedager!$A:$A) - SUMIF(Virkedager!$C:$C,"&gt;" &amp;  F603,Virkedager!$A:$A))</f>
        <v/>
      </c>
      <c r="K603" s="83" t="str">
        <f t="shared" si="39"/>
        <v/>
      </c>
      <c r="L603" s="157" t="str">
        <f t="shared" si="37"/>
        <v/>
      </c>
      <c r="M603" s="157" t="str">
        <f>IF(ISBLANK(B603),"",IF(COUNTIF(B$7:$B603,B603)&gt;1,TRUE,FALSE))</f>
        <v/>
      </c>
      <c r="N603" s="157" t="str">
        <f>IF(ISBLANK(B603),"",IF(COUNTIF($L$7:L603,TRUE)&gt;$P$2,L603,FALSE))</f>
        <v/>
      </c>
      <c r="O603" s="85"/>
      <c r="P603" s="86" t="str">
        <f t="shared" si="40"/>
        <v/>
      </c>
    </row>
    <row r="604" spans="2:16" s="76" customFormat="1" ht="15" x14ac:dyDescent="0.25">
      <c r="B604" s="153"/>
      <c r="C604" s="164"/>
      <c r="D604" s="164"/>
      <c r="E604" s="169"/>
      <c r="F604" s="164"/>
      <c r="G604" s="154"/>
      <c r="H604" s="162" t="str">
        <f>IF(ISBLANK(B604),"",SUMIF(Virkedager!$C:$C,"&gt;" &amp;  C604,Virkedager!$A:$A) - SUMIF(Virkedager!$C:$C,"&gt;" &amp;  D604,Virkedager!$A:$A))</f>
        <v/>
      </c>
      <c r="I604" s="83" t="str">
        <f t="shared" si="38"/>
        <v/>
      </c>
      <c r="J604" s="84" t="str">
        <f>IF(ISBLANK(B604),"",SUMIF(Virkedager!$C:$C,"&gt;" &amp;  C604,Virkedager!$A:$A) - SUMIF(Virkedager!$C:$C,"&gt;" &amp;  F604,Virkedager!$A:$A))</f>
        <v/>
      </c>
      <c r="K604" s="83" t="str">
        <f t="shared" si="39"/>
        <v/>
      </c>
      <c r="L604" s="157" t="str">
        <f t="shared" si="37"/>
        <v/>
      </c>
      <c r="M604" s="157" t="str">
        <f>IF(ISBLANK(B604),"",IF(COUNTIF(B$7:$B604,B604)&gt;1,TRUE,FALSE))</f>
        <v/>
      </c>
      <c r="N604" s="157" t="str">
        <f>IF(ISBLANK(B604),"",IF(COUNTIF($L$7:L604,TRUE)&gt;$P$2,L604,FALSE))</f>
        <v/>
      </c>
      <c r="O604" s="85"/>
      <c r="P604" s="86" t="str">
        <f t="shared" si="40"/>
        <v/>
      </c>
    </row>
    <row r="605" spans="2:16" s="76" customFormat="1" ht="15" x14ac:dyDescent="0.25">
      <c r="B605" s="153"/>
      <c r="C605" s="164"/>
      <c r="D605" s="164"/>
      <c r="E605" s="169"/>
      <c r="F605" s="164"/>
      <c r="G605" s="154"/>
      <c r="H605" s="162" t="str">
        <f>IF(ISBLANK(B605),"",SUMIF(Virkedager!$C:$C,"&gt;" &amp;  C605,Virkedager!$A:$A) - SUMIF(Virkedager!$C:$C,"&gt;" &amp;  D605,Virkedager!$A:$A))</f>
        <v/>
      </c>
      <c r="I605" s="83" t="str">
        <f t="shared" si="38"/>
        <v/>
      </c>
      <c r="J605" s="84" t="str">
        <f>IF(ISBLANK(B605),"",SUMIF(Virkedager!$C:$C,"&gt;" &amp;  C605,Virkedager!$A:$A) - SUMIF(Virkedager!$C:$C,"&gt;" &amp;  F605,Virkedager!$A:$A))</f>
        <v/>
      </c>
      <c r="K605" s="83" t="str">
        <f t="shared" si="39"/>
        <v/>
      </c>
      <c r="L605" s="157" t="str">
        <f t="shared" si="37"/>
        <v/>
      </c>
      <c r="M605" s="157" t="str">
        <f>IF(ISBLANK(B605),"",IF(COUNTIF(B$7:$B605,B605)&gt;1,TRUE,FALSE))</f>
        <v/>
      </c>
      <c r="N605" s="157" t="str">
        <f>IF(ISBLANK(B605),"",IF(COUNTIF($L$7:L605,TRUE)&gt;$P$2,L605,FALSE))</f>
        <v/>
      </c>
      <c r="O605" s="85"/>
      <c r="P605" s="86" t="str">
        <f t="shared" si="40"/>
        <v/>
      </c>
    </row>
    <row r="606" spans="2:16" s="76" customFormat="1" ht="15" x14ac:dyDescent="0.25">
      <c r="B606" s="153"/>
      <c r="C606" s="164"/>
      <c r="D606" s="164"/>
      <c r="E606" s="169"/>
      <c r="F606" s="164"/>
      <c r="G606" s="154"/>
      <c r="H606" s="162" t="str">
        <f>IF(ISBLANK(B606),"",SUMIF(Virkedager!$C:$C,"&gt;" &amp;  C606,Virkedager!$A:$A) - SUMIF(Virkedager!$C:$C,"&gt;" &amp;  D606,Virkedager!$A:$A))</f>
        <v/>
      </c>
      <c r="I606" s="83" t="str">
        <f t="shared" si="38"/>
        <v/>
      </c>
      <c r="J606" s="84" t="str">
        <f>IF(ISBLANK(B606),"",SUMIF(Virkedager!$C:$C,"&gt;" &amp;  C606,Virkedager!$A:$A) - SUMIF(Virkedager!$C:$C,"&gt;" &amp;  F606,Virkedager!$A:$A))</f>
        <v/>
      </c>
      <c r="K606" s="83" t="str">
        <f t="shared" si="39"/>
        <v/>
      </c>
      <c r="L606" s="157" t="str">
        <f t="shared" si="37"/>
        <v/>
      </c>
      <c r="M606" s="157" t="str">
        <f>IF(ISBLANK(B606),"",IF(COUNTIF(B$7:$B606,B606)&gt;1,TRUE,FALSE))</f>
        <v/>
      </c>
      <c r="N606" s="157" t="str">
        <f>IF(ISBLANK(B606),"",IF(COUNTIF($L$7:L606,TRUE)&gt;$P$2,L606,FALSE))</f>
        <v/>
      </c>
      <c r="O606" s="85"/>
      <c r="P606" s="86" t="str">
        <f t="shared" si="40"/>
        <v/>
      </c>
    </row>
    <row r="607" spans="2:16" s="76" customFormat="1" ht="15" x14ac:dyDescent="0.25">
      <c r="B607" s="153"/>
      <c r="C607" s="164"/>
      <c r="D607" s="164"/>
      <c r="E607" s="169"/>
      <c r="F607" s="164"/>
      <c r="G607" s="154"/>
      <c r="H607" s="162" t="str">
        <f>IF(ISBLANK(B607),"",SUMIF(Virkedager!$C:$C,"&gt;" &amp;  C607,Virkedager!$A:$A) - SUMIF(Virkedager!$C:$C,"&gt;" &amp;  D607,Virkedager!$A:$A))</f>
        <v/>
      </c>
      <c r="I607" s="83" t="str">
        <f t="shared" si="38"/>
        <v/>
      </c>
      <c r="J607" s="84" t="str">
        <f>IF(ISBLANK(B607),"",SUMIF(Virkedager!$C:$C,"&gt;" &amp;  C607,Virkedager!$A:$A) - SUMIF(Virkedager!$C:$C,"&gt;" &amp;  F607,Virkedager!$A:$A))</f>
        <v/>
      </c>
      <c r="K607" s="83" t="str">
        <f t="shared" si="39"/>
        <v/>
      </c>
      <c r="L607" s="157" t="str">
        <f t="shared" si="37"/>
        <v/>
      </c>
      <c r="M607" s="157" t="str">
        <f>IF(ISBLANK(B607),"",IF(COUNTIF(B$7:$B607,B607)&gt;1,TRUE,FALSE))</f>
        <v/>
      </c>
      <c r="N607" s="157" t="str">
        <f>IF(ISBLANK(B607),"",IF(COUNTIF($L$7:L607,TRUE)&gt;$P$2,L607,FALSE))</f>
        <v/>
      </c>
      <c r="O607" s="85"/>
      <c r="P607" s="86" t="str">
        <f t="shared" si="40"/>
        <v/>
      </c>
    </row>
    <row r="608" spans="2:16" s="76" customFormat="1" ht="15" x14ac:dyDescent="0.25">
      <c r="B608" s="153"/>
      <c r="C608" s="164"/>
      <c r="D608" s="164"/>
      <c r="E608" s="169"/>
      <c r="F608" s="164"/>
      <c r="G608" s="154"/>
      <c r="H608" s="162" t="str">
        <f>IF(ISBLANK(B608),"",SUMIF(Virkedager!$C:$C,"&gt;" &amp;  C608,Virkedager!$A:$A) - SUMIF(Virkedager!$C:$C,"&gt;" &amp;  D608,Virkedager!$A:$A))</f>
        <v/>
      </c>
      <c r="I608" s="83" t="str">
        <f t="shared" si="38"/>
        <v/>
      </c>
      <c r="J608" s="84" t="str">
        <f>IF(ISBLANK(B608),"",SUMIF(Virkedager!$C:$C,"&gt;" &amp;  C608,Virkedager!$A:$A) - SUMIF(Virkedager!$C:$C,"&gt;" &amp;  F608,Virkedager!$A:$A))</f>
        <v/>
      </c>
      <c r="K608" s="83" t="str">
        <f t="shared" si="39"/>
        <v/>
      </c>
      <c r="L608" s="157" t="str">
        <f t="shared" si="37"/>
        <v/>
      </c>
      <c r="M608" s="157" t="str">
        <f>IF(ISBLANK(B608),"",IF(COUNTIF(B$7:$B608,B608)&gt;1,TRUE,FALSE))</f>
        <v/>
      </c>
      <c r="N608" s="157" t="str">
        <f>IF(ISBLANK(B608),"",IF(COUNTIF($L$7:L608,TRUE)&gt;$P$2,L608,FALSE))</f>
        <v/>
      </c>
      <c r="O608" s="85"/>
      <c r="P608" s="86" t="str">
        <f t="shared" si="40"/>
        <v/>
      </c>
    </row>
    <row r="609" spans="2:16" s="76" customFormat="1" ht="15" x14ac:dyDescent="0.25">
      <c r="B609" s="153"/>
      <c r="C609" s="164"/>
      <c r="D609" s="164"/>
      <c r="E609" s="169"/>
      <c r="F609" s="164"/>
      <c r="G609" s="154"/>
      <c r="H609" s="162" t="str">
        <f>IF(ISBLANK(B609),"",SUMIF(Virkedager!$C:$C,"&gt;" &amp;  C609,Virkedager!$A:$A) - SUMIF(Virkedager!$C:$C,"&gt;" &amp;  D609,Virkedager!$A:$A))</f>
        <v/>
      </c>
      <c r="I609" s="83" t="str">
        <f t="shared" si="38"/>
        <v/>
      </c>
      <c r="J609" s="84" t="str">
        <f>IF(ISBLANK(B609),"",SUMIF(Virkedager!$C:$C,"&gt;" &amp;  C609,Virkedager!$A:$A) - SUMIF(Virkedager!$C:$C,"&gt;" &amp;  F609,Virkedager!$A:$A))</f>
        <v/>
      </c>
      <c r="K609" s="83" t="str">
        <f t="shared" si="39"/>
        <v/>
      </c>
      <c r="L609" s="157" t="str">
        <f t="shared" si="37"/>
        <v/>
      </c>
      <c r="M609" s="157" t="str">
        <f>IF(ISBLANK(B609),"",IF(COUNTIF(B$7:$B609,B609)&gt;1,TRUE,FALSE))</f>
        <v/>
      </c>
      <c r="N609" s="157" t="str">
        <f>IF(ISBLANK(B609),"",IF(COUNTIF($L$7:L609,TRUE)&gt;$P$2,L609,FALSE))</f>
        <v/>
      </c>
      <c r="O609" s="85"/>
      <c r="P609" s="86" t="str">
        <f t="shared" si="40"/>
        <v/>
      </c>
    </row>
    <row r="610" spans="2:16" s="76" customFormat="1" ht="15" x14ac:dyDescent="0.25">
      <c r="B610" s="153"/>
      <c r="C610" s="164"/>
      <c r="D610" s="164"/>
      <c r="E610" s="169"/>
      <c r="F610" s="164"/>
      <c r="G610" s="154"/>
      <c r="H610" s="162" t="str">
        <f>IF(ISBLANK(B610),"",SUMIF(Virkedager!$C:$C,"&gt;" &amp;  C610,Virkedager!$A:$A) - SUMIF(Virkedager!$C:$C,"&gt;" &amp;  D610,Virkedager!$A:$A))</f>
        <v/>
      </c>
      <c r="I610" s="83" t="str">
        <f t="shared" si="38"/>
        <v/>
      </c>
      <c r="J610" s="84" t="str">
        <f>IF(ISBLANK(B610),"",SUMIF(Virkedager!$C:$C,"&gt;" &amp;  C610,Virkedager!$A:$A) - SUMIF(Virkedager!$C:$C,"&gt;" &amp;  F610,Virkedager!$A:$A))</f>
        <v/>
      </c>
      <c r="K610" s="83" t="str">
        <f t="shared" si="39"/>
        <v/>
      </c>
      <c r="L610" s="157" t="str">
        <f t="shared" si="37"/>
        <v/>
      </c>
      <c r="M610" s="157" t="str">
        <f>IF(ISBLANK(B610),"",IF(COUNTIF(B$7:$B610,B610)&gt;1,TRUE,FALSE))</f>
        <v/>
      </c>
      <c r="N610" s="157" t="str">
        <f>IF(ISBLANK(B610),"",IF(COUNTIF($L$7:L610,TRUE)&gt;$P$2,L610,FALSE))</f>
        <v/>
      </c>
      <c r="O610" s="85"/>
      <c r="P610" s="86" t="str">
        <f t="shared" si="40"/>
        <v/>
      </c>
    </row>
    <row r="611" spans="2:16" s="76" customFormat="1" ht="15" x14ac:dyDescent="0.25">
      <c r="B611" s="153"/>
      <c r="C611" s="164"/>
      <c r="D611" s="164"/>
      <c r="E611" s="169"/>
      <c r="F611" s="164"/>
      <c r="G611" s="154"/>
      <c r="H611" s="162" t="str">
        <f>IF(ISBLANK(B611),"",SUMIF(Virkedager!$C:$C,"&gt;" &amp;  C611,Virkedager!$A:$A) - SUMIF(Virkedager!$C:$C,"&gt;" &amp;  D611,Virkedager!$A:$A))</f>
        <v/>
      </c>
      <c r="I611" s="83" t="str">
        <f t="shared" si="38"/>
        <v/>
      </c>
      <c r="J611" s="84" t="str">
        <f>IF(ISBLANK(B611),"",SUMIF(Virkedager!$C:$C,"&gt;" &amp;  C611,Virkedager!$A:$A) - SUMIF(Virkedager!$C:$C,"&gt;" &amp;  F611,Virkedager!$A:$A))</f>
        <v/>
      </c>
      <c r="K611" s="83" t="str">
        <f t="shared" si="39"/>
        <v/>
      </c>
      <c r="L611" s="157" t="str">
        <f t="shared" si="37"/>
        <v/>
      </c>
      <c r="M611" s="157" t="str">
        <f>IF(ISBLANK(B611),"",IF(COUNTIF(B$7:$B611,B611)&gt;1,TRUE,FALSE))</f>
        <v/>
      </c>
      <c r="N611" s="157" t="str">
        <f>IF(ISBLANK(B611),"",IF(COUNTIF($L$7:L611,TRUE)&gt;$P$2,L611,FALSE))</f>
        <v/>
      </c>
      <c r="O611" s="85"/>
      <c r="P611" s="86" t="str">
        <f t="shared" si="40"/>
        <v/>
      </c>
    </row>
    <row r="612" spans="2:16" s="76" customFormat="1" ht="15" x14ac:dyDescent="0.25">
      <c r="B612" s="153"/>
      <c r="C612" s="164"/>
      <c r="D612" s="164"/>
      <c r="E612" s="169"/>
      <c r="F612" s="164"/>
      <c r="G612" s="154"/>
      <c r="H612" s="162" t="str">
        <f>IF(ISBLANK(B612),"",SUMIF(Virkedager!$C:$C,"&gt;" &amp;  C612,Virkedager!$A:$A) - SUMIF(Virkedager!$C:$C,"&gt;" &amp;  D612,Virkedager!$A:$A))</f>
        <v/>
      </c>
      <c r="I612" s="83" t="str">
        <f t="shared" si="38"/>
        <v/>
      </c>
      <c r="J612" s="84" t="str">
        <f>IF(ISBLANK(B612),"",SUMIF(Virkedager!$C:$C,"&gt;" &amp;  C612,Virkedager!$A:$A) - SUMIF(Virkedager!$C:$C,"&gt;" &amp;  F612,Virkedager!$A:$A))</f>
        <v/>
      </c>
      <c r="K612" s="83" t="str">
        <f t="shared" si="39"/>
        <v/>
      </c>
      <c r="L612" s="157" t="str">
        <f t="shared" si="37"/>
        <v/>
      </c>
      <c r="M612" s="157" t="str">
        <f>IF(ISBLANK(B612),"",IF(COUNTIF(B$7:$B612,B612)&gt;1,TRUE,FALSE))</f>
        <v/>
      </c>
      <c r="N612" s="157" t="str">
        <f>IF(ISBLANK(B612),"",IF(COUNTIF($L$7:L612,TRUE)&gt;$P$2,L612,FALSE))</f>
        <v/>
      </c>
      <c r="O612" s="85"/>
      <c r="P612" s="86" t="str">
        <f t="shared" si="40"/>
        <v/>
      </c>
    </row>
    <row r="613" spans="2:16" s="76" customFormat="1" ht="15" x14ac:dyDescent="0.25">
      <c r="B613" s="153"/>
      <c r="C613" s="164"/>
      <c r="D613" s="164"/>
      <c r="E613" s="169"/>
      <c r="F613" s="164"/>
      <c r="G613" s="154"/>
      <c r="H613" s="162" t="str">
        <f>IF(ISBLANK(B613),"",SUMIF(Virkedager!$C:$C,"&gt;" &amp;  C613,Virkedager!$A:$A) - SUMIF(Virkedager!$C:$C,"&gt;" &amp;  D613,Virkedager!$A:$A))</f>
        <v/>
      </c>
      <c r="I613" s="83" t="str">
        <f t="shared" si="38"/>
        <v/>
      </c>
      <c r="J613" s="84" t="str">
        <f>IF(ISBLANK(B613),"",SUMIF(Virkedager!$C:$C,"&gt;" &amp;  C613,Virkedager!$A:$A) - SUMIF(Virkedager!$C:$C,"&gt;" &amp;  F613,Virkedager!$A:$A))</f>
        <v/>
      </c>
      <c r="K613" s="83" t="str">
        <f t="shared" si="39"/>
        <v/>
      </c>
      <c r="L613" s="157" t="str">
        <f t="shared" ref="L613:L676" si="41">IF(ISBLANK(B613),"",IF(AND(ISNUMBER($J$2),ISNUMBER(E613)),F613&gt;=E613,FALSE))</f>
        <v/>
      </c>
      <c r="M613" s="157" t="str">
        <f>IF(ISBLANK(B613),"",IF(COUNTIF(B$7:$B613,B613)&gt;1,TRUE,FALSE))</f>
        <v/>
      </c>
      <c r="N613" s="157" t="str">
        <f>IF(ISBLANK(B613),"",IF(COUNTIF($L$7:L613,TRUE)&gt;$P$2,L613,FALSE))</f>
        <v/>
      </c>
      <c r="O613" s="85"/>
      <c r="P613" s="86" t="str">
        <f t="shared" si="40"/>
        <v/>
      </c>
    </row>
    <row r="614" spans="2:16" s="76" customFormat="1" ht="15" x14ac:dyDescent="0.25">
      <c r="B614" s="153"/>
      <c r="C614" s="164"/>
      <c r="D614" s="164"/>
      <c r="E614" s="169"/>
      <c r="F614" s="164"/>
      <c r="G614" s="154"/>
      <c r="H614" s="162" t="str">
        <f>IF(ISBLANK(B614),"",SUMIF(Virkedager!$C:$C,"&gt;" &amp;  C614,Virkedager!$A:$A) - SUMIF(Virkedager!$C:$C,"&gt;" &amp;  D614,Virkedager!$A:$A))</f>
        <v/>
      </c>
      <c r="I614" s="83" t="str">
        <f t="shared" si="38"/>
        <v/>
      </c>
      <c r="J614" s="84" t="str">
        <f>IF(ISBLANK(B614),"",SUMIF(Virkedager!$C:$C,"&gt;" &amp;  C614,Virkedager!$A:$A) - SUMIF(Virkedager!$C:$C,"&gt;" &amp;  F614,Virkedager!$A:$A))</f>
        <v/>
      </c>
      <c r="K614" s="83" t="str">
        <f t="shared" si="39"/>
        <v/>
      </c>
      <c r="L614" s="157" t="str">
        <f t="shared" si="41"/>
        <v/>
      </c>
      <c r="M614" s="157" t="str">
        <f>IF(ISBLANK(B614),"",IF(COUNTIF(B$7:$B614,B614)&gt;1,TRUE,FALSE))</f>
        <v/>
      </c>
      <c r="N614" s="157" t="str">
        <f>IF(ISBLANK(B614),"",IF(COUNTIF($L$7:L614,TRUE)&gt;$P$2,L614,FALSE))</f>
        <v/>
      </c>
      <c r="O614" s="85"/>
      <c r="P614" s="86" t="str">
        <f t="shared" si="40"/>
        <v/>
      </c>
    </row>
    <row r="615" spans="2:16" s="76" customFormat="1" ht="15" x14ac:dyDescent="0.25">
      <c r="B615" s="153"/>
      <c r="C615" s="164"/>
      <c r="D615" s="164"/>
      <c r="E615" s="169"/>
      <c r="F615" s="164"/>
      <c r="G615" s="154"/>
      <c r="H615" s="162" t="str">
        <f>IF(ISBLANK(B615),"",SUMIF(Virkedager!$C:$C,"&gt;" &amp;  C615,Virkedager!$A:$A) - SUMIF(Virkedager!$C:$C,"&gt;" &amp;  D615,Virkedager!$A:$A))</f>
        <v/>
      </c>
      <c r="I615" s="83" t="str">
        <f t="shared" si="38"/>
        <v/>
      </c>
      <c r="J615" s="84" t="str">
        <f>IF(ISBLANK(B615),"",SUMIF(Virkedager!$C:$C,"&gt;" &amp;  C615,Virkedager!$A:$A) - SUMIF(Virkedager!$C:$C,"&gt;" &amp;  F615,Virkedager!$A:$A))</f>
        <v/>
      </c>
      <c r="K615" s="83" t="str">
        <f t="shared" si="39"/>
        <v/>
      </c>
      <c r="L615" s="157" t="str">
        <f t="shared" si="41"/>
        <v/>
      </c>
      <c r="M615" s="157" t="str">
        <f>IF(ISBLANK(B615),"",IF(COUNTIF(B$7:$B615,B615)&gt;1,TRUE,FALSE))</f>
        <v/>
      </c>
      <c r="N615" s="157" t="str">
        <f>IF(ISBLANK(B615),"",IF(COUNTIF($L$7:L615,TRUE)&gt;$P$2,L615,FALSE))</f>
        <v/>
      </c>
      <c r="O615" s="85"/>
      <c r="P615" s="86" t="str">
        <f t="shared" si="40"/>
        <v/>
      </c>
    </row>
    <row r="616" spans="2:16" s="76" customFormat="1" ht="15" x14ac:dyDescent="0.25">
      <c r="B616" s="153"/>
      <c r="C616" s="164"/>
      <c r="D616" s="164"/>
      <c r="E616" s="169"/>
      <c r="F616" s="164"/>
      <c r="G616" s="154"/>
      <c r="H616" s="162" t="str">
        <f>IF(ISBLANK(B616),"",SUMIF(Virkedager!$C:$C,"&gt;" &amp;  C616,Virkedager!$A:$A) - SUMIF(Virkedager!$C:$C,"&gt;" &amp;  D616,Virkedager!$A:$A))</f>
        <v/>
      </c>
      <c r="I616" s="83" t="str">
        <f t="shared" si="38"/>
        <v/>
      </c>
      <c r="J616" s="84" t="str">
        <f>IF(ISBLANK(B616),"",SUMIF(Virkedager!$C:$C,"&gt;" &amp;  C616,Virkedager!$A:$A) - SUMIF(Virkedager!$C:$C,"&gt;" &amp;  F616,Virkedager!$A:$A))</f>
        <v/>
      </c>
      <c r="K616" s="83" t="str">
        <f t="shared" si="39"/>
        <v/>
      </c>
      <c r="L616" s="157" t="str">
        <f t="shared" si="41"/>
        <v/>
      </c>
      <c r="M616" s="157" t="str">
        <f>IF(ISBLANK(B616),"",IF(COUNTIF(B$7:$B616,B616)&gt;1,TRUE,FALSE))</f>
        <v/>
      </c>
      <c r="N616" s="157" t="str">
        <f>IF(ISBLANK(B616),"",IF(COUNTIF($L$7:L616,TRUE)&gt;$P$2,L616,FALSE))</f>
        <v/>
      </c>
      <c r="O616" s="85"/>
      <c r="P616" s="86" t="str">
        <f t="shared" si="40"/>
        <v/>
      </c>
    </row>
    <row r="617" spans="2:16" s="76" customFormat="1" ht="15" x14ac:dyDescent="0.25">
      <c r="B617" s="153"/>
      <c r="C617" s="164"/>
      <c r="D617" s="164"/>
      <c r="E617" s="169"/>
      <c r="F617" s="164"/>
      <c r="G617" s="154"/>
      <c r="H617" s="162" t="str">
        <f>IF(ISBLANK(B617),"",SUMIF(Virkedager!$C:$C,"&gt;" &amp;  C617,Virkedager!$A:$A) - SUMIF(Virkedager!$C:$C,"&gt;" &amp;  D617,Virkedager!$A:$A))</f>
        <v/>
      </c>
      <c r="I617" s="83" t="str">
        <f t="shared" si="38"/>
        <v/>
      </c>
      <c r="J617" s="84" t="str">
        <f>IF(ISBLANK(B617),"",SUMIF(Virkedager!$C:$C,"&gt;" &amp;  C617,Virkedager!$A:$A) - SUMIF(Virkedager!$C:$C,"&gt;" &amp;  F617,Virkedager!$A:$A))</f>
        <v/>
      </c>
      <c r="K617" s="83" t="str">
        <f t="shared" si="39"/>
        <v/>
      </c>
      <c r="L617" s="157" t="str">
        <f t="shared" si="41"/>
        <v/>
      </c>
      <c r="M617" s="157" t="str">
        <f>IF(ISBLANK(B617),"",IF(COUNTIF(B$7:$B617,B617)&gt;1,TRUE,FALSE))</f>
        <v/>
      </c>
      <c r="N617" s="157" t="str">
        <f>IF(ISBLANK(B617),"",IF(COUNTIF($L$7:L617,TRUE)&gt;$P$2,L617,FALSE))</f>
        <v/>
      </c>
      <c r="O617" s="85"/>
      <c r="P617" s="86" t="str">
        <f t="shared" si="40"/>
        <v/>
      </c>
    </row>
    <row r="618" spans="2:16" s="76" customFormat="1" ht="15" x14ac:dyDescent="0.25">
      <c r="B618" s="153"/>
      <c r="C618" s="164"/>
      <c r="D618" s="164"/>
      <c r="E618" s="169"/>
      <c r="F618" s="164"/>
      <c r="G618" s="154"/>
      <c r="H618" s="162" t="str">
        <f>IF(ISBLANK(B618),"",SUMIF(Virkedager!$C:$C,"&gt;" &amp;  C618,Virkedager!$A:$A) - SUMIF(Virkedager!$C:$C,"&gt;" &amp;  D618,Virkedager!$A:$A))</f>
        <v/>
      </c>
      <c r="I618" s="83" t="str">
        <f t="shared" si="38"/>
        <v/>
      </c>
      <c r="J618" s="84" t="str">
        <f>IF(ISBLANK(B618),"",SUMIF(Virkedager!$C:$C,"&gt;" &amp;  C618,Virkedager!$A:$A) - SUMIF(Virkedager!$C:$C,"&gt;" &amp;  F618,Virkedager!$A:$A))</f>
        <v/>
      </c>
      <c r="K618" s="83" t="str">
        <f t="shared" si="39"/>
        <v/>
      </c>
      <c r="L618" s="157" t="str">
        <f t="shared" si="41"/>
        <v/>
      </c>
      <c r="M618" s="157" t="str">
        <f>IF(ISBLANK(B618),"",IF(COUNTIF(B$7:$B618,B618)&gt;1,TRUE,FALSE))</f>
        <v/>
      </c>
      <c r="N618" s="157" t="str">
        <f>IF(ISBLANK(B618),"",IF(COUNTIF($L$7:L618,TRUE)&gt;$P$2,L618,FALSE))</f>
        <v/>
      </c>
      <c r="O618" s="85"/>
      <c r="P618" s="86" t="str">
        <f t="shared" si="40"/>
        <v/>
      </c>
    </row>
    <row r="619" spans="2:16" s="76" customFormat="1" ht="15" x14ac:dyDescent="0.25">
      <c r="B619" s="153"/>
      <c r="C619" s="164"/>
      <c r="D619" s="164"/>
      <c r="E619" s="169"/>
      <c r="F619" s="164"/>
      <c r="G619" s="154"/>
      <c r="H619" s="162" t="str">
        <f>IF(ISBLANK(B619),"",SUMIF(Virkedager!$C:$C,"&gt;" &amp;  C619,Virkedager!$A:$A) - SUMIF(Virkedager!$C:$C,"&gt;" &amp;  D619,Virkedager!$A:$A))</f>
        <v/>
      </c>
      <c r="I619" s="83" t="str">
        <f t="shared" si="38"/>
        <v/>
      </c>
      <c r="J619" s="84" t="str">
        <f>IF(ISBLANK(B619),"",SUMIF(Virkedager!$C:$C,"&gt;" &amp;  C619,Virkedager!$A:$A) - SUMIF(Virkedager!$C:$C,"&gt;" &amp;  F619,Virkedager!$A:$A))</f>
        <v/>
      </c>
      <c r="K619" s="83" t="str">
        <f t="shared" si="39"/>
        <v/>
      </c>
      <c r="L619" s="157" t="str">
        <f t="shared" si="41"/>
        <v/>
      </c>
      <c r="M619" s="157" t="str">
        <f>IF(ISBLANK(B619),"",IF(COUNTIF(B$7:$B619,B619)&gt;1,TRUE,FALSE))</f>
        <v/>
      </c>
      <c r="N619" s="157" t="str">
        <f>IF(ISBLANK(B619),"",IF(COUNTIF($L$7:L619,TRUE)&gt;$P$2,L619,FALSE))</f>
        <v/>
      </c>
      <c r="O619" s="85"/>
      <c r="P619" s="86" t="str">
        <f t="shared" si="40"/>
        <v/>
      </c>
    </row>
    <row r="620" spans="2:16" s="76" customFormat="1" ht="15" x14ac:dyDescent="0.25">
      <c r="B620" s="153"/>
      <c r="C620" s="164"/>
      <c r="D620" s="164"/>
      <c r="E620" s="169"/>
      <c r="F620" s="164"/>
      <c r="G620" s="154"/>
      <c r="H620" s="162" t="str">
        <f>IF(ISBLANK(B620),"",SUMIF(Virkedager!$C:$C,"&gt;" &amp;  C620,Virkedager!$A:$A) - SUMIF(Virkedager!$C:$C,"&gt;" &amp;  D620,Virkedager!$A:$A))</f>
        <v/>
      </c>
      <c r="I620" s="83" t="str">
        <f t="shared" si="38"/>
        <v/>
      </c>
      <c r="J620" s="84" t="str">
        <f>IF(ISBLANK(B620),"",SUMIF(Virkedager!$C:$C,"&gt;" &amp;  C620,Virkedager!$A:$A) - SUMIF(Virkedager!$C:$C,"&gt;" &amp;  F620,Virkedager!$A:$A))</f>
        <v/>
      </c>
      <c r="K620" s="83" t="str">
        <f t="shared" si="39"/>
        <v/>
      </c>
      <c r="L620" s="157" t="str">
        <f t="shared" si="41"/>
        <v/>
      </c>
      <c r="M620" s="157" t="str">
        <f>IF(ISBLANK(B620),"",IF(COUNTIF(B$7:$B620,B620)&gt;1,TRUE,FALSE))</f>
        <v/>
      </c>
      <c r="N620" s="157" t="str">
        <f>IF(ISBLANK(B620),"",IF(COUNTIF($L$7:L620,TRUE)&gt;$P$2,L620,FALSE))</f>
        <v/>
      </c>
      <c r="O620" s="85"/>
      <c r="P620" s="86" t="str">
        <f t="shared" si="40"/>
        <v/>
      </c>
    </row>
    <row r="621" spans="2:16" s="76" customFormat="1" ht="15" x14ac:dyDescent="0.25">
      <c r="B621" s="153"/>
      <c r="C621" s="164"/>
      <c r="D621" s="164"/>
      <c r="E621" s="169"/>
      <c r="F621" s="164"/>
      <c r="G621" s="154"/>
      <c r="H621" s="162" t="str">
        <f>IF(ISBLANK(B621),"",SUMIF(Virkedager!$C:$C,"&gt;" &amp;  C621,Virkedager!$A:$A) - SUMIF(Virkedager!$C:$C,"&gt;" &amp;  D621,Virkedager!$A:$A))</f>
        <v/>
      </c>
      <c r="I621" s="83" t="str">
        <f t="shared" si="38"/>
        <v/>
      </c>
      <c r="J621" s="84" t="str">
        <f>IF(ISBLANK(B621),"",SUMIF(Virkedager!$C:$C,"&gt;" &amp;  C621,Virkedager!$A:$A) - SUMIF(Virkedager!$C:$C,"&gt;" &amp;  F621,Virkedager!$A:$A))</f>
        <v/>
      </c>
      <c r="K621" s="83" t="str">
        <f t="shared" si="39"/>
        <v/>
      </c>
      <c r="L621" s="157" t="str">
        <f t="shared" si="41"/>
        <v/>
      </c>
      <c r="M621" s="157" t="str">
        <f>IF(ISBLANK(B621),"",IF(COUNTIF(B$7:$B621,B621)&gt;1,TRUE,FALSE))</f>
        <v/>
      </c>
      <c r="N621" s="157" t="str">
        <f>IF(ISBLANK(B621),"",IF(COUNTIF($L$7:L621,TRUE)&gt;$P$2,L621,FALSE))</f>
        <v/>
      </c>
      <c r="O621" s="85"/>
      <c r="P621" s="86" t="str">
        <f t="shared" si="40"/>
        <v/>
      </c>
    </row>
    <row r="622" spans="2:16" s="76" customFormat="1" ht="15" x14ac:dyDescent="0.25">
      <c r="B622" s="153"/>
      <c r="C622" s="164"/>
      <c r="D622" s="164"/>
      <c r="E622" s="169"/>
      <c r="F622" s="164"/>
      <c r="G622" s="154"/>
      <c r="H622" s="162" t="str">
        <f>IF(ISBLANK(B622),"",SUMIF(Virkedager!$C:$C,"&gt;" &amp;  C622,Virkedager!$A:$A) - SUMIF(Virkedager!$C:$C,"&gt;" &amp;  D622,Virkedager!$A:$A))</f>
        <v/>
      </c>
      <c r="I622" s="83" t="str">
        <f t="shared" si="38"/>
        <v/>
      </c>
      <c r="J622" s="84" t="str">
        <f>IF(ISBLANK(B622),"",SUMIF(Virkedager!$C:$C,"&gt;" &amp;  C622,Virkedager!$A:$A) - SUMIF(Virkedager!$C:$C,"&gt;" &amp;  F622,Virkedager!$A:$A))</f>
        <v/>
      </c>
      <c r="K622" s="83" t="str">
        <f t="shared" si="39"/>
        <v/>
      </c>
      <c r="L622" s="157" t="str">
        <f t="shared" si="41"/>
        <v/>
      </c>
      <c r="M622" s="157" t="str">
        <f>IF(ISBLANK(B622),"",IF(COUNTIF(B$7:$B622,B622)&gt;1,TRUE,FALSE))</f>
        <v/>
      </c>
      <c r="N622" s="157" t="str">
        <f>IF(ISBLANK(B622),"",IF(COUNTIF($L$7:L622,TRUE)&gt;$P$2,L622,FALSE))</f>
        <v/>
      </c>
      <c r="O622" s="85"/>
      <c r="P622" s="86" t="str">
        <f t="shared" si="40"/>
        <v/>
      </c>
    </row>
    <row r="623" spans="2:16" s="76" customFormat="1" ht="15" x14ac:dyDescent="0.25">
      <c r="B623" s="153"/>
      <c r="C623" s="164"/>
      <c r="D623" s="164"/>
      <c r="E623" s="169"/>
      <c r="F623" s="164"/>
      <c r="G623" s="154"/>
      <c r="H623" s="162" t="str">
        <f>IF(ISBLANK(B623),"",SUMIF(Virkedager!$C:$C,"&gt;" &amp;  C623,Virkedager!$A:$A) - SUMIF(Virkedager!$C:$C,"&gt;" &amp;  D623,Virkedager!$A:$A))</f>
        <v/>
      </c>
      <c r="I623" s="83" t="str">
        <f t="shared" si="38"/>
        <v/>
      </c>
      <c r="J623" s="84" t="str">
        <f>IF(ISBLANK(B623),"",SUMIF(Virkedager!$C:$C,"&gt;" &amp;  C623,Virkedager!$A:$A) - SUMIF(Virkedager!$C:$C,"&gt;" &amp;  F623,Virkedager!$A:$A))</f>
        <v/>
      </c>
      <c r="K623" s="83" t="str">
        <f t="shared" si="39"/>
        <v/>
      </c>
      <c r="L623" s="157" t="str">
        <f t="shared" si="41"/>
        <v/>
      </c>
      <c r="M623" s="157" t="str">
        <f>IF(ISBLANK(B623),"",IF(COUNTIF(B$7:$B623,B623)&gt;1,TRUE,FALSE))</f>
        <v/>
      </c>
      <c r="N623" s="157" t="str">
        <f>IF(ISBLANK(B623),"",IF(COUNTIF($L$7:L623,TRUE)&gt;$P$2,L623,FALSE))</f>
        <v/>
      </c>
      <c r="O623" s="85"/>
      <c r="P623" s="86" t="str">
        <f t="shared" si="40"/>
        <v/>
      </c>
    </row>
    <row r="624" spans="2:16" s="76" customFormat="1" ht="15" x14ac:dyDescent="0.25">
      <c r="B624" s="153"/>
      <c r="C624" s="164"/>
      <c r="D624" s="164"/>
      <c r="E624" s="169"/>
      <c r="F624" s="164"/>
      <c r="G624" s="154"/>
      <c r="H624" s="162" t="str">
        <f>IF(ISBLANK(B624),"",SUMIF(Virkedager!$C:$C,"&gt;" &amp;  C624,Virkedager!$A:$A) - SUMIF(Virkedager!$C:$C,"&gt;" &amp;  D624,Virkedager!$A:$A))</f>
        <v/>
      </c>
      <c r="I624" s="83" t="str">
        <f t="shared" si="38"/>
        <v/>
      </c>
      <c r="J624" s="84" t="str">
        <f>IF(ISBLANK(B624),"",SUMIF(Virkedager!$C:$C,"&gt;" &amp;  C624,Virkedager!$A:$A) - SUMIF(Virkedager!$C:$C,"&gt;" &amp;  F624,Virkedager!$A:$A))</f>
        <v/>
      </c>
      <c r="K624" s="83" t="str">
        <f t="shared" si="39"/>
        <v/>
      </c>
      <c r="L624" s="157" t="str">
        <f t="shared" si="41"/>
        <v/>
      </c>
      <c r="M624" s="157" t="str">
        <f>IF(ISBLANK(B624),"",IF(COUNTIF(B$7:$B624,B624)&gt;1,TRUE,FALSE))</f>
        <v/>
      </c>
      <c r="N624" s="157" t="str">
        <f>IF(ISBLANK(B624),"",IF(COUNTIF($L$7:L624,TRUE)&gt;$P$2,L624,FALSE))</f>
        <v/>
      </c>
      <c r="O624" s="85"/>
      <c r="P624" s="86" t="str">
        <f t="shared" si="40"/>
        <v/>
      </c>
    </row>
    <row r="625" spans="2:16" s="76" customFormat="1" ht="15" x14ac:dyDescent="0.25">
      <c r="B625" s="153"/>
      <c r="C625" s="164"/>
      <c r="D625" s="164"/>
      <c r="E625" s="169"/>
      <c r="F625" s="164"/>
      <c r="G625" s="154"/>
      <c r="H625" s="162" t="str">
        <f>IF(ISBLANK(B625),"",SUMIF(Virkedager!$C:$C,"&gt;" &amp;  C625,Virkedager!$A:$A) - SUMIF(Virkedager!$C:$C,"&gt;" &amp;  D625,Virkedager!$A:$A))</f>
        <v/>
      </c>
      <c r="I625" s="83" t="str">
        <f t="shared" si="38"/>
        <v/>
      </c>
      <c r="J625" s="84" t="str">
        <f>IF(ISBLANK(B625),"",SUMIF(Virkedager!$C:$C,"&gt;" &amp;  C625,Virkedager!$A:$A) - SUMIF(Virkedager!$C:$C,"&gt;" &amp;  F625,Virkedager!$A:$A))</f>
        <v/>
      </c>
      <c r="K625" s="83" t="str">
        <f t="shared" si="39"/>
        <v/>
      </c>
      <c r="L625" s="157" t="str">
        <f t="shared" si="41"/>
        <v/>
      </c>
      <c r="M625" s="157" t="str">
        <f>IF(ISBLANK(B625),"",IF(COUNTIF(B$7:$B625,B625)&gt;1,TRUE,FALSE))</f>
        <v/>
      </c>
      <c r="N625" s="157" t="str">
        <f>IF(ISBLANK(B625),"",IF(COUNTIF($L$7:L625,TRUE)&gt;$P$2,L625,FALSE))</f>
        <v/>
      </c>
      <c r="O625" s="85"/>
      <c r="P625" s="86" t="str">
        <f t="shared" si="40"/>
        <v/>
      </c>
    </row>
    <row r="626" spans="2:16" s="76" customFormat="1" ht="15" x14ac:dyDescent="0.25">
      <c r="B626" s="153"/>
      <c r="C626" s="164"/>
      <c r="D626" s="164"/>
      <c r="E626" s="169"/>
      <c r="F626" s="164"/>
      <c r="G626" s="154"/>
      <c r="H626" s="162" t="str">
        <f>IF(ISBLANK(B626),"",SUMIF(Virkedager!$C:$C,"&gt;" &amp;  C626,Virkedager!$A:$A) - SUMIF(Virkedager!$C:$C,"&gt;" &amp;  D626,Virkedager!$A:$A))</f>
        <v/>
      </c>
      <c r="I626" s="83" t="str">
        <f t="shared" si="38"/>
        <v/>
      </c>
      <c r="J626" s="84" t="str">
        <f>IF(ISBLANK(B626),"",SUMIF(Virkedager!$C:$C,"&gt;" &amp;  C626,Virkedager!$A:$A) - SUMIF(Virkedager!$C:$C,"&gt;" &amp;  F626,Virkedager!$A:$A))</f>
        <v/>
      </c>
      <c r="K626" s="83" t="str">
        <f t="shared" si="39"/>
        <v/>
      </c>
      <c r="L626" s="157" t="str">
        <f t="shared" si="41"/>
        <v/>
      </c>
      <c r="M626" s="157" t="str">
        <f>IF(ISBLANK(B626),"",IF(COUNTIF(B$7:$B626,B626)&gt;1,TRUE,FALSE))</f>
        <v/>
      </c>
      <c r="N626" s="157" t="str">
        <f>IF(ISBLANK(B626),"",IF(COUNTIF($L$7:L626,TRUE)&gt;$P$2,L626,FALSE))</f>
        <v/>
      </c>
      <c r="O626" s="85"/>
      <c r="P626" s="86" t="str">
        <f t="shared" si="40"/>
        <v/>
      </c>
    </row>
    <row r="627" spans="2:16" s="76" customFormat="1" ht="15" x14ac:dyDescent="0.25">
      <c r="B627" s="153"/>
      <c r="C627" s="164"/>
      <c r="D627" s="164"/>
      <c r="E627" s="169"/>
      <c r="F627" s="164"/>
      <c r="G627" s="154"/>
      <c r="H627" s="162" t="str">
        <f>IF(ISBLANK(B627),"",SUMIF(Virkedager!$C:$C,"&gt;" &amp;  C627,Virkedager!$A:$A) - SUMIF(Virkedager!$C:$C,"&gt;" &amp;  D627,Virkedager!$A:$A))</f>
        <v/>
      </c>
      <c r="I627" s="83" t="str">
        <f t="shared" ref="I627:I690" si="42">IF(ISBLANK(B627),"",H627&lt;21)</f>
        <v/>
      </c>
      <c r="J627" s="84" t="str">
        <f>IF(ISBLANK(B627),"",SUMIF(Virkedager!$C:$C,"&gt;" &amp;  C627,Virkedager!$A:$A) - SUMIF(Virkedager!$C:$C,"&gt;" &amp;  F627,Virkedager!$A:$A))</f>
        <v/>
      </c>
      <c r="K627" s="83" t="str">
        <f t="shared" ref="K627:K690" si="43">IF(ISBLANK(B627),"",J627&gt;=21)</f>
        <v/>
      </c>
      <c r="L627" s="157" t="str">
        <f t="shared" si="41"/>
        <v/>
      </c>
      <c r="M627" s="157" t="str">
        <f>IF(ISBLANK(B627),"",IF(COUNTIF(B$7:$B627,B627)&gt;1,TRUE,FALSE))</f>
        <v/>
      </c>
      <c r="N627" s="157" t="str">
        <f>IF(ISBLANK(B627),"",IF(COUNTIF($L$7:L627,TRUE)&gt;$P$2,L627,FALSE))</f>
        <v/>
      </c>
      <c r="O627" s="85"/>
      <c r="P627" s="86" t="str">
        <f t="shared" si="40"/>
        <v/>
      </c>
    </row>
    <row r="628" spans="2:16" s="76" customFormat="1" ht="15" x14ac:dyDescent="0.25">
      <c r="B628" s="153"/>
      <c r="C628" s="164"/>
      <c r="D628" s="164"/>
      <c r="E628" s="169"/>
      <c r="F628" s="164"/>
      <c r="G628" s="154"/>
      <c r="H628" s="162" t="str">
        <f>IF(ISBLANK(B628),"",SUMIF(Virkedager!$C:$C,"&gt;" &amp;  C628,Virkedager!$A:$A) - SUMIF(Virkedager!$C:$C,"&gt;" &amp;  D628,Virkedager!$A:$A))</f>
        <v/>
      </c>
      <c r="I628" s="83" t="str">
        <f t="shared" si="42"/>
        <v/>
      </c>
      <c r="J628" s="84" t="str">
        <f>IF(ISBLANK(B628),"",SUMIF(Virkedager!$C:$C,"&gt;" &amp;  C628,Virkedager!$A:$A) - SUMIF(Virkedager!$C:$C,"&gt;" &amp;  F628,Virkedager!$A:$A))</f>
        <v/>
      </c>
      <c r="K628" s="83" t="str">
        <f t="shared" si="43"/>
        <v/>
      </c>
      <c r="L628" s="157" t="str">
        <f t="shared" si="41"/>
        <v/>
      </c>
      <c r="M628" s="157" t="str">
        <f>IF(ISBLANK(B628),"",IF(COUNTIF(B$7:$B628,B628)&gt;1,TRUE,FALSE))</f>
        <v/>
      </c>
      <c r="N628" s="157" t="str">
        <f>IF(ISBLANK(B628),"",IF(COUNTIF($L$7:L628,TRUE)&gt;$P$2,L628,FALSE))</f>
        <v/>
      </c>
      <c r="O628" s="85"/>
      <c r="P628" s="86" t="str">
        <f t="shared" si="40"/>
        <v/>
      </c>
    </row>
    <row r="629" spans="2:16" s="76" customFormat="1" ht="15" x14ac:dyDescent="0.25">
      <c r="B629" s="153"/>
      <c r="C629" s="164"/>
      <c r="D629" s="164"/>
      <c r="E629" s="169"/>
      <c r="F629" s="164"/>
      <c r="G629" s="154"/>
      <c r="H629" s="162" t="str">
        <f>IF(ISBLANK(B629),"",SUMIF(Virkedager!$C:$C,"&gt;" &amp;  C629,Virkedager!$A:$A) - SUMIF(Virkedager!$C:$C,"&gt;" &amp;  D629,Virkedager!$A:$A))</f>
        <v/>
      </c>
      <c r="I629" s="83" t="str">
        <f t="shared" si="42"/>
        <v/>
      </c>
      <c r="J629" s="84" t="str">
        <f>IF(ISBLANK(B629),"",SUMIF(Virkedager!$C:$C,"&gt;" &amp;  C629,Virkedager!$A:$A) - SUMIF(Virkedager!$C:$C,"&gt;" &amp;  F629,Virkedager!$A:$A))</f>
        <v/>
      </c>
      <c r="K629" s="83" t="str">
        <f t="shared" si="43"/>
        <v/>
      </c>
      <c r="L629" s="157" t="str">
        <f t="shared" si="41"/>
        <v/>
      </c>
      <c r="M629" s="157" t="str">
        <f>IF(ISBLANK(B629),"",IF(COUNTIF(B$7:$B629,B629)&gt;1,TRUE,FALSE))</f>
        <v/>
      </c>
      <c r="N629" s="157" t="str">
        <f>IF(ISBLANK(B629),"",IF(COUNTIF($L$7:L629,TRUE)&gt;$P$2,L629,FALSE))</f>
        <v/>
      </c>
      <c r="O629" s="85"/>
      <c r="P629" s="86" t="str">
        <f t="shared" si="40"/>
        <v/>
      </c>
    </row>
    <row r="630" spans="2:16" s="76" customFormat="1" ht="15" x14ac:dyDescent="0.25">
      <c r="B630" s="153"/>
      <c r="C630" s="164"/>
      <c r="D630" s="164"/>
      <c r="E630" s="169"/>
      <c r="F630" s="164"/>
      <c r="G630" s="154"/>
      <c r="H630" s="162" t="str">
        <f>IF(ISBLANK(B630),"",SUMIF(Virkedager!$C:$C,"&gt;" &amp;  C630,Virkedager!$A:$A) - SUMIF(Virkedager!$C:$C,"&gt;" &amp;  D630,Virkedager!$A:$A))</f>
        <v/>
      </c>
      <c r="I630" s="83" t="str">
        <f t="shared" si="42"/>
        <v/>
      </c>
      <c r="J630" s="84" t="str">
        <f>IF(ISBLANK(B630),"",SUMIF(Virkedager!$C:$C,"&gt;" &amp;  C630,Virkedager!$A:$A) - SUMIF(Virkedager!$C:$C,"&gt;" &amp;  F630,Virkedager!$A:$A))</f>
        <v/>
      </c>
      <c r="K630" s="83" t="str">
        <f t="shared" si="43"/>
        <v/>
      </c>
      <c r="L630" s="157" t="str">
        <f t="shared" si="41"/>
        <v/>
      </c>
      <c r="M630" s="157" t="str">
        <f>IF(ISBLANK(B630),"",IF(COUNTIF(B$7:$B630,B630)&gt;1,TRUE,FALSE))</f>
        <v/>
      </c>
      <c r="N630" s="157" t="str">
        <f>IF(ISBLANK(B630),"",IF(COUNTIF($L$7:L630,TRUE)&gt;$P$2,L630,FALSE))</f>
        <v/>
      </c>
      <c r="O630" s="85"/>
      <c r="P630" s="86" t="str">
        <f t="shared" si="40"/>
        <v/>
      </c>
    </row>
    <row r="631" spans="2:16" s="76" customFormat="1" ht="15" x14ac:dyDescent="0.25">
      <c r="B631" s="153"/>
      <c r="C631" s="164"/>
      <c r="D631" s="164"/>
      <c r="E631" s="169"/>
      <c r="F631" s="164"/>
      <c r="G631" s="154"/>
      <c r="H631" s="162" t="str">
        <f>IF(ISBLANK(B631),"",SUMIF(Virkedager!$C:$C,"&gt;" &amp;  C631,Virkedager!$A:$A) - SUMIF(Virkedager!$C:$C,"&gt;" &amp;  D631,Virkedager!$A:$A))</f>
        <v/>
      </c>
      <c r="I631" s="83" t="str">
        <f t="shared" si="42"/>
        <v/>
      </c>
      <c r="J631" s="84" t="str">
        <f>IF(ISBLANK(B631),"",SUMIF(Virkedager!$C:$C,"&gt;" &amp;  C631,Virkedager!$A:$A) - SUMIF(Virkedager!$C:$C,"&gt;" &amp;  F631,Virkedager!$A:$A))</f>
        <v/>
      </c>
      <c r="K631" s="83" t="str">
        <f t="shared" si="43"/>
        <v/>
      </c>
      <c r="L631" s="157" t="str">
        <f t="shared" si="41"/>
        <v/>
      </c>
      <c r="M631" s="157" t="str">
        <f>IF(ISBLANK(B631),"",IF(COUNTIF(B$7:$B631,B631)&gt;1,TRUE,FALSE))</f>
        <v/>
      </c>
      <c r="N631" s="157" t="str">
        <f>IF(ISBLANK(B631),"",IF(COUNTIF($L$7:L631,TRUE)&gt;$P$2,L631,FALSE))</f>
        <v/>
      </c>
      <c r="O631" s="85"/>
      <c r="P631" s="86" t="str">
        <f t="shared" si="40"/>
        <v/>
      </c>
    </row>
    <row r="632" spans="2:16" s="76" customFormat="1" ht="15" x14ac:dyDescent="0.25">
      <c r="B632" s="153"/>
      <c r="C632" s="164"/>
      <c r="D632" s="164"/>
      <c r="E632" s="169"/>
      <c r="F632" s="164"/>
      <c r="G632" s="154"/>
      <c r="H632" s="162" t="str">
        <f>IF(ISBLANK(B632),"",SUMIF(Virkedager!$C:$C,"&gt;" &amp;  C632,Virkedager!$A:$A) - SUMIF(Virkedager!$C:$C,"&gt;" &amp;  D632,Virkedager!$A:$A))</f>
        <v/>
      </c>
      <c r="I632" s="83" t="str">
        <f t="shared" si="42"/>
        <v/>
      </c>
      <c r="J632" s="84" t="str">
        <f>IF(ISBLANK(B632),"",SUMIF(Virkedager!$C:$C,"&gt;" &amp;  C632,Virkedager!$A:$A) - SUMIF(Virkedager!$C:$C,"&gt;" &amp;  F632,Virkedager!$A:$A))</f>
        <v/>
      </c>
      <c r="K632" s="83" t="str">
        <f t="shared" si="43"/>
        <v/>
      </c>
      <c r="L632" s="157" t="str">
        <f t="shared" si="41"/>
        <v/>
      </c>
      <c r="M632" s="157" t="str">
        <f>IF(ISBLANK(B632),"",IF(COUNTIF(B$7:$B632,B632)&gt;1,TRUE,FALSE))</f>
        <v/>
      </c>
      <c r="N632" s="157" t="str">
        <f>IF(ISBLANK(B632),"",IF(COUNTIF($L$7:L632,TRUE)&gt;$P$2,L632,FALSE))</f>
        <v/>
      </c>
      <c r="O632" s="85"/>
      <c r="P632" s="86" t="str">
        <f t="shared" si="40"/>
        <v/>
      </c>
    </row>
    <row r="633" spans="2:16" s="76" customFormat="1" ht="15" x14ac:dyDescent="0.25">
      <c r="B633" s="153"/>
      <c r="C633" s="164"/>
      <c r="D633" s="164"/>
      <c r="E633" s="169"/>
      <c r="F633" s="164"/>
      <c r="G633" s="154"/>
      <c r="H633" s="162" t="str">
        <f>IF(ISBLANK(B633),"",SUMIF(Virkedager!$C:$C,"&gt;" &amp;  C633,Virkedager!$A:$A) - SUMIF(Virkedager!$C:$C,"&gt;" &amp;  D633,Virkedager!$A:$A))</f>
        <v/>
      </c>
      <c r="I633" s="83" t="str">
        <f t="shared" si="42"/>
        <v/>
      </c>
      <c r="J633" s="84" t="str">
        <f>IF(ISBLANK(B633),"",SUMIF(Virkedager!$C:$C,"&gt;" &amp;  C633,Virkedager!$A:$A) - SUMIF(Virkedager!$C:$C,"&gt;" &amp;  F633,Virkedager!$A:$A))</f>
        <v/>
      </c>
      <c r="K633" s="83" t="str">
        <f t="shared" si="43"/>
        <v/>
      </c>
      <c r="L633" s="157" t="str">
        <f t="shared" si="41"/>
        <v/>
      </c>
      <c r="M633" s="157" t="str">
        <f>IF(ISBLANK(B633),"",IF(COUNTIF(B$7:$B633,B633)&gt;1,TRUE,FALSE))</f>
        <v/>
      </c>
      <c r="N633" s="157" t="str">
        <f>IF(ISBLANK(B633),"",IF(COUNTIF($L$7:L633,TRUE)&gt;$P$2,L633,FALSE))</f>
        <v/>
      </c>
      <c r="O633" s="85"/>
      <c r="P633" s="86" t="str">
        <f t="shared" si="40"/>
        <v/>
      </c>
    </row>
    <row r="634" spans="2:16" s="76" customFormat="1" ht="15" x14ac:dyDescent="0.25">
      <c r="B634" s="153"/>
      <c r="C634" s="164"/>
      <c r="D634" s="164"/>
      <c r="E634" s="169"/>
      <c r="F634" s="164"/>
      <c r="G634" s="154"/>
      <c r="H634" s="162" t="str">
        <f>IF(ISBLANK(B634),"",SUMIF(Virkedager!$C:$C,"&gt;" &amp;  C634,Virkedager!$A:$A) - SUMIF(Virkedager!$C:$C,"&gt;" &amp;  D634,Virkedager!$A:$A))</f>
        <v/>
      </c>
      <c r="I634" s="83" t="str">
        <f t="shared" si="42"/>
        <v/>
      </c>
      <c r="J634" s="84" t="str">
        <f>IF(ISBLANK(B634),"",SUMIF(Virkedager!$C:$C,"&gt;" &amp;  C634,Virkedager!$A:$A) - SUMIF(Virkedager!$C:$C,"&gt;" &amp;  F634,Virkedager!$A:$A))</f>
        <v/>
      </c>
      <c r="K634" s="83" t="str">
        <f t="shared" si="43"/>
        <v/>
      </c>
      <c r="L634" s="157" t="str">
        <f t="shared" si="41"/>
        <v/>
      </c>
      <c r="M634" s="157" t="str">
        <f>IF(ISBLANK(B634),"",IF(COUNTIF(B$7:$B634,B634)&gt;1,TRUE,FALSE))</f>
        <v/>
      </c>
      <c r="N634" s="157" t="str">
        <f>IF(ISBLANK(B634),"",IF(COUNTIF($L$7:L634,TRUE)&gt;$P$2,L634,FALSE))</f>
        <v/>
      </c>
      <c r="O634" s="85"/>
      <c r="P634" s="86" t="str">
        <f t="shared" si="40"/>
        <v/>
      </c>
    </row>
    <row r="635" spans="2:16" s="76" customFormat="1" ht="15" x14ac:dyDescent="0.25">
      <c r="B635" s="153"/>
      <c r="C635" s="164"/>
      <c r="D635" s="164"/>
      <c r="E635" s="169"/>
      <c r="F635" s="164"/>
      <c r="G635" s="154"/>
      <c r="H635" s="162" t="str">
        <f>IF(ISBLANK(B635),"",SUMIF(Virkedager!$C:$C,"&gt;" &amp;  C635,Virkedager!$A:$A) - SUMIF(Virkedager!$C:$C,"&gt;" &amp;  D635,Virkedager!$A:$A))</f>
        <v/>
      </c>
      <c r="I635" s="83" t="str">
        <f t="shared" si="42"/>
        <v/>
      </c>
      <c r="J635" s="84" t="str">
        <f>IF(ISBLANK(B635),"",SUMIF(Virkedager!$C:$C,"&gt;" &amp;  C635,Virkedager!$A:$A) - SUMIF(Virkedager!$C:$C,"&gt;" &amp;  F635,Virkedager!$A:$A))</f>
        <v/>
      </c>
      <c r="K635" s="83" t="str">
        <f t="shared" si="43"/>
        <v/>
      </c>
      <c r="L635" s="157" t="str">
        <f t="shared" si="41"/>
        <v/>
      </c>
      <c r="M635" s="157" t="str">
        <f>IF(ISBLANK(B635),"",IF(COUNTIF(B$7:$B635,B635)&gt;1,TRUE,FALSE))</f>
        <v/>
      </c>
      <c r="N635" s="157" t="str">
        <f>IF(ISBLANK(B635),"",IF(COUNTIF($L$7:L635,TRUE)&gt;$P$2,L635,FALSE))</f>
        <v/>
      </c>
      <c r="O635" s="85"/>
      <c r="P635" s="86" t="str">
        <f t="shared" si="40"/>
        <v/>
      </c>
    </row>
    <row r="636" spans="2:16" s="76" customFormat="1" ht="15" x14ac:dyDescent="0.25">
      <c r="B636" s="153"/>
      <c r="C636" s="164"/>
      <c r="D636" s="164"/>
      <c r="E636" s="169"/>
      <c r="F636" s="164"/>
      <c r="G636" s="154"/>
      <c r="H636" s="162" t="str">
        <f>IF(ISBLANK(B636),"",SUMIF(Virkedager!$C:$C,"&gt;" &amp;  C636,Virkedager!$A:$A) - SUMIF(Virkedager!$C:$C,"&gt;" &amp;  D636,Virkedager!$A:$A))</f>
        <v/>
      </c>
      <c r="I636" s="83" t="str">
        <f t="shared" si="42"/>
        <v/>
      </c>
      <c r="J636" s="84" t="str">
        <f>IF(ISBLANK(B636),"",SUMIF(Virkedager!$C:$C,"&gt;" &amp;  C636,Virkedager!$A:$A) - SUMIF(Virkedager!$C:$C,"&gt;" &amp;  F636,Virkedager!$A:$A))</f>
        <v/>
      </c>
      <c r="K636" s="83" t="str">
        <f t="shared" si="43"/>
        <v/>
      </c>
      <c r="L636" s="157" t="str">
        <f t="shared" si="41"/>
        <v/>
      </c>
      <c r="M636" s="157" t="str">
        <f>IF(ISBLANK(B636),"",IF(COUNTIF(B$7:$B636,B636)&gt;1,TRUE,FALSE))</f>
        <v/>
      </c>
      <c r="N636" s="157" t="str">
        <f>IF(ISBLANK(B636),"",IF(COUNTIF($L$7:L636,TRUE)&gt;$P$2,L636,FALSE))</f>
        <v/>
      </c>
      <c r="O636" s="85"/>
      <c r="P636" s="86" t="str">
        <f t="shared" si="40"/>
        <v/>
      </c>
    </row>
    <row r="637" spans="2:16" s="76" customFormat="1" ht="15" x14ac:dyDescent="0.25">
      <c r="B637" s="153"/>
      <c r="C637" s="164"/>
      <c r="D637" s="164"/>
      <c r="E637" s="169"/>
      <c r="F637" s="164"/>
      <c r="G637" s="154"/>
      <c r="H637" s="162" t="str">
        <f>IF(ISBLANK(B637),"",SUMIF(Virkedager!$C:$C,"&gt;" &amp;  C637,Virkedager!$A:$A) - SUMIF(Virkedager!$C:$C,"&gt;" &amp;  D637,Virkedager!$A:$A))</f>
        <v/>
      </c>
      <c r="I637" s="83" t="str">
        <f t="shared" si="42"/>
        <v/>
      </c>
      <c r="J637" s="84" t="str">
        <f>IF(ISBLANK(B637),"",SUMIF(Virkedager!$C:$C,"&gt;" &amp;  C637,Virkedager!$A:$A) - SUMIF(Virkedager!$C:$C,"&gt;" &amp;  F637,Virkedager!$A:$A))</f>
        <v/>
      </c>
      <c r="K637" s="83" t="str">
        <f t="shared" si="43"/>
        <v/>
      </c>
      <c r="L637" s="157" t="str">
        <f t="shared" si="41"/>
        <v/>
      </c>
      <c r="M637" s="157" t="str">
        <f>IF(ISBLANK(B637),"",IF(COUNTIF(B$7:$B637,B637)&gt;1,TRUE,FALSE))</f>
        <v/>
      </c>
      <c r="N637" s="157" t="str">
        <f>IF(ISBLANK(B637),"",IF(COUNTIF($L$7:L637,TRUE)&gt;$P$2,L637,FALSE))</f>
        <v/>
      </c>
      <c r="O637" s="85"/>
      <c r="P637" s="86" t="str">
        <f t="shared" si="40"/>
        <v/>
      </c>
    </row>
    <row r="638" spans="2:16" s="76" customFormat="1" ht="15" x14ac:dyDescent="0.25">
      <c r="B638" s="153"/>
      <c r="C638" s="164"/>
      <c r="D638" s="164"/>
      <c r="E638" s="169"/>
      <c r="F638" s="164"/>
      <c r="G638" s="154"/>
      <c r="H638" s="162" t="str">
        <f>IF(ISBLANK(B638),"",SUMIF(Virkedager!$C:$C,"&gt;" &amp;  C638,Virkedager!$A:$A) - SUMIF(Virkedager!$C:$C,"&gt;" &amp;  D638,Virkedager!$A:$A))</f>
        <v/>
      </c>
      <c r="I638" s="83" t="str">
        <f t="shared" si="42"/>
        <v/>
      </c>
      <c r="J638" s="84" t="str">
        <f>IF(ISBLANK(B638),"",SUMIF(Virkedager!$C:$C,"&gt;" &amp;  C638,Virkedager!$A:$A) - SUMIF(Virkedager!$C:$C,"&gt;" &amp;  F638,Virkedager!$A:$A))</f>
        <v/>
      </c>
      <c r="K638" s="83" t="str">
        <f t="shared" si="43"/>
        <v/>
      </c>
      <c r="L638" s="157" t="str">
        <f t="shared" si="41"/>
        <v/>
      </c>
      <c r="M638" s="157" t="str">
        <f>IF(ISBLANK(B638),"",IF(COUNTIF(B$7:$B638,B638)&gt;1,TRUE,FALSE))</f>
        <v/>
      </c>
      <c r="N638" s="157" t="str">
        <f>IF(ISBLANK(B638),"",IF(COUNTIF($L$7:L638,TRUE)&gt;$P$2,L638,FALSE))</f>
        <v/>
      </c>
      <c r="O638" s="85"/>
      <c r="P638" s="86" t="str">
        <f t="shared" si="40"/>
        <v/>
      </c>
    </row>
    <row r="639" spans="2:16" s="76" customFormat="1" ht="15" x14ac:dyDescent="0.25">
      <c r="B639" s="153"/>
      <c r="C639" s="164"/>
      <c r="D639" s="164"/>
      <c r="E639" s="169"/>
      <c r="F639" s="164"/>
      <c r="G639" s="154"/>
      <c r="H639" s="162" t="str">
        <f>IF(ISBLANK(B639),"",SUMIF(Virkedager!$C:$C,"&gt;" &amp;  C639,Virkedager!$A:$A) - SUMIF(Virkedager!$C:$C,"&gt;" &amp;  D639,Virkedager!$A:$A))</f>
        <v/>
      </c>
      <c r="I639" s="83" t="str">
        <f t="shared" si="42"/>
        <v/>
      </c>
      <c r="J639" s="84" t="str">
        <f>IF(ISBLANK(B639),"",SUMIF(Virkedager!$C:$C,"&gt;" &amp;  C639,Virkedager!$A:$A) - SUMIF(Virkedager!$C:$C,"&gt;" &amp;  F639,Virkedager!$A:$A))</f>
        <v/>
      </c>
      <c r="K639" s="83" t="str">
        <f t="shared" si="43"/>
        <v/>
      </c>
      <c r="L639" s="157" t="str">
        <f t="shared" si="41"/>
        <v/>
      </c>
      <c r="M639" s="157" t="str">
        <f>IF(ISBLANK(B639),"",IF(COUNTIF(B$7:$B639,B639)&gt;1,TRUE,FALSE))</f>
        <v/>
      </c>
      <c r="N639" s="157" t="str">
        <f>IF(ISBLANK(B639),"",IF(COUNTIF($L$7:L639,TRUE)&gt;$P$2,L639,FALSE))</f>
        <v/>
      </c>
      <c r="O639" s="85"/>
      <c r="P639" s="86" t="str">
        <f t="shared" si="40"/>
        <v/>
      </c>
    </row>
    <row r="640" spans="2:16" s="76" customFormat="1" ht="15" x14ac:dyDescent="0.25">
      <c r="B640" s="153"/>
      <c r="C640" s="164"/>
      <c r="D640" s="164"/>
      <c r="E640" s="169"/>
      <c r="F640" s="164"/>
      <c r="G640" s="154"/>
      <c r="H640" s="162" t="str">
        <f>IF(ISBLANK(B640),"",SUMIF(Virkedager!$C:$C,"&gt;" &amp;  C640,Virkedager!$A:$A) - SUMIF(Virkedager!$C:$C,"&gt;" &amp;  D640,Virkedager!$A:$A))</f>
        <v/>
      </c>
      <c r="I640" s="83" t="str">
        <f t="shared" si="42"/>
        <v/>
      </c>
      <c r="J640" s="84" t="str">
        <f>IF(ISBLANK(B640),"",SUMIF(Virkedager!$C:$C,"&gt;" &amp;  C640,Virkedager!$A:$A) - SUMIF(Virkedager!$C:$C,"&gt;" &amp;  F640,Virkedager!$A:$A))</f>
        <v/>
      </c>
      <c r="K640" s="83" t="str">
        <f t="shared" si="43"/>
        <v/>
      </c>
      <c r="L640" s="157" t="str">
        <f t="shared" si="41"/>
        <v/>
      </c>
      <c r="M640" s="157" t="str">
        <f>IF(ISBLANK(B640),"",IF(COUNTIF(B$7:$B640,B640)&gt;1,TRUE,FALSE))</f>
        <v/>
      </c>
      <c r="N640" s="157" t="str">
        <f>IF(ISBLANK(B640),"",IF(COUNTIF($L$7:L640,TRUE)&gt;$P$2,L640,FALSE))</f>
        <v/>
      </c>
      <c r="O640" s="85"/>
      <c r="P640" s="86" t="str">
        <f t="shared" si="40"/>
        <v/>
      </c>
    </row>
    <row r="641" spans="2:16" s="76" customFormat="1" ht="15" x14ac:dyDescent="0.25">
      <c r="B641" s="153"/>
      <c r="C641" s="164"/>
      <c r="D641" s="164"/>
      <c r="E641" s="169"/>
      <c r="F641" s="164"/>
      <c r="G641" s="154"/>
      <c r="H641" s="162" t="str">
        <f>IF(ISBLANK(B641),"",SUMIF(Virkedager!$C:$C,"&gt;" &amp;  C641,Virkedager!$A:$A) - SUMIF(Virkedager!$C:$C,"&gt;" &amp;  D641,Virkedager!$A:$A))</f>
        <v/>
      </c>
      <c r="I641" s="83" t="str">
        <f t="shared" si="42"/>
        <v/>
      </c>
      <c r="J641" s="84" t="str">
        <f>IF(ISBLANK(B641),"",SUMIF(Virkedager!$C:$C,"&gt;" &amp;  C641,Virkedager!$A:$A) - SUMIF(Virkedager!$C:$C,"&gt;" &amp;  F641,Virkedager!$A:$A))</f>
        <v/>
      </c>
      <c r="K641" s="83" t="str">
        <f t="shared" si="43"/>
        <v/>
      </c>
      <c r="L641" s="157" t="str">
        <f t="shared" si="41"/>
        <v/>
      </c>
      <c r="M641" s="157" t="str">
        <f>IF(ISBLANK(B641),"",IF(COUNTIF(B$7:$B641,B641)&gt;1,TRUE,FALSE))</f>
        <v/>
      </c>
      <c r="N641" s="157" t="str">
        <f>IF(ISBLANK(B641),"",IF(COUNTIF($L$7:L641,TRUE)&gt;$P$2,L641,FALSE))</f>
        <v/>
      </c>
      <c r="O641" s="85"/>
      <c r="P641" s="86" t="str">
        <f t="shared" si="40"/>
        <v/>
      </c>
    </row>
    <row r="642" spans="2:16" s="76" customFormat="1" ht="15" x14ac:dyDescent="0.25">
      <c r="B642" s="153"/>
      <c r="C642" s="164"/>
      <c r="D642" s="164"/>
      <c r="E642" s="169"/>
      <c r="F642" s="164"/>
      <c r="G642" s="154"/>
      <c r="H642" s="162" t="str">
        <f>IF(ISBLANK(B642),"",SUMIF(Virkedager!$C:$C,"&gt;" &amp;  C642,Virkedager!$A:$A) - SUMIF(Virkedager!$C:$C,"&gt;" &amp;  D642,Virkedager!$A:$A))</f>
        <v/>
      </c>
      <c r="I642" s="83" t="str">
        <f t="shared" si="42"/>
        <v/>
      </c>
      <c r="J642" s="84" t="str">
        <f>IF(ISBLANK(B642),"",SUMIF(Virkedager!$C:$C,"&gt;" &amp;  C642,Virkedager!$A:$A) - SUMIF(Virkedager!$C:$C,"&gt;" &amp;  F642,Virkedager!$A:$A))</f>
        <v/>
      </c>
      <c r="K642" s="83" t="str">
        <f t="shared" si="43"/>
        <v/>
      </c>
      <c r="L642" s="157" t="str">
        <f t="shared" si="41"/>
        <v/>
      </c>
      <c r="M642" s="157" t="str">
        <f>IF(ISBLANK(B642),"",IF(COUNTIF(B$7:$B642,B642)&gt;1,TRUE,FALSE))</f>
        <v/>
      </c>
      <c r="N642" s="157" t="str">
        <f>IF(ISBLANK(B642),"",IF(COUNTIF($L$7:L642,TRUE)&gt;$P$2,L642,FALSE))</f>
        <v/>
      </c>
      <c r="O642" s="85"/>
      <c r="P642" s="86" t="str">
        <f t="shared" si="40"/>
        <v/>
      </c>
    </row>
    <row r="643" spans="2:16" s="76" customFormat="1" ht="15" x14ac:dyDescent="0.25">
      <c r="B643" s="153"/>
      <c r="C643" s="164"/>
      <c r="D643" s="164"/>
      <c r="E643" s="169"/>
      <c r="F643" s="164"/>
      <c r="G643" s="154"/>
      <c r="H643" s="162" t="str">
        <f>IF(ISBLANK(B643),"",SUMIF(Virkedager!$C:$C,"&gt;" &amp;  C643,Virkedager!$A:$A) - SUMIF(Virkedager!$C:$C,"&gt;" &amp;  D643,Virkedager!$A:$A))</f>
        <v/>
      </c>
      <c r="I643" s="83" t="str">
        <f t="shared" si="42"/>
        <v/>
      </c>
      <c r="J643" s="84" t="str">
        <f>IF(ISBLANK(B643),"",SUMIF(Virkedager!$C:$C,"&gt;" &amp;  C643,Virkedager!$A:$A) - SUMIF(Virkedager!$C:$C,"&gt;" &amp;  F643,Virkedager!$A:$A))</f>
        <v/>
      </c>
      <c r="K643" s="83" t="str">
        <f t="shared" si="43"/>
        <v/>
      </c>
      <c r="L643" s="157" t="str">
        <f t="shared" si="41"/>
        <v/>
      </c>
      <c r="M643" s="157" t="str">
        <f>IF(ISBLANK(B643),"",IF(COUNTIF(B$7:$B643,B643)&gt;1,TRUE,FALSE))</f>
        <v/>
      </c>
      <c r="N643" s="157" t="str">
        <f>IF(ISBLANK(B643),"",IF(COUNTIF($L$7:L643,TRUE)&gt;$P$2,L643,FALSE))</f>
        <v/>
      </c>
      <c r="O643" s="85"/>
      <c r="P643" s="86" t="str">
        <f t="shared" si="40"/>
        <v/>
      </c>
    </row>
    <row r="644" spans="2:16" s="76" customFormat="1" ht="15" x14ac:dyDescent="0.25">
      <c r="B644" s="153"/>
      <c r="C644" s="164"/>
      <c r="D644" s="164"/>
      <c r="E644" s="169"/>
      <c r="F644" s="164"/>
      <c r="G644" s="154"/>
      <c r="H644" s="162" t="str">
        <f>IF(ISBLANK(B644),"",SUMIF(Virkedager!$C:$C,"&gt;" &amp;  C644,Virkedager!$A:$A) - SUMIF(Virkedager!$C:$C,"&gt;" &amp;  D644,Virkedager!$A:$A))</f>
        <v/>
      </c>
      <c r="I644" s="83" t="str">
        <f t="shared" si="42"/>
        <v/>
      </c>
      <c r="J644" s="84" t="str">
        <f>IF(ISBLANK(B644),"",SUMIF(Virkedager!$C:$C,"&gt;" &amp;  C644,Virkedager!$A:$A) - SUMIF(Virkedager!$C:$C,"&gt;" &amp;  F644,Virkedager!$A:$A))</f>
        <v/>
      </c>
      <c r="K644" s="83" t="str">
        <f t="shared" si="43"/>
        <v/>
      </c>
      <c r="L644" s="157" t="str">
        <f t="shared" si="41"/>
        <v/>
      </c>
      <c r="M644" s="157" t="str">
        <f>IF(ISBLANK(B644),"",IF(COUNTIF(B$7:$B644,B644)&gt;1,TRUE,FALSE))</f>
        <v/>
      </c>
      <c r="N644" s="157" t="str">
        <f>IF(ISBLANK(B644),"",IF(COUNTIF($L$7:L644,TRUE)&gt;$P$2,L644,FALSE))</f>
        <v/>
      </c>
      <c r="O644" s="85"/>
      <c r="P644" s="86" t="str">
        <f t="shared" si="40"/>
        <v/>
      </c>
    </row>
    <row r="645" spans="2:16" s="76" customFormat="1" ht="15" x14ac:dyDescent="0.25">
      <c r="B645" s="153"/>
      <c r="C645" s="164"/>
      <c r="D645" s="164"/>
      <c r="E645" s="169"/>
      <c r="F645" s="164"/>
      <c r="G645" s="154"/>
      <c r="H645" s="162" t="str">
        <f>IF(ISBLANK(B645),"",SUMIF(Virkedager!$C:$C,"&gt;" &amp;  C645,Virkedager!$A:$A) - SUMIF(Virkedager!$C:$C,"&gt;" &amp;  D645,Virkedager!$A:$A))</f>
        <v/>
      </c>
      <c r="I645" s="83" t="str">
        <f t="shared" si="42"/>
        <v/>
      </c>
      <c r="J645" s="84" t="str">
        <f>IF(ISBLANK(B645),"",SUMIF(Virkedager!$C:$C,"&gt;" &amp;  C645,Virkedager!$A:$A) - SUMIF(Virkedager!$C:$C,"&gt;" &amp;  F645,Virkedager!$A:$A))</f>
        <v/>
      </c>
      <c r="K645" s="83" t="str">
        <f t="shared" si="43"/>
        <v/>
      </c>
      <c r="L645" s="157" t="str">
        <f t="shared" si="41"/>
        <v/>
      </c>
      <c r="M645" s="157" t="str">
        <f>IF(ISBLANK(B645),"",IF(COUNTIF(B$7:$B645,B645)&gt;1,TRUE,FALSE))</f>
        <v/>
      </c>
      <c r="N645" s="157" t="str">
        <f>IF(ISBLANK(B645),"",IF(COUNTIF($L$7:L645,TRUE)&gt;$P$2,L645,FALSE))</f>
        <v/>
      </c>
      <c r="O645" s="85"/>
      <c r="P645" s="86" t="str">
        <f t="shared" si="40"/>
        <v/>
      </c>
    </row>
    <row r="646" spans="2:16" s="76" customFormat="1" ht="15" x14ac:dyDescent="0.25">
      <c r="B646" s="153"/>
      <c r="C646" s="164"/>
      <c r="D646" s="164"/>
      <c r="E646" s="169"/>
      <c r="F646" s="164"/>
      <c r="G646" s="154"/>
      <c r="H646" s="162" t="str">
        <f>IF(ISBLANK(B646),"",SUMIF(Virkedager!$C:$C,"&gt;" &amp;  C646,Virkedager!$A:$A) - SUMIF(Virkedager!$C:$C,"&gt;" &amp;  D646,Virkedager!$A:$A))</f>
        <v/>
      </c>
      <c r="I646" s="83" t="str">
        <f t="shared" si="42"/>
        <v/>
      </c>
      <c r="J646" s="84" t="str">
        <f>IF(ISBLANK(B646),"",SUMIF(Virkedager!$C:$C,"&gt;" &amp;  C646,Virkedager!$A:$A) - SUMIF(Virkedager!$C:$C,"&gt;" &amp;  F646,Virkedager!$A:$A))</f>
        <v/>
      </c>
      <c r="K646" s="83" t="str">
        <f t="shared" si="43"/>
        <v/>
      </c>
      <c r="L646" s="157" t="str">
        <f t="shared" si="41"/>
        <v/>
      </c>
      <c r="M646" s="157" t="str">
        <f>IF(ISBLANK(B646),"",IF(COUNTIF(B$7:$B646,B646)&gt;1,TRUE,FALSE))</f>
        <v/>
      </c>
      <c r="N646" s="157" t="str">
        <f>IF(ISBLANK(B646),"",IF(COUNTIF($L$7:L646,TRUE)&gt;$P$2,L646,FALSE))</f>
        <v/>
      </c>
      <c r="O646" s="85"/>
      <c r="P646" s="86" t="str">
        <f t="shared" si="40"/>
        <v/>
      </c>
    </row>
    <row r="647" spans="2:16" s="76" customFormat="1" ht="15" x14ac:dyDescent="0.25">
      <c r="B647" s="153"/>
      <c r="C647" s="164"/>
      <c r="D647" s="164"/>
      <c r="E647" s="169"/>
      <c r="F647" s="164"/>
      <c r="G647" s="154"/>
      <c r="H647" s="162" t="str">
        <f>IF(ISBLANK(B647),"",SUMIF(Virkedager!$C:$C,"&gt;" &amp;  C647,Virkedager!$A:$A) - SUMIF(Virkedager!$C:$C,"&gt;" &amp;  D647,Virkedager!$A:$A))</f>
        <v/>
      </c>
      <c r="I647" s="83" t="str">
        <f t="shared" si="42"/>
        <v/>
      </c>
      <c r="J647" s="84" t="str">
        <f>IF(ISBLANK(B647),"",SUMIF(Virkedager!$C:$C,"&gt;" &amp;  C647,Virkedager!$A:$A) - SUMIF(Virkedager!$C:$C,"&gt;" &amp;  F647,Virkedager!$A:$A))</f>
        <v/>
      </c>
      <c r="K647" s="83" t="str">
        <f t="shared" si="43"/>
        <v/>
      </c>
      <c r="L647" s="157" t="str">
        <f t="shared" si="41"/>
        <v/>
      </c>
      <c r="M647" s="157" t="str">
        <f>IF(ISBLANK(B647),"",IF(COUNTIF(B$7:$B647,B647)&gt;1,TRUE,FALSE))</f>
        <v/>
      </c>
      <c r="N647" s="157" t="str">
        <f>IF(ISBLANK(B647),"",IF(COUNTIF($L$7:L647,TRUE)&gt;$P$2,L647,FALSE))</f>
        <v/>
      </c>
      <c r="O647" s="85"/>
      <c r="P647" s="86" t="str">
        <f t="shared" si="40"/>
        <v/>
      </c>
    </row>
    <row r="648" spans="2:16" s="76" customFormat="1" ht="15" x14ac:dyDescent="0.25">
      <c r="B648" s="153"/>
      <c r="C648" s="164"/>
      <c r="D648" s="164"/>
      <c r="E648" s="169"/>
      <c r="F648" s="164"/>
      <c r="G648" s="154"/>
      <c r="H648" s="162" t="str">
        <f>IF(ISBLANK(B648),"",SUMIF(Virkedager!$C:$C,"&gt;" &amp;  C648,Virkedager!$A:$A) - SUMIF(Virkedager!$C:$C,"&gt;" &amp;  D648,Virkedager!$A:$A))</f>
        <v/>
      </c>
      <c r="I648" s="83" t="str">
        <f t="shared" si="42"/>
        <v/>
      </c>
      <c r="J648" s="84" t="str">
        <f>IF(ISBLANK(B648),"",SUMIF(Virkedager!$C:$C,"&gt;" &amp;  C648,Virkedager!$A:$A) - SUMIF(Virkedager!$C:$C,"&gt;" &amp;  F648,Virkedager!$A:$A))</f>
        <v/>
      </c>
      <c r="K648" s="83" t="str">
        <f t="shared" si="43"/>
        <v/>
      </c>
      <c r="L648" s="157" t="str">
        <f t="shared" si="41"/>
        <v/>
      </c>
      <c r="M648" s="157" t="str">
        <f>IF(ISBLANK(B648),"",IF(COUNTIF(B$7:$B648,B648)&gt;1,TRUE,FALSE))</f>
        <v/>
      </c>
      <c r="N648" s="157" t="str">
        <f>IF(ISBLANK(B648),"",IF(COUNTIF($L$7:L648,TRUE)&gt;$P$2,L648,FALSE))</f>
        <v/>
      </c>
      <c r="O648" s="85"/>
      <c r="P648" s="86" t="str">
        <f t="shared" si="40"/>
        <v/>
      </c>
    </row>
    <row r="649" spans="2:16" s="76" customFormat="1" ht="15" x14ac:dyDescent="0.25">
      <c r="B649" s="153"/>
      <c r="C649" s="164"/>
      <c r="D649" s="164"/>
      <c r="E649" s="169"/>
      <c r="F649" s="164"/>
      <c r="G649" s="154"/>
      <c r="H649" s="162" t="str">
        <f>IF(ISBLANK(B649),"",SUMIF(Virkedager!$C:$C,"&gt;" &amp;  C649,Virkedager!$A:$A) - SUMIF(Virkedager!$C:$C,"&gt;" &amp;  D649,Virkedager!$A:$A))</f>
        <v/>
      </c>
      <c r="I649" s="83" t="str">
        <f t="shared" si="42"/>
        <v/>
      </c>
      <c r="J649" s="84" t="str">
        <f>IF(ISBLANK(B649),"",SUMIF(Virkedager!$C:$C,"&gt;" &amp;  C649,Virkedager!$A:$A) - SUMIF(Virkedager!$C:$C,"&gt;" &amp;  F649,Virkedager!$A:$A))</f>
        <v/>
      </c>
      <c r="K649" s="83" t="str">
        <f t="shared" si="43"/>
        <v/>
      </c>
      <c r="L649" s="157" t="str">
        <f t="shared" si="41"/>
        <v/>
      </c>
      <c r="M649" s="157" t="str">
        <f>IF(ISBLANK(B649),"",IF(COUNTIF(B$7:$B649,B649)&gt;1,TRUE,FALSE))</f>
        <v/>
      </c>
      <c r="N649" s="157" t="str">
        <f>IF(ISBLANK(B649),"",IF(COUNTIF($L$7:L649,TRUE)&gt;$P$2,L649,FALSE))</f>
        <v/>
      </c>
      <c r="O649" s="85"/>
      <c r="P649" s="86" t="str">
        <f t="shared" si="40"/>
        <v/>
      </c>
    </row>
    <row r="650" spans="2:16" s="76" customFormat="1" ht="15" x14ac:dyDescent="0.25">
      <c r="B650" s="153"/>
      <c r="C650" s="164"/>
      <c r="D650" s="164"/>
      <c r="E650" s="169"/>
      <c r="F650" s="164"/>
      <c r="G650" s="154"/>
      <c r="H650" s="162" t="str">
        <f>IF(ISBLANK(B650),"",SUMIF(Virkedager!$C:$C,"&gt;" &amp;  C650,Virkedager!$A:$A) - SUMIF(Virkedager!$C:$C,"&gt;" &amp;  D650,Virkedager!$A:$A))</f>
        <v/>
      </c>
      <c r="I650" s="83" t="str">
        <f t="shared" si="42"/>
        <v/>
      </c>
      <c r="J650" s="84" t="str">
        <f>IF(ISBLANK(B650),"",SUMIF(Virkedager!$C:$C,"&gt;" &amp;  C650,Virkedager!$A:$A) - SUMIF(Virkedager!$C:$C,"&gt;" &amp;  F650,Virkedager!$A:$A))</f>
        <v/>
      </c>
      <c r="K650" s="83" t="str">
        <f t="shared" si="43"/>
        <v/>
      </c>
      <c r="L650" s="157" t="str">
        <f t="shared" si="41"/>
        <v/>
      </c>
      <c r="M650" s="157" t="str">
        <f>IF(ISBLANK(B650),"",IF(COUNTIF(B$7:$B650,B650)&gt;1,TRUE,FALSE))</f>
        <v/>
      </c>
      <c r="N650" s="157" t="str">
        <f>IF(ISBLANK(B650),"",IF(COUNTIF($L$7:L650,TRUE)&gt;$P$2,L650,FALSE))</f>
        <v/>
      </c>
      <c r="O650" s="85"/>
      <c r="P650" s="86" t="str">
        <f t="shared" si="40"/>
        <v/>
      </c>
    </row>
    <row r="651" spans="2:16" s="76" customFormat="1" ht="15" x14ac:dyDescent="0.25">
      <c r="B651" s="153"/>
      <c r="C651" s="164"/>
      <c r="D651" s="164"/>
      <c r="E651" s="169"/>
      <c r="F651" s="164"/>
      <c r="G651" s="154"/>
      <c r="H651" s="162" t="str">
        <f>IF(ISBLANK(B651),"",SUMIF(Virkedager!$C:$C,"&gt;" &amp;  C651,Virkedager!$A:$A) - SUMIF(Virkedager!$C:$C,"&gt;" &amp;  D651,Virkedager!$A:$A))</f>
        <v/>
      </c>
      <c r="I651" s="83" t="str">
        <f t="shared" si="42"/>
        <v/>
      </c>
      <c r="J651" s="84" t="str">
        <f>IF(ISBLANK(B651),"",SUMIF(Virkedager!$C:$C,"&gt;" &amp;  C651,Virkedager!$A:$A) - SUMIF(Virkedager!$C:$C,"&gt;" &amp;  F651,Virkedager!$A:$A))</f>
        <v/>
      </c>
      <c r="K651" s="83" t="str">
        <f t="shared" si="43"/>
        <v/>
      </c>
      <c r="L651" s="157" t="str">
        <f t="shared" si="41"/>
        <v/>
      </c>
      <c r="M651" s="157" t="str">
        <f>IF(ISBLANK(B651),"",IF(COUNTIF(B$7:$B651,B651)&gt;1,TRUE,FALSE))</f>
        <v/>
      </c>
      <c r="N651" s="157" t="str">
        <f>IF(ISBLANK(B651),"",IF(COUNTIF($L$7:L651,TRUE)&gt;$P$2,L651,FALSE))</f>
        <v/>
      </c>
      <c r="O651" s="85"/>
      <c r="P651" s="86" t="str">
        <f t="shared" si="40"/>
        <v/>
      </c>
    </row>
    <row r="652" spans="2:16" s="76" customFormat="1" ht="15" x14ac:dyDescent="0.25">
      <c r="B652" s="153"/>
      <c r="C652" s="164"/>
      <c r="D652" s="164"/>
      <c r="E652" s="169"/>
      <c r="F652" s="164"/>
      <c r="G652" s="154"/>
      <c r="H652" s="162" t="str">
        <f>IF(ISBLANK(B652),"",SUMIF(Virkedager!$C:$C,"&gt;" &amp;  C652,Virkedager!$A:$A) - SUMIF(Virkedager!$C:$C,"&gt;" &amp;  D652,Virkedager!$A:$A))</f>
        <v/>
      </c>
      <c r="I652" s="83" t="str">
        <f t="shared" si="42"/>
        <v/>
      </c>
      <c r="J652" s="84" t="str">
        <f>IF(ISBLANK(B652),"",SUMIF(Virkedager!$C:$C,"&gt;" &amp;  C652,Virkedager!$A:$A) - SUMIF(Virkedager!$C:$C,"&gt;" &amp;  F652,Virkedager!$A:$A))</f>
        <v/>
      </c>
      <c r="K652" s="83" t="str">
        <f t="shared" si="43"/>
        <v/>
      </c>
      <c r="L652" s="157" t="str">
        <f t="shared" si="41"/>
        <v/>
      </c>
      <c r="M652" s="157" t="str">
        <f>IF(ISBLANK(B652),"",IF(COUNTIF(B$7:$B652,B652)&gt;1,TRUE,FALSE))</f>
        <v/>
      </c>
      <c r="N652" s="157" t="str">
        <f>IF(ISBLANK(B652),"",IF(COUNTIF($L$7:L652,TRUE)&gt;$P$2,L652,FALSE))</f>
        <v/>
      </c>
      <c r="O652" s="85"/>
      <c r="P652" s="86" t="str">
        <f t="shared" ref="P652:P715" si="44">IF(ISBLANK(B652),"",IF(AND(N652,$O$2,NOT(M652)),500,0))</f>
        <v/>
      </c>
    </row>
    <row r="653" spans="2:16" s="76" customFormat="1" ht="15" x14ac:dyDescent="0.25">
      <c r="B653" s="153"/>
      <c r="C653" s="164"/>
      <c r="D653" s="164"/>
      <c r="E653" s="169"/>
      <c r="F653" s="164"/>
      <c r="G653" s="154"/>
      <c r="H653" s="162" t="str">
        <f>IF(ISBLANK(B653),"",SUMIF(Virkedager!$C:$C,"&gt;" &amp;  C653,Virkedager!$A:$A) - SUMIF(Virkedager!$C:$C,"&gt;" &amp;  D653,Virkedager!$A:$A))</f>
        <v/>
      </c>
      <c r="I653" s="83" t="str">
        <f t="shared" si="42"/>
        <v/>
      </c>
      <c r="J653" s="84" t="str">
        <f>IF(ISBLANK(B653),"",SUMIF(Virkedager!$C:$C,"&gt;" &amp;  C653,Virkedager!$A:$A) - SUMIF(Virkedager!$C:$C,"&gt;" &amp;  F653,Virkedager!$A:$A))</f>
        <v/>
      </c>
      <c r="K653" s="83" t="str">
        <f t="shared" si="43"/>
        <v/>
      </c>
      <c r="L653" s="157" t="str">
        <f t="shared" si="41"/>
        <v/>
      </c>
      <c r="M653" s="157" t="str">
        <f>IF(ISBLANK(B653),"",IF(COUNTIF(B$7:$B653,B653)&gt;1,TRUE,FALSE))</f>
        <v/>
      </c>
      <c r="N653" s="157" t="str">
        <f>IF(ISBLANK(B653),"",IF(COUNTIF($L$7:L653,TRUE)&gt;$P$2,L653,FALSE))</f>
        <v/>
      </c>
      <c r="O653" s="85"/>
      <c r="P653" s="86" t="str">
        <f t="shared" si="44"/>
        <v/>
      </c>
    </row>
    <row r="654" spans="2:16" s="76" customFormat="1" ht="15" x14ac:dyDescent="0.25">
      <c r="B654" s="153"/>
      <c r="C654" s="164"/>
      <c r="D654" s="164"/>
      <c r="E654" s="169"/>
      <c r="F654" s="164"/>
      <c r="G654" s="154"/>
      <c r="H654" s="162" t="str">
        <f>IF(ISBLANK(B654),"",SUMIF(Virkedager!$C:$C,"&gt;" &amp;  C654,Virkedager!$A:$A) - SUMIF(Virkedager!$C:$C,"&gt;" &amp;  D654,Virkedager!$A:$A))</f>
        <v/>
      </c>
      <c r="I654" s="83" t="str">
        <f t="shared" si="42"/>
        <v/>
      </c>
      <c r="J654" s="84" t="str">
        <f>IF(ISBLANK(B654),"",SUMIF(Virkedager!$C:$C,"&gt;" &amp;  C654,Virkedager!$A:$A) - SUMIF(Virkedager!$C:$C,"&gt;" &amp;  F654,Virkedager!$A:$A))</f>
        <v/>
      </c>
      <c r="K654" s="83" t="str">
        <f t="shared" si="43"/>
        <v/>
      </c>
      <c r="L654" s="157" t="str">
        <f t="shared" si="41"/>
        <v/>
      </c>
      <c r="M654" s="157" t="str">
        <f>IF(ISBLANK(B654),"",IF(COUNTIF(B$7:$B654,B654)&gt;1,TRUE,FALSE))</f>
        <v/>
      </c>
      <c r="N654" s="157" t="str">
        <f>IF(ISBLANK(B654),"",IF(COUNTIF($L$7:L654,TRUE)&gt;$P$2,L654,FALSE))</f>
        <v/>
      </c>
      <c r="O654" s="85"/>
      <c r="P654" s="86" t="str">
        <f t="shared" si="44"/>
        <v/>
      </c>
    </row>
    <row r="655" spans="2:16" s="76" customFormat="1" ht="15" x14ac:dyDescent="0.25">
      <c r="B655" s="153"/>
      <c r="C655" s="164"/>
      <c r="D655" s="164"/>
      <c r="E655" s="169"/>
      <c r="F655" s="164"/>
      <c r="G655" s="154"/>
      <c r="H655" s="162" t="str">
        <f>IF(ISBLANK(B655),"",SUMIF(Virkedager!$C:$C,"&gt;" &amp;  C655,Virkedager!$A:$A) - SUMIF(Virkedager!$C:$C,"&gt;" &amp;  D655,Virkedager!$A:$A))</f>
        <v/>
      </c>
      <c r="I655" s="83" t="str">
        <f t="shared" si="42"/>
        <v/>
      </c>
      <c r="J655" s="84" t="str">
        <f>IF(ISBLANK(B655),"",SUMIF(Virkedager!$C:$C,"&gt;" &amp;  C655,Virkedager!$A:$A) - SUMIF(Virkedager!$C:$C,"&gt;" &amp;  F655,Virkedager!$A:$A))</f>
        <v/>
      </c>
      <c r="K655" s="83" t="str">
        <f t="shared" si="43"/>
        <v/>
      </c>
      <c r="L655" s="157" t="str">
        <f t="shared" si="41"/>
        <v/>
      </c>
      <c r="M655" s="157" t="str">
        <f>IF(ISBLANK(B655),"",IF(COUNTIF(B$7:$B655,B655)&gt;1,TRUE,FALSE))</f>
        <v/>
      </c>
      <c r="N655" s="157" t="str">
        <f>IF(ISBLANK(B655),"",IF(COUNTIF($L$7:L655,TRUE)&gt;$P$2,L655,FALSE))</f>
        <v/>
      </c>
      <c r="O655" s="85"/>
      <c r="P655" s="86" t="str">
        <f t="shared" si="44"/>
        <v/>
      </c>
    </row>
    <row r="656" spans="2:16" s="76" customFormat="1" ht="15" x14ac:dyDescent="0.25">
      <c r="B656" s="153"/>
      <c r="C656" s="164"/>
      <c r="D656" s="164"/>
      <c r="E656" s="169"/>
      <c r="F656" s="164"/>
      <c r="G656" s="154"/>
      <c r="H656" s="162" t="str">
        <f>IF(ISBLANK(B656),"",SUMIF(Virkedager!$C:$C,"&gt;" &amp;  C656,Virkedager!$A:$A) - SUMIF(Virkedager!$C:$C,"&gt;" &amp;  D656,Virkedager!$A:$A))</f>
        <v/>
      </c>
      <c r="I656" s="83" t="str">
        <f t="shared" si="42"/>
        <v/>
      </c>
      <c r="J656" s="84" t="str">
        <f>IF(ISBLANK(B656),"",SUMIF(Virkedager!$C:$C,"&gt;" &amp;  C656,Virkedager!$A:$A) - SUMIF(Virkedager!$C:$C,"&gt;" &amp;  F656,Virkedager!$A:$A))</f>
        <v/>
      </c>
      <c r="K656" s="83" t="str">
        <f t="shared" si="43"/>
        <v/>
      </c>
      <c r="L656" s="157" t="str">
        <f t="shared" si="41"/>
        <v/>
      </c>
      <c r="M656" s="157" t="str">
        <f>IF(ISBLANK(B656),"",IF(COUNTIF(B$7:$B656,B656)&gt;1,TRUE,FALSE))</f>
        <v/>
      </c>
      <c r="N656" s="157" t="str">
        <f>IF(ISBLANK(B656),"",IF(COUNTIF($L$7:L656,TRUE)&gt;$P$2,L656,FALSE))</f>
        <v/>
      </c>
      <c r="O656" s="85"/>
      <c r="P656" s="86" t="str">
        <f t="shared" si="44"/>
        <v/>
      </c>
    </row>
    <row r="657" spans="2:16" s="76" customFormat="1" ht="15" x14ac:dyDescent="0.25">
      <c r="B657" s="153"/>
      <c r="C657" s="164"/>
      <c r="D657" s="164"/>
      <c r="E657" s="169"/>
      <c r="F657" s="164"/>
      <c r="G657" s="154"/>
      <c r="H657" s="162" t="str">
        <f>IF(ISBLANK(B657),"",SUMIF(Virkedager!$C:$C,"&gt;" &amp;  C657,Virkedager!$A:$A) - SUMIF(Virkedager!$C:$C,"&gt;" &amp;  D657,Virkedager!$A:$A))</f>
        <v/>
      </c>
      <c r="I657" s="83" t="str">
        <f t="shared" si="42"/>
        <v/>
      </c>
      <c r="J657" s="84" t="str">
        <f>IF(ISBLANK(B657),"",SUMIF(Virkedager!$C:$C,"&gt;" &amp;  C657,Virkedager!$A:$A) - SUMIF(Virkedager!$C:$C,"&gt;" &amp;  F657,Virkedager!$A:$A))</f>
        <v/>
      </c>
      <c r="K657" s="83" t="str">
        <f t="shared" si="43"/>
        <v/>
      </c>
      <c r="L657" s="157" t="str">
        <f t="shared" si="41"/>
        <v/>
      </c>
      <c r="M657" s="157" t="str">
        <f>IF(ISBLANK(B657),"",IF(COUNTIF(B$7:$B657,B657)&gt;1,TRUE,FALSE))</f>
        <v/>
      </c>
      <c r="N657" s="157" t="str">
        <f>IF(ISBLANK(B657),"",IF(COUNTIF($L$7:L657,TRUE)&gt;$P$2,L657,FALSE))</f>
        <v/>
      </c>
      <c r="O657" s="85"/>
      <c r="P657" s="86" t="str">
        <f t="shared" si="44"/>
        <v/>
      </c>
    </row>
    <row r="658" spans="2:16" s="76" customFormat="1" ht="15" x14ac:dyDescent="0.25">
      <c r="B658" s="153"/>
      <c r="C658" s="164"/>
      <c r="D658" s="164"/>
      <c r="E658" s="169"/>
      <c r="F658" s="164"/>
      <c r="G658" s="154"/>
      <c r="H658" s="162" t="str">
        <f>IF(ISBLANK(B658),"",SUMIF(Virkedager!$C:$C,"&gt;" &amp;  C658,Virkedager!$A:$A) - SUMIF(Virkedager!$C:$C,"&gt;" &amp;  D658,Virkedager!$A:$A))</f>
        <v/>
      </c>
      <c r="I658" s="83" t="str">
        <f t="shared" si="42"/>
        <v/>
      </c>
      <c r="J658" s="84" t="str">
        <f>IF(ISBLANK(B658),"",SUMIF(Virkedager!$C:$C,"&gt;" &amp;  C658,Virkedager!$A:$A) - SUMIF(Virkedager!$C:$C,"&gt;" &amp;  F658,Virkedager!$A:$A))</f>
        <v/>
      </c>
      <c r="K658" s="83" t="str">
        <f t="shared" si="43"/>
        <v/>
      </c>
      <c r="L658" s="157" t="str">
        <f t="shared" si="41"/>
        <v/>
      </c>
      <c r="M658" s="157" t="str">
        <f>IF(ISBLANK(B658),"",IF(COUNTIF(B$7:$B658,B658)&gt;1,TRUE,FALSE))</f>
        <v/>
      </c>
      <c r="N658" s="157" t="str">
        <f>IF(ISBLANK(B658),"",IF(COUNTIF($L$7:L658,TRUE)&gt;$P$2,L658,FALSE))</f>
        <v/>
      </c>
      <c r="O658" s="85"/>
      <c r="P658" s="86" t="str">
        <f t="shared" si="44"/>
        <v/>
      </c>
    </row>
    <row r="659" spans="2:16" s="76" customFormat="1" ht="15" x14ac:dyDescent="0.25">
      <c r="B659" s="153"/>
      <c r="C659" s="164"/>
      <c r="D659" s="164"/>
      <c r="E659" s="169"/>
      <c r="F659" s="164"/>
      <c r="G659" s="154"/>
      <c r="H659" s="162" t="str">
        <f>IF(ISBLANK(B659),"",SUMIF(Virkedager!$C:$C,"&gt;" &amp;  C659,Virkedager!$A:$A) - SUMIF(Virkedager!$C:$C,"&gt;" &amp;  D659,Virkedager!$A:$A))</f>
        <v/>
      </c>
      <c r="I659" s="83" t="str">
        <f t="shared" si="42"/>
        <v/>
      </c>
      <c r="J659" s="84" t="str">
        <f>IF(ISBLANK(B659),"",SUMIF(Virkedager!$C:$C,"&gt;" &amp;  C659,Virkedager!$A:$A) - SUMIF(Virkedager!$C:$C,"&gt;" &amp;  F659,Virkedager!$A:$A))</f>
        <v/>
      </c>
      <c r="K659" s="83" t="str">
        <f t="shared" si="43"/>
        <v/>
      </c>
      <c r="L659" s="157" t="str">
        <f t="shared" si="41"/>
        <v/>
      </c>
      <c r="M659" s="157" t="str">
        <f>IF(ISBLANK(B659),"",IF(COUNTIF(B$7:$B659,B659)&gt;1,TRUE,FALSE))</f>
        <v/>
      </c>
      <c r="N659" s="157" t="str">
        <f>IF(ISBLANK(B659),"",IF(COUNTIF($L$7:L659,TRUE)&gt;$P$2,L659,FALSE))</f>
        <v/>
      </c>
      <c r="O659" s="85"/>
      <c r="P659" s="86" t="str">
        <f t="shared" si="44"/>
        <v/>
      </c>
    </row>
    <row r="660" spans="2:16" s="76" customFormat="1" ht="15" x14ac:dyDescent="0.25">
      <c r="B660" s="153"/>
      <c r="C660" s="164"/>
      <c r="D660" s="164"/>
      <c r="E660" s="169"/>
      <c r="F660" s="164"/>
      <c r="G660" s="154"/>
      <c r="H660" s="162" t="str">
        <f>IF(ISBLANK(B660),"",SUMIF(Virkedager!$C:$C,"&gt;" &amp;  C660,Virkedager!$A:$A) - SUMIF(Virkedager!$C:$C,"&gt;" &amp;  D660,Virkedager!$A:$A))</f>
        <v/>
      </c>
      <c r="I660" s="83" t="str">
        <f t="shared" si="42"/>
        <v/>
      </c>
      <c r="J660" s="84" t="str">
        <f>IF(ISBLANK(B660),"",SUMIF(Virkedager!$C:$C,"&gt;" &amp;  C660,Virkedager!$A:$A) - SUMIF(Virkedager!$C:$C,"&gt;" &amp;  F660,Virkedager!$A:$A))</f>
        <v/>
      </c>
      <c r="K660" s="83" t="str">
        <f t="shared" si="43"/>
        <v/>
      </c>
      <c r="L660" s="157" t="str">
        <f t="shared" si="41"/>
        <v/>
      </c>
      <c r="M660" s="157" t="str">
        <f>IF(ISBLANK(B660),"",IF(COUNTIF(B$7:$B660,B660)&gt;1,TRUE,FALSE))</f>
        <v/>
      </c>
      <c r="N660" s="157" t="str">
        <f>IF(ISBLANK(B660),"",IF(COUNTIF($L$7:L660,TRUE)&gt;$P$2,L660,FALSE))</f>
        <v/>
      </c>
      <c r="O660" s="85"/>
      <c r="P660" s="86" t="str">
        <f t="shared" si="44"/>
        <v/>
      </c>
    </row>
    <row r="661" spans="2:16" s="76" customFormat="1" ht="15" x14ac:dyDescent="0.25">
      <c r="B661" s="153"/>
      <c r="C661" s="164"/>
      <c r="D661" s="164"/>
      <c r="E661" s="169"/>
      <c r="F661" s="164"/>
      <c r="G661" s="154"/>
      <c r="H661" s="162" t="str">
        <f>IF(ISBLANK(B661),"",SUMIF(Virkedager!$C:$C,"&gt;" &amp;  C661,Virkedager!$A:$A) - SUMIF(Virkedager!$C:$C,"&gt;" &amp;  D661,Virkedager!$A:$A))</f>
        <v/>
      </c>
      <c r="I661" s="83" t="str">
        <f t="shared" si="42"/>
        <v/>
      </c>
      <c r="J661" s="84" t="str">
        <f>IF(ISBLANK(B661),"",SUMIF(Virkedager!$C:$C,"&gt;" &amp;  C661,Virkedager!$A:$A) - SUMIF(Virkedager!$C:$C,"&gt;" &amp;  F661,Virkedager!$A:$A))</f>
        <v/>
      </c>
      <c r="K661" s="83" t="str">
        <f t="shared" si="43"/>
        <v/>
      </c>
      <c r="L661" s="157" t="str">
        <f t="shared" si="41"/>
        <v/>
      </c>
      <c r="M661" s="157" t="str">
        <f>IF(ISBLANK(B661),"",IF(COUNTIF(B$7:$B661,B661)&gt;1,TRUE,FALSE))</f>
        <v/>
      </c>
      <c r="N661" s="157" t="str">
        <f>IF(ISBLANK(B661),"",IF(COUNTIF($L$7:L661,TRUE)&gt;$P$2,L661,FALSE))</f>
        <v/>
      </c>
      <c r="O661" s="85"/>
      <c r="P661" s="86" t="str">
        <f t="shared" si="44"/>
        <v/>
      </c>
    </row>
    <row r="662" spans="2:16" s="76" customFormat="1" ht="15" x14ac:dyDescent="0.25">
      <c r="B662" s="153"/>
      <c r="C662" s="164"/>
      <c r="D662" s="164"/>
      <c r="E662" s="169"/>
      <c r="F662" s="164"/>
      <c r="G662" s="154"/>
      <c r="H662" s="162" t="str">
        <f>IF(ISBLANK(B662),"",SUMIF(Virkedager!$C:$C,"&gt;" &amp;  C662,Virkedager!$A:$A) - SUMIF(Virkedager!$C:$C,"&gt;" &amp;  D662,Virkedager!$A:$A))</f>
        <v/>
      </c>
      <c r="I662" s="83" t="str">
        <f t="shared" si="42"/>
        <v/>
      </c>
      <c r="J662" s="84" t="str">
        <f>IF(ISBLANK(B662),"",SUMIF(Virkedager!$C:$C,"&gt;" &amp;  C662,Virkedager!$A:$A) - SUMIF(Virkedager!$C:$C,"&gt;" &amp;  F662,Virkedager!$A:$A))</f>
        <v/>
      </c>
      <c r="K662" s="83" t="str">
        <f t="shared" si="43"/>
        <v/>
      </c>
      <c r="L662" s="157" t="str">
        <f t="shared" si="41"/>
        <v/>
      </c>
      <c r="M662" s="157" t="str">
        <f>IF(ISBLANK(B662),"",IF(COUNTIF(B$7:$B662,B662)&gt;1,TRUE,FALSE))</f>
        <v/>
      </c>
      <c r="N662" s="157" t="str">
        <f>IF(ISBLANK(B662),"",IF(COUNTIF($L$7:L662,TRUE)&gt;$P$2,L662,FALSE))</f>
        <v/>
      </c>
      <c r="O662" s="85"/>
      <c r="P662" s="86" t="str">
        <f t="shared" si="44"/>
        <v/>
      </c>
    </row>
    <row r="663" spans="2:16" s="76" customFormat="1" ht="15" x14ac:dyDescent="0.25">
      <c r="B663" s="153"/>
      <c r="C663" s="164"/>
      <c r="D663" s="164"/>
      <c r="E663" s="169"/>
      <c r="F663" s="164"/>
      <c r="G663" s="154"/>
      <c r="H663" s="162" t="str">
        <f>IF(ISBLANK(B663),"",SUMIF(Virkedager!$C:$C,"&gt;" &amp;  C663,Virkedager!$A:$A) - SUMIF(Virkedager!$C:$C,"&gt;" &amp;  D663,Virkedager!$A:$A))</f>
        <v/>
      </c>
      <c r="I663" s="83" t="str">
        <f t="shared" si="42"/>
        <v/>
      </c>
      <c r="J663" s="84" t="str">
        <f>IF(ISBLANK(B663),"",SUMIF(Virkedager!$C:$C,"&gt;" &amp;  C663,Virkedager!$A:$A) - SUMIF(Virkedager!$C:$C,"&gt;" &amp;  F663,Virkedager!$A:$A))</f>
        <v/>
      </c>
      <c r="K663" s="83" t="str">
        <f t="shared" si="43"/>
        <v/>
      </c>
      <c r="L663" s="157" t="str">
        <f t="shared" si="41"/>
        <v/>
      </c>
      <c r="M663" s="157" t="str">
        <f>IF(ISBLANK(B663),"",IF(COUNTIF(B$7:$B663,B663)&gt;1,TRUE,FALSE))</f>
        <v/>
      </c>
      <c r="N663" s="157" t="str">
        <f>IF(ISBLANK(B663),"",IF(COUNTIF($L$7:L663,TRUE)&gt;$P$2,L663,FALSE))</f>
        <v/>
      </c>
      <c r="O663" s="85"/>
      <c r="P663" s="86" t="str">
        <f t="shared" si="44"/>
        <v/>
      </c>
    </row>
    <row r="664" spans="2:16" s="76" customFormat="1" ht="15" x14ac:dyDescent="0.25">
      <c r="B664" s="153"/>
      <c r="C664" s="164"/>
      <c r="D664" s="164"/>
      <c r="E664" s="169"/>
      <c r="F664" s="164"/>
      <c r="G664" s="154"/>
      <c r="H664" s="162" t="str">
        <f>IF(ISBLANK(B664),"",SUMIF(Virkedager!$C:$C,"&gt;" &amp;  C664,Virkedager!$A:$A) - SUMIF(Virkedager!$C:$C,"&gt;" &amp;  D664,Virkedager!$A:$A))</f>
        <v/>
      </c>
      <c r="I664" s="83" t="str">
        <f t="shared" si="42"/>
        <v/>
      </c>
      <c r="J664" s="84" t="str">
        <f>IF(ISBLANK(B664),"",SUMIF(Virkedager!$C:$C,"&gt;" &amp;  C664,Virkedager!$A:$A) - SUMIF(Virkedager!$C:$C,"&gt;" &amp;  F664,Virkedager!$A:$A))</f>
        <v/>
      </c>
      <c r="K664" s="83" t="str">
        <f t="shared" si="43"/>
        <v/>
      </c>
      <c r="L664" s="157" t="str">
        <f t="shared" si="41"/>
        <v/>
      </c>
      <c r="M664" s="157" t="str">
        <f>IF(ISBLANK(B664),"",IF(COUNTIF(B$7:$B664,B664)&gt;1,TRUE,FALSE))</f>
        <v/>
      </c>
      <c r="N664" s="157" t="str">
        <f>IF(ISBLANK(B664),"",IF(COUNTIF($L$7:L664,TRUE)&gt;$P$2,L664,FALSE))</f>
        <v/>
      </c>
      <c r="O664" s="85"/>
      <c r="P664" s="86" t="str">
        <f t="shared" si="44"/>
        <v/>
      </c>
    </row>
    <row r="665" spans="2:16" s="76" customFormat="1" ht="15" x14ac:dyDescent="0.25">
      <c r="B665" s="153"/>
      <c r="C665" s="164"/>
      <c r="D665" s="164"/>
      <c r="E665" s="169"/>
      <c r="F665" s="164"/>
      <c r="G665" s="154"/>
      <c r="H665" s="162" t="str">
        <f>IF(ISBLANK(B665),"",SUMIF(Virkedager!$C:$C,"&gt;" &amp;  C665,Virkedager!$A:$A) - SUMIF(Virkedager!$C:$C,"&gt;" &amp;  D665,Virkedager!$A:$A))</f>
        <v/>
      </c>
      <c r="I665" s="83" t="str">
        <f t="shared" si="42"/>
        <v/>
      </c>
      <c r="J665" s="84" t="str">
        <f>IF(ISBLANK(B665),"",SUMIF(Virkedager!$C:$C,"&gt;" &amp;  C665,Virkedager!$A:$A) - SUMIF(Virkedager!$C:$C,"&gt;" &amp;  F665,Virkedager!$A:$A))</f>
        <v/>
      </c>
      <c r="K665" s="83" t="str">
        <f t="shared" si="43"/>
        <v/>
      </c>
      <c r="L665" s="157" t="str">
        <f t="shared" si="41"/>
        <v/>
      </c>
      <c r="M665" s="157" t="str">
        <f>IF(ISBLANK(B665),"",IF(COUNTIF(B$7:$B665,B665)&gt;1,TRUE,FALSE))</f>
        <v/>
      </c>
      <c r="N665" s="157" t="str">
        <f>IF(ISBLANK(B665),"",IF(COUNTIF($L$7:L665,TRUE)&gt;$P$2,L665,FALSE))</f>
        <v/>
      </c>
      <c r="O665" s="85"/>
      <c r="P665" s="86" t="str">
        <f t="shared" si="44"/>
        <v/>
      </c>
    </row>
    <row r="666" spans="2:16" s="76" customFormat="1" ht="15" x14ac:dyDescent="0.25">
      <c r="B666" s="153"/>
      <c r="C666" s="164"/>
      <c r="D666" s="164"/>
      <c r="E666" s="169"/>
      <c r="F666" s="164"/>
      <c r="G666" s="154"/>
      <c r="H666" s="162" t="str">
        <f>IF(ISBLANK(B666),"",SUMIF(Virkedager!$C:$C,"&gt;" &amp;  C666,Virkedager!$A:$A) - SUMIF(Virkedager!$C:$C,"&gt;" &amp;  D666,Virkedager!$A:$A))</f>
        <v/>
      </c>
      <c r="I666" s="83" t="str">
        <f t="shared" si="42"/>
        <v/>
      </c>
      <c r="J666" s="84" t="str">
        <f>IF(ISBLANK(B666),"",SUMIF(Virkedager!$C:$C,"&gt;" &amp;  C666,Virkedager!$A:$A) - SUMIF(Virkedager!$C:$C,"&gt;" &amp;  F666,Virkedager!$A:$A))</f>
        <v/>
      </c>
      <c r="K666" s="83" t="str">
        <f t="shared" si="43"/>
        <v/>
      </c>
      <c r="L666" s="157" t="str">
        <f t="shared" si="41"/>
        <v/>
      </c>
      <c r="M666" s="157" t="str">
        <f>IF(ISBLANK(B666),"",IF(COUNTIF(B$7:$B666,B666)&gt;1,TRUE,FALSE))</f>
        <v/>
      </c>
      <c r="N666" s="157" t="str">
        <f>IF(ISBLANK(B666),"",IF(COUNTIF($L$7:L666,TRUE)&gt;$P$2,L666,FALSE))</f>
        <v/>
      </c>
      <c r="O666" s="85"/>
      <c r="P666" s="86" t="str">
        <f t="shared" si="44"/>
        <v/>
      </c>
    </row>
    <row r="667" spans="2:16" s="76" customFormat="1" ht="15" x14ac:dyDescent="0.25">
      <c r="B667" s="153"/>
      <c r="C667" s="164"/>
      <c r="D667" s="164"/>
      <c r="E667" s="169"/>
      <c r="F667" s="164"/>
      <c r="G667" s="154"/>
      <c r="H667" s="162" t="str">
        <f>IF(ISBLANK(B667),"",SUMIF(Virkedager!$C:$C,"&gt;" &amp;  C667,Virkedager!$A:$A) - SUMIF(Virkedager!$C:$C,"&gt;" &amp;  D667,Virkedager!$A:$A))</f>
        <v/>
      </c>
      <c r="I667" s="83" t="str">
        <f t="shared" si="42"/>
        <v/>
      </c>
      <c r="J667" s="84" t="str">
        <f>IF(ISBLANK(B667),"",SUMIF(Virkedager!$C:$C,"&gt;" &amp;  C667,Virkedager!$A:$A) - SUMIF(Virkedager!$C:$C,"&gt;" &amp;  F667,Virkedager!$A:$A))</f>
        <v/>
      </c>
      <c r="K667" s="83" t="str">
        <f t="shared" si="43"/>
        <v/>
      </c>
      <c r="L667" s="157" t="str">
        <f t="shared" si="41"/>
        <v/>
      </c>
      <c r="M667" s="157" t="str">
        <f>IF(ISBLANK(B667),"",IF(COUNTIF(B$7:$B667,B667)&gt;1,TRUE,FALSE))</f>
        <v/>
      </c>
      <c r="N667" s="157" t="str">
        <f>IF(ISBLANK(B667),"",IF(COUNTIF($L$7:L667,TRUE)&gt;$P$2,L667,FALSE))</f>
        <v/>
      </c>
      <c r="O667" s="85"/>
      <c r="P667" s="86" t="str">
        <f t="shared" si="44"/>
        <v/>
      </c>
    </row>
    <row r="668" spans="2:16" s="76" customFormat="1" ht="15" x14ac:dyDescent="0.25">
      <c r="B668" s="153"/>
      <c r="C668" s="164"/>
      <c r="D668" s="164"/>
      <c r="E668" s="169"/>
      <c r="F668" s="164"/>
      <c r="G668" s="154"/>
      <c r="H668" s="162" t="str">
        <f>IF(ISBLANK(B668),"",SUMIF(Virkedager!$C:$C,"&gt;" &amp;  C668,Virkedager!$A:$A) - SUMIF(Virkedager!$C:$C,"&gt;" &amp;  D668,Virkedager!$A:$A))</f>
        <v/>
      </c>
      <c r="I668" s="83" t="str">
        <f t="shared" si="42"/>
        <v/>
      </c>
      <c r="J668" s="84" t="str">
        <f>IF(ISBLANK(B668),"",SUMIF(Virkedager!$C:$C,"&gt;" &amp;  C668,Virkedager!$A:$A) - SUMIF(Virkedager!$C:$C,"&gt;" &amp;  F668,Virkedager!$A:$A))</f>
        <v/>
      </c>
      <c r="K668" s="83" t="str">
        <f t="shared" si="43"/>
        <v/>
      </c>
      <c r="L668" s="157" t="str">
        <f t="shared" si="41"/>
        <v/>
      </c>
      <c r="M668" s="157" t="str">
        <f>IF(ISBLANK(B668),"",IF(COUNTIF(B$7:$B668,B668)&gt;1,TRUE,FALSE))</f>
        <v/>
      </c>
      <c r="N668" s="157" t="str">
        <f>IF(ISBLANK(B668),"",IF(COUNTIF($L$7:L668,TRUE)&gt;$P$2,L668,FALSE))</f>
        <v/>
      </c>
      <c r="O668" s="85"/>
      <c r="P668" s="86" t="str">
        <f t="shared" si="44"/>
        <v/>
      </c>
    </row>
    <row r="669" spans="2:16" s="76" customFormat="1" ht="15" x14ac:dyDescent="0.25">
      <c r="B669" s="153"/>
      <c r="C669" s="164"/>
      <c r="D669" s="164"/>
      <c r="E669" s="169"/>
      <c r="F669" s="164"/>
      <c r="G669" s="154"/>
      <c r="H669" s="162" t="str">
        <f>IF(ISBLANK(B669),"",SUMIF(Virkedager!$C:$C,"&gt;" &amp;  C669,Virkedager!$A:$A) - SUMIF(Virkedager!$C:$C,"&gt;" &amp;  D669,Virkedager!$A:$A))</f>
        <v/>
      </c>
      <c r="I669" s="83" t="str">
        <f t="shared" si="42"/>
        <v/>
      </c>
      <c r="J669" s="84" t="str">
        <f>IF(ISBLANK(B669),"",SUMIF(Virkedager!$C:$C,"&gt;" &amp;  C669,Virkedager!$A:$A) - SUMIF(Virkedager!$C:$C,"&gt;" &amp;  F669,Virkedager!$A:$A))</f>
        <v/>
      </c>
      <c r="K669" s="83" t="str">
        <f t="shared" si="43"/>
        <v/>
      </c>
      <c r="L669" s="157" t="str">
        <f t="shared" si="41"/>
        <v/>
      </c>
      <c r="M669" s="157" t="str">
        <f>IF(ISBLANK(B669),"",IF(COUNTIF(B$7:$B669,B669)&gt;1,TRUE,FALSE))</f>
        <v/>
      </c>
      <c r="N669" s="157" t="str">
        <f>IF(ISBLANK(B669),"",IF(COUNTIF($L$7:L669,TRUE)&gt;$P$2,L669,FALSE))</f>
        <v/>
      </c>
      <c r="O669" s="85"/>
      <c r="P669" s="86" t="str">
        <f t="shared" si="44"/>
        <v/>
      </c>
    </row>
    <row r="670" spans="2:16" s="76" customFormat="1" ht="15" x14ac:dyDescent="0.25">
      <c r="B670" s="153"/>
      <c r="C670" s="164"/>
      <c r="D670" s="164"/>
      <c r="E670" s="169"/>
      <c r="F670" s="164"/>
      <c r="G670" s="154"/>
      <c r="H670" s="162" t="str">
        <f>IF(ISBLANK(B670),"",SUMIF(Virkedager!$C:$C,"&gt;" &amp;  C670,Virkedager!$A:$A) - SUMIF(Virkedager!$C:$C,"&gt;" &amp;  D670,Virkedager!$A:$A))</f>
        <v/>
      </c>
      <c r="I670" s="83" t="str">
        <f t="shared" si="42"/>
        <v/>
      </c>
      <c r="J670" s="84" t="str">
        <f>IF(ISBLANK(B670),"",SUMIF(Virkedager!$C:$C,"&gt;" &amp;  C670,Virkedager!$A:$A) - SUMIF(Virkedager!$C:$C,"&gt;" &amp;  F670,Virkedager!$A:$A))</f>
        <v/>
      </c>
      <c r="K670" s="83" t="str">
        <f t="shared" si="43"/>
        <v/>
      </c>
      <c r="L670" s="157" t="str">
        <f t="shared" si="41"/>
        <v/>
      </c>
      <c r="M670" s="157" t="str">
        <f>IF(ISBLANK(B670),"",IF(COUNTIF(B$7:$B670,B670)&gt;1,TRUE,FALSE))</f>
        <v/>
      </c>
      <c r="N670" s="157" t="str">
        <f>IF(ISBLANK(B670),"",IF(COUNTIF($L$7:L670,TRUE)&gt;$P$2,L670,FALSE))</f>
        <v/>
      </c>
      <c r="O670" s="85"/>
      <c r="P670" s="86" t="str">
        <f t="shared" si="44"/>
        <v/>
      </c>
    </row>
    <row r="671" spans="2:16" s="76" customFormat="1" ht="15" x14ac:dyDescent="0.25">
      <c r="B671" s="153"/>
      <c r="C671" s="164"/>
      <c r="D671" s="164"/>
      <c r="E671" s="169"/>
      <c r="F671" s="164"/>
      <c r="G671" s="154"/>
      <c r="H671" s="162" t="str">
        <f>IF(ISBLANK(B671),"",SUMIF(Virkedager!$C:$C,"&gt;" &amp;  C671,Virkedager!$A:$A) - SUMIF(Virkedager!$C:$C,"&gt;" &amp;  D671,Virkedager!$A:$A))</f>
        <v/>
      </c>
      <c r="I671" s="83" t="str">
        <f t="shared" si="42"/>
        <v/>
      </c>
      <c r="J671" s="84" t="str">
        <f>IF(ISBLANK(B671),"",SUMIF(Virkedager!$C:$C,"&gt;" &amp;  C671,Virkedager!$A:$A) - SUMIF(Virkedager!$C:$C,"&gt;" &amp;  F671,Virkedager!$A:$A))</f>
        <v/>
      </c>
      <c r="K671" s="83" t="str">
        <f t="shared" si="43"/>
        <v/>
      </c>
      <c r="L671" s="157" t="str">
        <f t="shared" si="41"/>
        <v/>
      </c>
      <c r="M671" s="157" t="str">
        <f>IF(ISBLANK(B671),"",IF(COUNTIF(B$7:$B671,B671)&gt;1,TRUE,FALSE))</f>
        <v/>
      </c>
      <c r="N671" s="157" t="str">
        <f>IF(ISBLANK(B671),"",IF(COUNTIF($L$7:L671,TRUE)&gt;$P$2,L671,FALSE))</f>
        <v/>
      </c>
      <c r="O671" s="85"/>
      <c r="P671" s="86" t="str">
        <f t="shared" si="44"/>
        <v/>
      </c>
    </row>
    <row r="672" spans="2:16" s="76" customFormat="1" ht="15" x14ac:dyDescent="0.25">
      <c r="B672" s="153"/>
      <c r="C672" s="164"/>
      <c r="D672" s="164"/>
      <c r="E672" s="169"/>
      <c r="F672" s="164"/>
      <c r="G672" s="154"/>
      <c r="H672" s="162" t="str">
        <f>IF(ISBLANK(B672),"",SUMIF(Virkedager!$C:$C,"&gt;" &amp;  C672,Virkedager!$A:$A) - SUMIF(Virkedager!$C:$C,"&gt;" &amp;  D672,Virkedager!$A:$A))</f>
        <v/>
      </c>
      <c r="I672" s="83" t="str">
        <f t="shared" si="42"/>
        <v/>
      </c>
      <c r="J672" s="84" t="str">
        <f>IF(ISBLANK(B672),"",SUMIF(Virkedager!$C:$C,"&gt;" &amp;  C672,Virkedager!$A:$A) - SUMIF(Virkedager!$C:$C,"&gt;" &amp;  F672,Virkedager!$A:$A))</f>
        <v/>
      </c>
      <c r="K672" s="83" t="str">
        <f t="shared" si="43"/>
        <v/>
      </c>
      <c r="L672" s="157" t="str">
        <f t="shared" si="41"/>
        <v/>
      </c>
      <c r="M672" s="157" t="str">
        <f>IF(ISBLANK(B672),"",IF(COUNTIF(B$7:$B672,B672)&gt;1,TRUE,FALSE))</f>
        <v/>
      </c>
      <c r="N672" s="157" t="str">
        <f>IF(ISBLANK(B672),"",IF(COUNTIF($L$7:L672,TRUE)&gt;$P$2,L672,FALSE))</f>
        <v/>
      </c>
      <c r="O672" s="85"/>
      <c r="P672" s="86" t="str">
        <f t="shared" si="44"/>
        <v/>
      </c>
    </row>
    <row r="673" spans="2:16" s="76" customFormat="1" ht="15" x14ac:dyDescent="0.25">
      <c r="B673" s="153"/>
      <c r="C673" s="164"/>
      <c r="D673" s="164"/>
      <c r="E673" s="169"/>
      <c r="F673" s="164"/>
      <c r="G673" s="154"/>
      <c r="H673" s="162" t="str">
        <f>IF(ISBLANK(B673),"",SUMIF(Virkedager!$C:$C,"&gt;" &amp;  C673,Virkedager!$A:$A) - SUMIF(Virkedager!$C:$C,"&gt;" &amp;  D673,Virkedager!$A:$A))</f>
        <v/>
      </c>
      <c r="I673" s="83" t="str">
        <f t="shared" si="42"/>
        <v/>
      </c>
      <c r="J673" s="84" t="str">
        <f>IF(ISBLANK(B673),"",SUMIF(Virkedager!$C:$C,"&gt;" &amp;  C673,Virkedager!$A:$A) - SUMIF(Virkedager!$C:$C,"&gt;" &amp;  F673,Virkedager!$A:$A))</f>
        <v/>
      </c>
      <c r="K673" s="83" t="str">
        <f t="shared" si="43"/>
        <v/>
      </c>
      <c r="L673" s="157" t="str">
        <f t="shared" si="41"/>
        <v/>
      </c>
      <c r="M673" s="157" t="str">
        <f>IF(ISBLANK(B673),"",IF(COUNTIF(B$7:$B673,B673)&gt;1,TRUE,FALSE))</f>
        <v/>
      </c>
      <c r="N673" s="157" t="str">
        <f>IF(ISBLANK(B673),"",IF(COUNTIF($L$7:L673,TRUE)&gt;$P$2,L673,FALSE))</f>
        <v/>
      </c>
      <c r="O673" s="85"/>
      <c r="P673" s="86" t="str">
        <f t="shared" si="44"/>
        <v/>
      </c>
    </row>
    <row r="674" spans="2:16" s="76" customFormat="1" ht="15" x14ac:dyDescent="0.25">
      <c r="B674" s="153"/>
      <c r="C674" s="164"/>
      <c r="D674" s="164"/>
      <c r="E674" s="169"/>
      <c r="F674" s="164"/>
      <c r="G674" s="154"/>
      <c r="H674" s="162" t="str">
        <f>IF(ISBLANK(B674),"",SUMIF(Virkedager!$C:$C,"&gt;" &amp;  C674,Virkedager!$A:$A) - SUMIF(Virkedager!$C:$C,"&gt;" &amp;  D674,Virkedager!$A:$A))</f>
        <v/>
      </c>
      <c r="I674" s="83" t="str">
        <f t="shared" si="42"/>
        <v/>
      </c>
      <c r="J674" s="84" t="str">
        <f>IF(ISBLANK(B674),"",SUMIF(Virkedager!$C:$C,"&gt;" &amp;  C674,Virkedager!$A:$A) - SUMIF(Virkedager!$C:$C,"&gt;" &amp;  F674,Virkedager!$A:$A))</f>
        <v/>
      </c>
      <c r="K674" s="83" t="str">
        <f t="shared" si="43"/>
        <v/>
      </c>
      <c r="L674" s="157" t="str">
        <f t="shared" si="41"/>
        <v/>
      </c>
      <c r="M674" s="157" t="str">
        <f>IF(ISBLANK(B674),"",IF(COUNTIF(B$7:$B674,B674)&gt;1,TRUE,FALSE))</f>
        <v/>
      </c>
      <c r="N674" s="157" t="str">
        <f>IF(ISBLANK(B674),"",IF(COUNTIF($L$7:L674,TRUE)&gt;$P$2,L674,FALSE))</f>
        <v/>
      </c>
      <c r="O674" s="85"/>
      <c r="P674" s="86" t="str">
        <f t="shared" si="44"/>
        <v/>
      </c>
    </row>
    <row r="675" spans="2:16" s="76" customFormat="1" ht="15" x14ac:dyDescent="0.25">
      <c r="B675" s="153"/>
      <c r="C675" s="164"/>
      <c r="D675" s="164"/>
      <c r="E675" s="169"/>
      <c r="F675" s="164"/>
      <c r="G675" s="154"/>
      <c r="H675" s="162" t="str">
        <f>IF(ISBLANK(B675),"",SUMIF(Virkedager!$C:$C,"&gt;" &amp;  C675,Virkedager!$A:$A) - SUMIF(Virkedager!$C:$C,"&gt;" &amp;  D675,Virkedager!$A:$A))</f>
        <v/>
      </c>
      <c r="I675" s="83" t="str">
        <f t="shared" si="42"/>
        <v/>
      </c>
      <c r="J675" s="84" t="str">
        <f>IF(ISBLANK(B675),"",SUMIF(Virkedager!$C:$C,"&gt;" &amp;  C675,Virkedager!$A:$A) - SUMIF(Virkedager!$C:$C,"&gt;" &amp;  F675,Virkedager!$A:$A))</f>
        <v/>
      </c>
      <c r="K675" s="83" t="str">
        <f t="shared" si="43"/>
        <v/>
      </c>
      <c r="L675" s="157" t="str">
        <f t="shared" si="41"/>
        <v/>
      </c>
      <c r="M675" s="157" t="str">
        <f>IF(ISBLANK(B675),"",IF(COUNTIF(B$7:$B675,B675)&gt;1,TRUE,FALSE))</f>
        <v/>
      </c>
      <c r="N675" s="157" t="str">
        <f>IF(ISBLANK(B675),"",IF(COUNTIF($L$7:L675,TRUE)&gt;$P$2,L675,FALSE))</f>
        <v/>
      </c>
      <c r="O675" s="85"/>
      <c r="P675" s="86" t="str">
        <f t="shared" si="44"/>
        <v/>
      </c>
    </row>
    <row r="676" spans="2:16" s="76" customFormat="1" ht="15" x14ac:dyDescent="0.25">
      <c r="B676" s="153"/>
      <c r="C676" s="164"/>
      <c r="D676" s="164"/>
      <c r="E676" s="169"/>
      <c r="F676" s="164"/>
      <c r="G676" s="154"/>
      <c r="H676" s="162" t="str">
        <f>IF(ISBLANK(B676),"",SUMIF(Virkedager!$C:$C,"&gt;" &amp;  C676,Virkedager!$A:$A) - SUMIF(Virkedager!$C:$C,"&gt;" &amp;  D676,Virkedager!$A:$A))</f>
        <v/>
      </c>
      <c r="I676" s="83" t="str">
        <f t="shared" si="42"/>
        <v/>
      </c>
      <c r="J676" s="84" t="str">
        <f>IF(ISBLANK(B676),"",SUMIF(Virkedager!$C:$C,"&gt;" &amp;  C676,Virkedager!$A:$A) - SUMIF(Virkedager!$C:$C,"&gt;" &amp;  F676,Virkedager!$A:$A))</f>
        <v/>
      </c>
      <c r="K676" s="83" t="str">
        <f t="shared" si="43"/>
        <v/>
      </c>
      <c r="L676" s="157" t="str">
        <f t="shared" si="41"/>
        <v/>
      </c>
      <c r="M676" s="157" t="str">
        <f>IF(ISBLANK(B676),"",IF(COUNTIF(B$7:$B676,B676)&gt;1,TRUE,FALSE))</f>
        <v/>
      </c>
      <c r="N676" s="157" t="str">
        <f>IF(ISBLANK(B676),"",IF(COUNTIF($L$7:L676,TRUE)&gt;$P$2,L676,FALSE))</f>
        <v/>
      </c>
      <c r="O676" s="85"/>
      <c r="P676" s="86" t="str">
        <f t="shared" si="44"/>
        <v/>
      </c>
    </row>
    <row r="677" spans="2:16" s="76" customFormat="1" ht="15" x14ac:dyDescent="0.25">
      <c r="B677" s="153"/>
      <c r="C677" s="164"/>
      <c r="D677" s="164"/>
      <c r="E677" s="169"/>
      <c r="F677" s="164"/>
      <c r="G677" s="154"/>
      <c r="H677" s="162" t="str">
        <f>IF(ISBLANK(B677),"",SUMIF(Virkedager!$C:$C,"&gt;" &amp;  C677,Virkedager!$A:$A) - SUMIF(Virkedager!$C:$C,"&gt;" &amp;  D677,Virkedager!$A:$A))</f>
        <v/>
      </c>
      <c r="I677" s="83" t="str">
        <f t="shared" si="42"/>
        <v/>
      </c>
      <c r="J677" s="84" t="str">
        <f>IF(ISBLANK(B677),"",SUMIF(Virkedager!$C:$C,"&gt;" &amp;  C677,Virkedager!$A:$A) - SUMIF(Virkedager!$C:$C,"&gt;" &amp;  F677,Virkedager!$A:$A))</f>
        <v/>
      </c>
      <c r="K677" s="83" t="str">
        <f t="shared" si="43"/>
        <v/>
      </c>
      <c r="L677" s="157" t="str">
        <f t="shared" ref="L677:L740" si="45">IF(ISBLANK(B677),"",IF(AND(ISNUMBER($J$2),ISNUMBER(E677)),F677&gt;=E677,FALSE))</f>
        <v/>
      </c>
      <c r="M677" s="157" t="str">
        <f>IF(ISBLANK(B677),"",IF(COUNTIF(B$7:$B677,B677)&gt;1,TRUE,FALSE))</f>
        <v/>
      </c>
      <c r="N677" s="157" t="str">
        <f>IF(ISBLANK(B677),"",IF(COUNTIF($L$7:L677,TRUE)&gt;$P$2,L677,FALSE))</f>
        <v/>
      </c>
      <c r="O677" s="85"/>
      <c r="P677" s="86" t="str">
        <f t="shared" si="44"/>
        <v/>
      </c>
    </row>
    <row r="678" spans="2:16" s="76" customFormat="1" ht="15" x14ac:dyDescent="0.25">
      <c r="B678" s="153"/>
      <c r="C678" s="164"/>
      <c r="D678" s="164"/>
      <c r="E678" s="169"/>
      <c r="F678" s="164"/>
      <c r="G678" s="154"/>
      <c r="H678" s="162" t="str">
        <f>IF(ISBLANK(B678),"",SUMIF(Virkedager!$C:$C,"&gt;" &amp;  C678,Virkedager!$A:$A) - SUMIF(Virkedager!$C:$C,"&gt;" &amp;  D678,Virkedager!$A:$A))</f>
        <v/>
      </c>
      <c r="I678" s="83" t="str">
        <f t="shared" si="42"/>
        <v/>
      </c>
      <c r="J678" s="84" t="str">
        <f>IF(ISBLANK(B678),"",SUMIF(Virkedager!$C:$C,"&gt;" &amp;  C678,Virkedager!$A:$A) - SUMIF(Virkedager!$C:$C,"&gt;" &amp;  F678,Virkedager!$A:$A))</f>
        <v/>
      </c>
      <c r="K678" s="83" t="str">
        <f t="shared" si="43"/>
        <v/>
      </c>
      <c r="L678" s="157" t="str">
        <f t="shared" si="45"/>
        <v/>
      </c>
      <c r="M678" s="157" t="str">
        <f>IF(ISBLANK(B678),"",IF(COUNTIF(B$7:$B678,B678)&gt;1,TRUE,FALSE))</f>
        <v/>
      </c>
      <c r="N678" s="157" t="str">
        <f>IF(ISBLANK(B678),"",IF(COUNTIF($L$7:L678,TRUE)&gt;$P$2,L678,FALSE))</f>
        <v/>
      </c>
      <c r="O678" s="85"/>
      <c r="P678" s="86" t="str">
        <f t="shared" si="44"/>
        <v/>
      </c>
    </row>
    <row r="679" spans="2:16" s="76" customFormat="1" ht="15" x14ac:dyDescent="0.25">
      <c r="B679" s="153"/>
      <c r="C679" s="164"/>
      <c r="D679" s="164"/>
      <c r="E679" s="169"/>
      <c r="F679" s="164"/>
      <c r="G679" s="154"/>
      <c r="H679" s="162" t="str">
        <f>IF(ISBLANK(B679),"",SUMIF(Virkedager!$C:$C,"&gt;" &amp;  C679,Virkedager!$A:$A) - SUMIF(Virkedager!$C:$C,"&gt;" &amp;  D679,Virkedager!$A:$A))</f>
        <v/>
      </c>
      <c r="I679" s="83" t="str">
        <f t="shared" si="42"/>
        <v/>
      </c>
      <c r="J679" s="84" t="str">
        <f>IF(ISBLANK(B679),"",SUMIF(Virkedager!$C:$C,"&gt;" &amp;  C679,Virkedager!$A:$A) - SUMIF(Virkedager!$C:$C,"&gt;" &amp;  F679,Virkedager!$A:$A))</f>
        <v/>
      </c>
      <c r="K679" s="83" t="str">
        <f t="shared" si="43"/>
        <v/>
      </c>
      <c r="L679" s="157" t="str">
        <f t="shared" si="45"/>
        <v/>
      </c>
      <c r="M679" s="157" t="str">
        <f>IF(ISBLANK(B679),"",IF(COUNTIF(B$7:$B679,B679)&gt;1,TRUE,FALSE))</f>
        <v/>
      </c>
      <c r="N679" s="157" t="str">
        <f>IF(ISBLANK(B679),"",IF(COUNTIF($L$7:L679,TRUE)&gt;$P$2,L679,FALSE))</f>
        <v/>
      </c>
      <c r="O679" s="85"/>
      <c r="P679" s="86" t="str">
        <f t="shared" si="44"/>
        <v/>
      </c>
    </row>
    <row r="680" spans="2:16" s="76" customFormat="1" ht="15" x14ac:dyDescent="0.25">
      <c r="B680" s="153"/>
      <c r="C680" s="164"/>
      <c r="D680" s="164"/>
      <c r="E680" s="169"/>
      <c r="F680" s="164"/>
      <c r="G680" s="154"/>
      <c r="H680" s="162" t="str">
        <f>IF(ISBLANK(B680),"",SUMIF(Virkedager!$C:$C,"&gt;" &amp;  C680,Virkedager!$A:$A) - SUMIF(Virkedager!$C:$C,"&gt;" &amp;  D680,Virkedager!$A:$A))</f>
        <v/>
      </c>
      <c r="I680" s="83" t="str">
        <f t="shared" si="42"/>
        <v/>
      </c>
      <c r="J680" s="84" t="str">
        <f>IF(ISBLANK(B680),"",SUMIF(Virkedager!$C:$C,"&gt;" &amp;  C680,Virkedager!$A:$A) - SUMIF(Virkedager!$C:$C,"&gt;" &amp;  F680,Virkedager!$A:$A))</f>
        <v/>
      </c>
      <c r="K680" s="83" t="str">
        <f t="shared" si="43"/>
        <v/>
      </c>
      <c r="L680" s="157" t="str">
        <f t="shared" si="45"/>
        <v/>
      </c>
      <c r="M680" s="157" t="str">
        <f>IF(ISBLANK(B680),"",IF(COUNTIF(B$7:$B680,B680)&gt;1,TRUE,FALSE))</f>
        <v/>
      </c>
      <c r="N680" s="157" t="str">
        <f>IF(ISBLANK(B680),"",IF(COUNTIF($L$7:L680,TRUE)&gt;$P$2,L680,FALSE))</f>
        <v/>
      </c>
      <c r="O680" s="85"/>
      <c r="P680" s="86" t="str">
        <f t="shared" si="44"/>
        <v/>
      </c>
    </row>
    <row r="681" spans="2:16" s="76" customFormat="1" ht="15" x14ac:dyDescent="0.25">
      <c r="B681" s="153"/>
      <c r="C681" s="164"/>
      <c r="D681" s="164"/>
      <c r="E681" s="169"/>
      <c r="F681" s="164"/>
      <c r="G681" s="154"/>
      <c r="H681" s="162" t="str">
        <f>IF(ISBLANK(B681),"",SUMIF(Virkedager!$C:$C,"&gt;" &amp;  C681,Virkedager!$A:$A) - SUMIF(Virkedager!$C:$C,"&gt;" &amp;  D681,Virkedager!$A:$A))</f>
        <v/>
      </c>
      <c r="I681" s="83" t="str">
        <f t="shared" si="42"/>
        <v/>
      </c>
      <c r="J681" s="84" t="str">
        <f>IF(ISBLANK(B681),"",SUMIF(Virkedager!$C:$C,"&gt;" &amp;  C681,Virkedager!$A:$A) - SUMIF(Virkedager!$C:$C,"&gt;" &amp;  F681,Virkedager!$A:$A))</f>
        <v/>
      </c>
      <c r="K681" s="83" t="str">
        <f t="shared" si="43"/>
        <v/>
      </c>
      <c r="L681" s="157" t="str">
        <f t="shared" si="45"/>
        <v/>
      </c>
      <c r="M681" s="157" t="str">
        <f>IF(ISBLANK(B681),"",IF(COUNTIF(B$7:$B681,B681)&gt;1,TRUE,FALSE))</f>
        <v/>
      </c>
      <c r="N681" s="157" t="str">
        <f>IF(ISBLANK(B681),"",IF(COUNTIF($L$7:L681,TRUE)&gt;$P$2,L681,FALSE))</f>
        <v/>
      </c>
      <c r="O681" s="85"/>
      <c r="P681" s="86" t="str">
        <f t="shared" si="44"/>
        <v/>
      </c>
    </row>
    <row r="682" spans="2:16" s="76" customFormat="1" ht="15" x14ac:dyDescent="0.25">
      <c r="B682" s="153"/>
      <c r="C682" s="164"/>
      <c r="D682" s="164"/>
      <c r="E682" s="169"/>
      <c r="F682" s="164"/>
      <c r="G682" s="154"/>
      <c r="H682" s="162" t="str">
        <f>IF(ISBLANK(B682),"",SUMIF(Virkedager!$C:$C,"&gt;" &amp;  C682,Virkedager!$A:$A) - SUMIF(Virkedager!$C:$C,"&gt;" &amp;  D682,Virkedager!$A:$A))</f>
        <v/>
      </c>
      <c r="I682" s="83" t="str">
        <f t="shared" si="42"/>
        <v/>
      </c>
      <c r="J682" s="84" t="str">
        <f>IF(ISBLANK(B682),"",SUMIF(Virkedager!$C:$C,"&gt;" &amp;  C682,Virkedager!$A:$A) - SUMIF(Virkedager!$C:$C,"&gt;" &amp;  F682,Virkedager!$A:$A))</f>
        <v/>
      </c>
      <c r="K682" s="83" t="str">
        <f t="shared" si="43"/>
        <v/>
      </c>
      <c r="L682" s="157" t="str">
        <f t="shared" si="45"/>
        <v/>
      </c>
      <c r="M682" s="157" t="str">
        <f>IF(ISBLANK(B682),"",IF(COUNTIF(B$7:$B682,B682)&gt;1,TRUE,FALSE))</f>
        <v/>
      </c>
      <c r="N682" s="157" t="str">
        <f>IF(ISBLANK(B682),"",IF(COUNTIF($L$7:L682,TRUE)&gt;$P$2,L682,FALSE))</f>
        <v/>
      </c>
      <c r="O682" s="85"/>
      <c r="P682" s="86" t="str">
        <f t="shared" si="44"/>
        <v/>
      </c>
    </row>
    <row r="683" spans="2:16" s="76" customFormat="1" ht="15" x14ac:dyDescent="0.25">
      <c r="B683" s="153"/>
      <c r="C683" s="164"/>
      <c r="D683" s="164"/>
      <c r="E683" s="169"/>
      <c r="F683" s="164"/>
      <c r="G683" s="154"/>
      <c r="H683" s="162" t="str">
        <f>IF(ISBLANK(B683),"",SUMIF(Virkedager!$C:$C,"&gt;" &amp;  C683,Virkedager!$A:$A) - SUMIF(Virkedager!$C:$C,"&gt;" &amp;  D683,Virkedager!$A:$A))</f>
        <v/>
      </c>
      <c r="I683" s="83" t="str">
        <f t="shared" si="42"/>
        <v/>
      </c>
      <c r="J683" s="84" t="str">
        <f>IF(ISBLANK(B683),"",SUMIF(Virkedager!$C:$C,"&gt;" &amp;  C683,Virkedager!$A:$A) - SUMIF(Virkedager!$C:$C,"&gt;" &amp;  F683,Virkedager!$A:$A))</f>
        <v/>
      </c>
      <c r="K683" s="83" t="str">
        <f t="shared" si="43"/>
        <v/>
      </c>
      <c r="L683" s="157" t="str">
        <f t="shared" si="45"/>
        <v/>
      </c>
      <c r="M683" s="157" t="str">
        <f>IF(ISBLANK(B683),"",IF(COUNTIF(B$7:$B683,B683)&gt;1,TRUE,FALSE))</f>
        <v/>
      </c>
      <c r="N683" s="157" t="str">
        <f>IF(ISBLANK(B683),"",IF(COUNTIF($L$7:L683,TRUE)&gt;$P$2,L683,FALSE))</f>
        <v/>
      </c>
      <c r="O683" s="85"/>
      <c r="P683" s="86" t="str">
        <f t="shared" si="44"/>
        <v/>
      </c>
    </row>
    <row r="684" spans="2:16" s="76" customFormat="1" ht="15" x14ac:dyDescent="0.25">
      <c r="B684" s="153"/>
      <c r="C684" s="164"/>
      <c r="D684" s="164"/>
      <c r="E684" s="169"/>
      <c r="F684" s="164"/>
      <c r="G684" s="154"/>
      <c r="H684" s="162" t="str">
        <f>IF(ISBLANK(B684),"",SUMIF(Virkedager!$C:$C,"&gt;" &amp;  C684,Virkedager!$A:$A) - SUMIF(Virkedager!$C:$C,"&gt;" &amp;  D684,Virkedager!$A:$A))</f>
        <v/>
      </c>
      <c r="I684" s="83" t="str">
        <f t="shared" si="42"/>
        <v/>
      </c>
      <c r="J684" s="84" t="str">
        <f>IF(ISBLANK(B684),"",SUMIF(Virkedager!$C:$C,"&gt;" &amp;  C684,Virkedager!$A:$A) - SUMIF(Virkedager!$C:$C,"&gt;" &amp;  F684,Virkedager!$A:$A))</f>
        <v/>
      </c>
      <c r="K684" s="83" t="str">
        <f t="shared" si="43"/>
        <v/>
      </c>
      <c r="L684" s="157" t="str">
        <f t="shared" si="45"/>
        <v/>
      </c>
      <c r="M684" s="157" t="str">
        <f>IF(ISBLANK(B684),"",IF(COUNTIF(B$7:$B684,B684)&gt;1,TRUE,FALSE))</f>
        <v/>
      </c>
      <c r="N684" s="157" t="str">
        <f>IF(ISBLANK(B684),"",IF(COUNTIF($L$7:L684,TRUE)&gt;$P$2,L684,FALSE))</f>
        <v/>
      </c>
      <c r="O684" s="85"/>
      <c r="P684" s="86" t="str">
        <f t="shared" si="44"/>
        <v/>
      </c>
    </row>
    <row r="685" spans="2:16" s="76" customFormat="1" ht="15" x14ac:dyDescent="0.25">
      <c r="B685" s="153"/>
      <c r="C685" s="164"/>
      <c r="D685" s="164"/>
      <c r="E685" s="169"/>
      <c r="F685" s="164"/>
      <c r="G685" s="154"/>
      <c r="H685" s="162" t="str">
        <f>IF(ISBLANK(B685),"",SUMIF(Virkedager!$C:$C,"&gt;" &amp;  C685,Virkedager!$A:$A) - SUMIF(Virkedager!$C:$C,"&gt;" &amp;  D685,Virkedager!$A:$A))</f>
        <v/>
      </c>
      <c r="I685" s="83" t="str">
        <f t="shared" si="42"/>
        <v/>
      </c>
      <c r="J685" s="84" t="str">
        <f>IF(ISBLANK(B685),"",SUMIF(Virkedager!$C:$C,"&gt;" &amp;  C685,Virkedager!$A:$A) - SUMIF(Virkedager!$C:$C,"&gt;" &amp;  F685,Virkedager!$A:$A))</f>
        <v/>
      </c>
      <c r="K685" s="83" t="str">
        <f t="shared" si="43"/>
        <v/>
      </c>
      <c r="L685" s="157" t="str">
        <f t="shared" si="45"/>
        <v/>
      </c>
      <c r="M685" s="157" t="str">
        <f>IF(ISBLANK(B685),"",IF(COUNTIF(B$7:$B685,B685)&gt;1,TRUE,FALSE))</f>
        <v/>
      </c>
      <c r="N685" s="157" t="str">
        <f>IF(ISBLANK(B685),"",IF(COUNTIF($L$7:L685,TRUE)&gt;$P$2,L685,FALSE))</f>
        <v/>
      </c>
      <c r="O685" s="85"/>
      <c r="P685" s="86" t="str">
        <f t="shared" si="44"/>
        <v/>
      </c>
    </row>
    <row r="686" spans="2:16" s="76" customFormat="1" ht="15" x14ac:dyDescent="0.25">
      <c r="B686" s="153"/>
      <c r="C686" s="164"/>
      <c r="D686" s="164"/>
      <c r="E686" s="169"/>
      <c r="F686" s="164"/>
      <c r="G686" s="154"/>
      <c r="H686" s="162" t="str">
        <f>IF(ISBLANK(B686),"",SUMIF(Virkedager!$C:$C,"&gt;" &amp;  C686,Virkedager!$A:$A) - SUMIF(Virkedager!$C:$C,"&gt;" &amp;  D686,Virkedager!$A:$A))</f>
        <v/>
      </c>
      <c r="I686" s="83" t="str">
        <f t="shared" si="42"/>
        <v/>
      </c>
      <c r="J686" s="84" t="str">
        <f>IF(ISBLANK(B686),"",SUMIF(Virkedager!$C:$C,"&gt;" &amp;  C686,Virkedager!$A:$A) - SUMIF(Virkedager!$C:$C,"&gt;" &amp;  F686,Virkedager!$A:$A))</f>
        <v/>
      </c>
      <c r="K686" s="83" t="str">
        <f t="shared" si="43"/>
        <v/>
      </c>
      <c r="L686" s="157" t="str">
        <f t="shared" si="45"/>
        <v/>
      </c>
      <c r="M686" s="157" t="str">
        <f>IF(ISBLANK(B686),"",IF(COUNTIF(B$7:$B686,B686)&gt;1,TRUE,FALSE))</f>
        <v/>
      </c>
      <c r="N686" s="157" t="str">
        <f>IF(ISBLANK(B686),"",IF(COUNTIF($L$7:L686,TRUE)&gt;$P$2,L686,FALSE))</f>
        <v/>
      </c>
      <c r="O686" s="85"/>
      <c r="P686" s="86" t="str">
        <f t="shared" si="44"/>
        <v/>
      </c>
    </row>
    <row r="687" spans="2:16" s="76" customFormat="1" ht="15" x14ac:dyDescent="0.25">
      <c r="B687" s="153"/>
      <c r="C687" s="164"/>
      <c r="D687" s="164"/>
      <c r="E687" s="169"/>
      <c r="F687" s="164"/>
      <c r="G687" s="154"/>
      <c r="H687" s="162" t="str">
        <f>IF(ISBLANK(B687),"",SUMIF(Virkedager!$C:$C,"&gt;" &amp;  C687,Virkedager!$A:$A) - SUMIF(Virkedager!$C:$C,"&gt;" &amp;  D687,Virkedager!$A:$A))</f>
        <v/>
      </c>
      <c r="I687" s="83" t="str">
        <f t="shared" si="42"/>
        <v/>
      </c>
      <c r="J687" s="84" t="str">
        <f>IF(ISBLANK(B687),"",SUMIF(Virkedager!$C:$C,"&gt;" &amp;  C687,Virkedager!$A:$A) - SUMIF(Virkedager!$C:$C,"&gt;" &amp;  F687,Virkedager!$A:$A))</f>
        <v/>
      </c>
      <c r="K687" s="83" t="str">
        <f t="shared" si="43"/>
        <v/>
      </c>
      <c r="L687" s="157" t="str">
        <f t="shared" si="45"/>
        <v/>
      </c>
      <c r="M687" s="157" t="str">
        <f>IF(ISBLANK(B687),"",IF(COUNTIF(B$7:$B687,B687)&gt;1,TRUE,FALSE))</f>
        <v/>
      </c>
      <c r="N687" s="157" t="str">
        <f>IF(ISBLANK(B687),"",IF(COUNTIF($L$7:L687,TRUE)&gt;$P$2,L687,FALSE))</f>
        <v/>
      </c>
      <c r="O687" s="85"/>
      <c r="P687" s="86" t="str">
        <f t="shared" si="44"/>
        <v/>
      </c>
    </row>
    <row r="688" spans="2:16" s="76" customFormat="1" ht="15" x14ac:dyDescent="0.25">
      <c r="B688" s="153"/>
      <c r="C688" s="164"/>
      <c r="D688" s="164"/>
      <c r="E688" s="169"/>
      <c r="F688" s="164"/>
      <c r="G688" s="154"/>
      <c r="H688" s="162" t="str">
        <f>IF(ISBLANK(B688),"",SUMIF(Virkedager!$C:$C,"&gt;" &amp;  C688,Virkedager!$A:$A) - SUMIF(Virkedager!$C:$C,"&gt;" &amp;  D688,Virkedager!$A:$A))</f>
        <v/>
      </c>
      <c r="I688" s="83" t="str">
        <f t="shared" si="42"/>
        <v/>
      </c>
      <c r="J688" s="84" t="str">
        <f>IF(ISBLANK(B688),"",SUMIF(Virkedager!$C:$C,"&gt;" &amp;  C688,Virkedager!$A:$A) - SUMIF(Virkedager!$C:$C,"&gt;" &amp;  F688,Virkedager!$A:$A))</f>
        <v/>
      </c>
      <c r="K688" s="83" t="str">
        <f t="shared" si="43"/>
        <v/>
      </c>
      <c r="L688" s="157" t="str">
        <f t="shared" si="45"/>
        <v/>
      </c>
      <c r="M688" s="157" t="str">
        <f>IF(ISBLANK(B688),"",IF(COUNTIF(B$7:$B688,B688)&gt;1,TRUE,FALSE))</f>
        <v/>
      </c>
      <c r="N688" s="157" t="str">
        <f>IF(ISBLANK(B688),"",IF(COUNTIF($L$7:L688,TRUE)&gt;$P$2,L688,FALSE))</f>
        <v/>
      </c>
      <c r="O688" s="85"/>
      <c r="P688" s="86" t="str">
        <f t="shared" si="44"/>
        <v/>
      </c>
    </row>
    <row r="689" spans="2:16" s="76" customFormat="1" ht="15" x14ac:dyDescent="0.25">
      <c r="B689" s="153"/>
      <c r="C689" s="164"/>
      <c r="D689" s="164"/>
      <c r="E689" s="169"/>
      <c r="F689" s="164"/>
      <c r="G689" s="154"/>
      <c r="H689" s="162" t="str">
        <f>IF(ISBLANK(B689),"",SUMIF(Virkedager!$C:$C,"&gt;" &amp;  C689,Virkedager!$A:$A) - SUMIF(Virkedager!$C:$C,"&gt;" &amp;  D689,Virkedager!$A:$A))</f>
        <v/>
      </c>
      <c r="I689" s="83" t="str">
        <f t="shared" si="42"/>
        <v/>
      </c>
      <c r="J689" s="84" t="str">
        <f>IF(ISBLANK(B689),"",SUMIF(Virkedager!$C:$C,"&gt;" &amp;  C689,Virkedager!$A:$A) - SUMIF(Virkedager!$C:$C,"&gt;" &amp;  F689,Virkedager!$A:$A))</f>
        <v/>
      </c>
      <c r="K689" s="83" t="str">
        <f t="shared" si="43"/>
        <v/>
      </c>
      <c r="L689" s="157" t="str">
        <f t="shared" si="45"/>
        <v/>
      </c>
      <c r="M689" s="157" t="str">
        <f>IF(ISBLANK(B689),"",IF(COUNTIF(B$7:$B689,B689)&gt;1,TRUE,FALSE))</f>
        <v/>
      </c>
      <c r="N689" s="157" t="str">
        <f>IF(ISBLANK(B689),"",IF(COUNTIF($L$7:L689,TRUE)&gt;$P$2,L689,FALSE))</f>
        <v/>
      </c>
      <c r="O689" s="85"/>
      <c r="P689" s="86" t="str">
        <f t="shared" si="44"/>
        <v/>
      </c>
    </row>
    <row r="690" spans="2:16" s="76" customFormat="1" ht="15" x14ac:dyDescent="0.25">
      <c r="B690" s="153"/>
      <c r="C690" s="164"/>
      <c r="D690" s="164"/>
      <c r="E690" s="169"/>
      <c r="F690" s="164"/>
      <c r="G690" s="154"/>
      <c r="H690" s="162" t="str">
        <f>IF(ISBLANK(B690),"",SUMIF(Virkedager!$C:$C,"&gt;" &amp;  C690,Virkedager!$A:$A) - SUMIF(Virkedager!$C:$C,"&gt;" &amp;  D690,Virkedager!$A:$A))</f>
        <v/>
      </c>
      <c r="I690" s="83" t="str">
        <f t="shared" si="42"/>
        <v/>
      </c>
      <c r="J690" s="84" t="str">
        <f>IF(ISBLANK(B690),"",SUMIF(Virkedager!$C:$C,"&gt;" &amp;  C690,Virkedager!$A:$A) - SUMIF(Virkedager!$C:$C,"&gt;" &amp;  F690,Virkedager!$A:$A))</f>
        <v/>
      </c>
      <c r="K690" s="83" t="str">
        <f t="shared" si="43"/>
        <v/>
      </c>
      <c r="L690" s="157" t="str">
        <f t="shared" si="45"/>
        <v/>
      </c>
      <c r="M690" s="157" t="str">
        <f>IF(ISBLANK(B690),"",IF(COUNTIF(B$7:$B690,B690)&gt;1,TRUE,FALSE))</f>
        <v/>
      </c>
      <c r="N690" s="157" t="str">
        <f>IF(ISBLANK(B690),"",IF(COUNTIF($L$7:L690,TRUE)&gt;$P$2,L690,FALSE))</f>
        <v/>
      </c>
      <c r="O690" s="85"/>
      <c r="P690" s="86" t="str">
        <f t="shared" si="44"/>
        <v/>
      </c>
    </row>
    <row r="691" spans="2:16" s="76" customFormat="1" ht="15" x14ac:dyDescent="0.25">
      <c r="B691" s="153"/>
      <c r="C691" s="164"/>
      <c r="D691" s="164"/>
      <c r="E691" s="169"/>
      <c r="F691" s="164"/>
      <c r="G691" s="154"/>
      <c r="H691" s="162" t="str">
        <f>IF(ISBLANK(B691),"",SUMIF(Virkedager!$C:$C,"&gt;" &amp;  C691,Virkedager!$A:$A) - SUMIF(Virkedager!$C:$C,"&gt;" &amp;  D691,Virkedager!$A:$A))</f>
        <v/>
      </c>
      <c r="I691" s="83" t="str">
        <f t="shared" ref="I691:I754" si="46">IF(ISBLANK(B691),"",H691&lt;21)</f>
        <v/>
      </c>
      <c r="J691" s="84" t="str">
        <f>IF(ISBLANK(B691),"",SUMIF(Virkedager!$C:$C,"&gt;" &amp;  C691,Virkedager!$A:$A) - SUMIF(Virkedager!$C:$C,"&gt;" &amp;  F691,Virkedager!$A:$A))</f>
        <v/>
      </c>
      <c r="K691" s="83" t="str">
        <f t="shared" ref="K691:K754" si="47">IF(ISBLANK(B691),"",J691&gt;=21)</f>
        <v/>
      </c>
      <c r="L691" s="157" t="str">
        <f t="shared" si="45"/>
        <v/>
      </c>
      <c r="M691" s="157" t="str">
        <f>IF(ISBLANK(B691),"",IF(COUNTIF(B$7:$B691,B691)&gt;1,TRUE,FALSE))</f>
        <v/>
      </c>
      <c r="N691" s="157" t="str">
        <f>IF(ISBLANK(B691),"",IF(COUNTIF($L$7:L691,TRUE)&gt;$P$2,L691,FALSE))</f>
        <v/>
      </c>
      <c r="O691" s="85"/>
      <c r="P691" s="86" t="str">
        <f t="shared" si="44"/>
        <v/>
      </c>
    </row>
    <row r="692" spans="2:16" s="76" customFormat="1" ht="15" x14ac:dyDescent="0.25">
      <c r="B692" s="153"/>
      <c r="C692" s="164"/>
      <c r="D692" s="164"/>
      <c r="E692" s="169"/>
      <c r="F692" s="164"/>
      <c r="G692" s="154"/>
      <c r="H692" s="162" t="str">
        <f>IF(ISBLANK(B692),"",SUMIF(Virkedager!$C:$C,"&gt;" &amp;  C692,Virkedager!$A:$A) - SUMIF(Virkedager!$C:$C,"&gt;" &amp;  D692,Virkedager!$A:$A))</f>
        <v/>
      </c>
      <c r="I692" s="83" t="str">
        <f t="shared" si="46"/>
        <v/>
      </c>
      <c r="J692" s="84" t="str">
        <f>IF(ISBLANK(B692),"",SUMIF(Virkedager!$C:$C,"&gt;" &amp;  C692,Virkedager!$A:$A) - SUMIF(Virkedager!$C:$C,"&gt;" &amp;  F692,Virkedager!$A:$A))</f>
        <v/>
      </c>
      <c r="K692" s="83" t="str">
        <f t="shared" si="47"/>
        <v/>
      </c>
      <c r="L692" s="157" t="str">
        <f t="shared" si="45"/>
        <v/>
      </c>
      <c r="M692" s="157" t="str">
        <f>IF(ISBLANK(B692),"",IF(COUNTIF(B$7:$B692,B692)&gt;1,TRUE,FALSE))</f>
        <v/>
      </c>
      <c r="N692" s="157" t="str">
        <f>IF(ISBLANK(B692),"",IF(COUNTIF($L$7:L692,TRUE)&gt;$P$2,L692,FALSE))</f>
        <v/>
      </c>
      <c r="O692" s="85"/>
      <c r="P692" s="86" t="str">
        <f t="shared" si="44"/>
        <v/>
      </c>
    </row>
    <row r="693" spans="2:16" s="76" customFormat="1" ht="15" x14ac:dyDescent="0.25">
      <c r="B693" s="153"/>
      <c r="C693" s="164"/>
      <c r="D693" s="164"/>
      <c r="E693" s="169"/>
      <c r="F693" s="164"/>
      <c r="G693" s="154"/>
      <c r="H693" s="162" t="str">
        <f>IF(ISBLANK(B693),"",SUMIF(Virkedager!$C:$C,"&gt;" &amp;  C693,Virkedager!$A:$A) - SUMIF(Virkedager!$C:$C,"&gt;" &amp;  D693,Virkedager!$A:$A))</f>
        <v/>
      </c>
      <c r="I693" s="83" t="str">
        <f t="shared" si="46"/>
        <v/>
      </c>
      <c r="J693" s="84" t="str">
        <f>IF(ISBLANK(B693),"",SUMIF(Virkedager!$C:$C,"&gt;" &amp;  C693,Virkedager!$A:$A) - SUMIF(Virkedager!$C:$C,"&gt;" &amp;  F693,Virkedager!$A:$A))</f>
        <v/>
      </c>
      <c r="K693" s="83" t="str">
        <f t="shared" si="47"/>
        <v/>
      </c>
      <c r="L693" s="157" t="str">
        <f t="shared" si="45"/>
        <v/>
      </c>
      <c r="M693" s="157" t="str">
        <f>IF(ISBLANK(B693),"",IF(COUNTIF(B$7:$B693,B693)&gt;1,TRUE,FALSE))</f>
        <v/>
      </c>
      <c r="N693" s="157" t="str">
        <f>IF(ISBLANK(B693),"",IF(COUNTIF($L$7:L693,TRUE)&gt;$P$2,L693,FALSE))</f>
        <v/>
      </c>
      <c r="O693" s="85"/>
      <c r="P693" s="86" t="str">
        <f t="shared" si="44"/>
        <v/>
      </c>
    </row>
    <row r="694" spans="2:16" s="76" customFormat="1" ht="15" x14ac:dyDescent="0.25">
      <c r="B694" s="153"/>
      <c r="C694" s="164"/>
      <c r="D694" s="164"/>
      <c r="E694" s="169"/>
      <c r="F694" s="164"/>
      <c r="G694" s="154"/>
      <c r="H694" s="162" t="str">
        <f>IF(ISBLANK(B694),"",SUMIF(Virkedager!$C:$C,"&gt;" &amp;  C694,Virkedager!$A:$A) - SUMIF(Virkedager!$C:$C,"&gt;" &amp;  D694,Virkedager!$A:$A))</f>
        <v/>
      </c>
      <c r="I694" s="83" t="str">
        <f t="shared" si="46"/>
        <v/>
      </c>
      <c r="J694" s="84" t="str">
        <f>IF(ISBLANK(B694),"",SUMIF(Virkedager!$C:$C,"&gt;" &amp;  C694,Virkedager!$A:$A) - SUMIF(Virkedager!$C:$C,"&gt;" &amp;  F694,Virkedager!$A:$A))</f>
        <v/>
      </c>
      <c r="K694" s="83" t="str">
        <f t="shared" si="47"/>
        <v/>
      </c>
      <c r="L694" s="157" t="str">
        <f t="shared" si="45"/>
        <v/>
      </c>
      <c r="M694" s="157" t="str">
        <f>IF(ISBLANK(B694),"",IF(COUNTIF(B$7:$B694,B694)&gt;1,TRUE,FALSE))</f>
        <v/>
      </c>
      <c r="N694" s="157" t="str">
        <f>IF(ISBLANK(B694),"",IF(COUNTIF($L$7:L694,TRUE)&gt;$P$2,L694,FALSE))</f>
        <v/>
      </c>
      <c r="O694" s="85"/>
      <c r="P694" s="86" t="str">
        <f t="shared" si="44"/>
        <v/>
      </c>
    </row>
    <row r="695" spans="2:16" s="76" customFormat="1" ht="15" x14ac:dyDescent="0.25">
      <c r="B695" s="153"/>
      <c r="C695" s="164"/>
      <c r="D695" s="164"/>
      <c r="E695" s="169"/>
      <c r="F695" s="164"/>
      <c r="G695" s="154"/>
      <c r="H695" s="162" t="str">
        <f>IF(ISBLANK(B695),"",SUMIF(Virkedager!$C:$C,"&gt;" &amp;  C695,Virkedager!$A:$A) - SUMIF(Virkedager!$C:$C,"&gt;" &amp;  D695,Virkedager!$A:$A))</f>
        <v/>
      </c>
      <c r="I695" s="83" t="str">
        <f t="shared" si="46"/>
        <v/>
      </c>
      <c r="J695" s="84" t="str">
        <f>IF(ISBLANK(B695),"",SUMIF(Virkedager!$C:$C,"&gt;" &amp;  C695,Virkedager!$A:$A) - SUMIF(Virkedager!$C:$C,"&gt;" &amp;  F695,Virkedager!$A:$A))</f>
        <v/>
      </c>
      <c r="K695" s="83" t="str">
        <f t="shared" si="47"/>
        <v/>
      </c>
      <c r="L695" s="157" t="str">
        <f t="shared" si="45"/>
        <v/>
      </c>
      <c r="M695" s="157" t="str">
        <f>IF(ISBLANK(B695),"",IF(COUNTIF(B$7:$B695,B695)&gt;1,TRUE,FALSE))</f>
        <v/>
      </c>
      <c r="N695" s="157" t="str">
        <f>IF(ISBLANK(B695),"",IF(COUNTIF($L$7:L695,TRUE)&gt;$P$2,L695,FALSE))</f>
        <v/>
      </c>
      <c r="O695" s="85"/>
      <c r="P695" s="86" t="str">
        <f t="shared" si="44"/>
        <v/>
      </c>
    </row>
    <row r="696" spans="2:16" s="76" customFormat="1" ht="15" x14ac:dyDescent="0.25">
      <c r="B696" s="153"/>
      <c r="C696" s="164"/>
      <c r="D696" s="164"/>
      <c r="E696" s="169"/>
      <c r="F696" s="164"/>
      <c r="G696" s="154"/>
      <c r="H696" s="162" t="str">
        <f>IF(ISBLANK(B696),"",SUMIF(Virkedager!$C:$C,"&gt;" &amp;  C696,Virkedager!$A:$A) - SUMIF(Virkedager!$C:$C,"&gt;" &amp;  D696,Virkedager!$A:$A))</f>
        <v/>
      </c>
      <c r="I696" s="83" t="str">
        <f t="shared" si="46"/>
        <v/>
      </c>
      <c r="J696" s="84" t="str">
        <f>IF(ISBLANK(B696),"",SUMIF(Virkedager!$C:$C,"&gt;" &amp;  C696,Virkedager!$A:$A) - SUMIF(Virkedager!$C:$C,"&gt;" &amp;  F696,Virkedager!$A:$A))</f>
        <v/>
      </c>
      <c r="K696" s="83" t="str">
        <f t="shared" si="47"/>
        <v/>
      </c>
      <c r="L696" s="157" t="str">
        <f t="shared" si="45"/>
        <v/>
      </c>
      <c r="M696" s="157" t="str">
        <f>IF(ISBLANK(B696),"",IF(COUNTIF(B$7:$B696,B696)&gt;1,TRUE,FALSE))</f>
        <v/>
      </c>
      <c r="N696" s="157" t="str">
        <f>IF(ISBLANK(B696),"",IF(COUNTIF($L$7:L696,TRUE)&gt;$P$2,L696,FALSE))</f>
        <v/>
      </c>
      <c r="O696" s="85"/>
      <c r="P696" s="86" t="str">
        <f t="shared" si="44"/>
        <v/>
      </c>
    </row>
    <row r="697" spans="2:16" s="76" customFormat="1" ht="15" x14ac:dyDescent="0.25">
      <c r="B697" s="153"/>
      <c r="C697" s="164"/>
      <c r="D697" s="164"/>
      <c r="E697" s="169"/>
      <c r="F697" s="164"/>
      <c r="G697" s="154"/>
      <c r="H697" s="162" t="str">
        <f>IF(ISBLANK(B697),"",SUMIF(Virkedager!$C:$C,"&gt;" &amp;  C697,Virkedager!$A:$A) - SUMIF(Virkedager!$C:$C,"&gt;" &amp;  D697,Virkedager!$A:$A))</f>
        <v/>
      </c>
      <c r="I697" s="83" t="str">
        <f t="shared" si="46"/>
        <v/>
      </c>
      <c r="J697" s="84" t="str">
        <f>IF(ISBLANK(B697),"",SUMIF(Virkedager!$C:$C,"&gt;" &amp;  C697,Virkedager!$A:$A) - SUMIF(Virkedager!$C:$C,"&gt;" &amp;  F697,Virkedager!$A:$A))</f>
        <v/>
      </c>
      <c r="K697" s="83" t="str">
        <f t="shared" si="47"/>
        <v/>
      </c>
      <c r="L697" s="157" t="str">
        <f t="shared" si="45"/>
        <v/>
      </c>
      <c r="M697" s="157" t="str">
        <f>IF(ISBLANK(B697),"",IF(COUNTIF(B$7:$B697,B697)&gt;1,TRUE,FALSE))</f>
        <v/>
      </c>
      <c r="N697" s="157" t="str">
        <f>IF(ISBLANK(B697),"",IF(COUNTIF($L$7:L697,TRUE)&gt;$P$2,L697,FALSE))</f>
        <v/>
      </c>
      <c r="O697" s="85"/>
      <c r="P697" s="86" t="str">
        <f t="shared" si="44"/>
        <v/>
      </c>
    </row>
    <row r="698" spans="2:16" s="76" customFormat="1" ht="15" x14ac:dyDescent="0.25">
      <c r="B698" s="153"/>
      <c r="C698" s="164"/>
      <c r="D698" s="164"/>
      <c r="E698" s="169"/>
      <c r="F698" s="164"/>
      <c r="G698" s="154"/>
      <c r="H698" s="162" t="str">
        <f>IF(ISBLANK(B698),"",SUMIF(Virkedager!$C:$C,"&gt;" &amp;  C698,Virkedager!$A:$A) - SUMIF(Virkedager!$C:$C,"&gt;" &amp;  D698,Virkedager!$A:$A))</f>
        <v/>
      </c>
      <c r="I698" s="83" t="str">
        <f t="shared" si="46"/>
        <v/>
      </c>
      <c r="J698" s="84" t="str">
        <f>IF(ISBLANK(B698),"",SUMIF(Virkedager!$C:$C,"&gt;" &amp;  C698,Virkedager!$A:$A) - SUMIF(Virkedager!$C:$C,"&gt;" &amp;  F698,Virkedager!$A:$A))</f>
        <v/>
      </c>
      <c r="K698" s="83" t="str">
        <f t="shared" si="47"/>
        <v/>
      </c>
      <c r="L698" s="157" t="str">
        <f t="shared" si="45"/>
        <v/>
      </c>
      <c r="M698" s="157" t="str">
        <f>IF(ISBLANK(B698),"",IF(COUNTIF(B$7:$B698,B698)&gt;1,TRUE,FALSE))</f>
        <v/>
      </c>
      <c r="N698" s="157" t="str">
        <f>IF(ISBLANK(B698),"",IF(COUNTIF($L$7:L698,TRUE)&gt;$P$2,L698,FALSE))</f>
        <v/>
      </c>
      <c r="O698" s="85"/>
      <c r="P698" s="86" t="str">
        <f t="shared" si="44"/>
        <v/>
      </c>
    </row>
    <row r="699" spans="2:16" s="76" customFormat="1" ht="15" x14ac:dyDescent="0.25">
      <c r="B699" s="153"/>
      <c r="C699" s="164"/>
      <c r="D699" s="164"/>
      <c r="E699" s="169"/>
      <c r="F699" s="164"/>
      <c r="G699" s="154"/>
      <c r="H699" s="162" t="str">
        <f>IF(ISBLANK(B699),"",SUMIF(Virkedager!$C:$C,"&gt;" &amp;  C699,Virkedager!$A:$A) - SUMIF(Virkedager!$C:$C,"&gt;" &amp;  D699,Virkedager!$A:$A))</f>
        <v/>
      </c>
      <c r="I699" s="83" t="str">
        <f t="shared" si="46"/>
        <v/>
      </c>
      <c r="J699" s="84" t="str">
        <f>IF(ISBLANK(B699),"",SUMIF(Virkedager!$C:$C,"&gt;" &amp;  C699,Virkedager!$A:$A) - SUMIF(Virkedager!$C:$C,"&gt;" &amp;  F699,Virkedager!$A:$A))</f>
        <v/>
      </c>
      <c r="K699" s="83" t="str">
        <f t="shared" si="47"/>
        <v/>
      </c>
      <c r="L699" s="157" t="str">
        <f t="shared" si="45"/>
        <v/>
      </c>
      <c r="M699" s="157" t="str">
        <f>IF(ISBLANK(B699),"",IF(COUNTIF(B$7:$B699,B699)&gt;1,TRUE,FALSE))</f>
        <v/>
      </c>
      <c r="N699" s="157" t="str">
        <f>IF(ISBLANK(B699),"",IF(COUNTIF($L$7:L699,TRUE)&gt;$P$2,L699,FALSE))</f>
        <v/>
      </c>
      <c r="O699" s="85"/>
      <c r="P699" s="86" t="str">
        <f t="shared" si="44"/>
        <v/>
      </c>
    </row>
    <row r="700" spans="2:16" s="76" customFormat="1" ht="15" x14ac:dyDescent="0.25">
      <c r="B700" s="153"/>
      <c r="C700" s="164"/>
      <c r="D700" s="164"/>
      <c r="E700" s="169"/>
      <c r="F700" s="164"/>
      <c r="G700" s="154"/>
      <c r="H700" s="162" t="str">
        <f>IF(ISBLANK(B700),"",SUMIF(Virkedager!$C:$C,"&gt;" &amp;  C700,Virkedager!$A:$A) - SUMIF(Virkedager!$C:$C,"&gt;" &amp;  D700,Virkedager!$A:$A))</f>
        <v/>
      </c>
      <c r="I700" s="83" t="str">
        <f t="shared" si="46"/>
        <v/>
      </c>
      <c r="J700" s="84" t="str">
        <f>IF(ISBLANK(B700),"",SUMIF(Virkedager!$C:$C,"&gt;" &amp;  C700,Virkedager!$A:$A) - SUMIF(Virkedager!$C:$C,"&gt;" &amp;  F700,Virkedager!$A:$A))</f>
        <v/>
      </c>
      <c r="K700" s="83" t="str">
        <f t="shared" si="47"/>
        <v/>
      </c>
      <c r="L700" s="157" t="str">
        <f t="shared" si="45"/>
        <v/>
      </c>
      <c r="M700" s="157" t="str">
        <f>IF(ISBLANK(B700),"",IF(COUNTIF(B$7:$B700,B700)&gt;1,TRUE,FALSE))</f>
        <v/>
      </c>
      <c r="N700" s="157" t="str">
        <f>IF(ISBLANK(B700),"",IF(COUNTIF($L$7:L700,TRUE)&gt;$P$2,L700,FALSE))</f>
        <v/>
      </c>
      <c r="O700" s="85"/>
      <c r="P700" s="86" t="str">
        <f t="shared" si="44"/>
        <v/>
      </c>
    </row>
    <row r="701" spans="2:16" s="76" customFormat="1" ht="15" x14ac:dyDescent="0.25">
      <c r="B701" s="153"/>
      <c r="C701" s="164"/>
      <c r="D701" s="164"/>
      <c r="E701" s="169"/>
      <c r="F701" s="164"/>
      <c r="G701" s="154"/>
      <c r="H701" s="162" t="str">
        <f>IF(ISBLANK(B701),"",SUMIF(Virkedager!$C:$C,"&gt;" &amp;  C701,Virkedager!$A:$A) - SUMIF(Virkedager!$C:$C,"&gt;" &amp;  D701,Virkedager!$A:$A))</f>
        <v/>
      </c>
      <c r="I701" s="83" t="str">
        <f t="shared" si="46"/>
        <v/>
      </c>
      <c r="J701" s="84" t="str">
        <f>IF(ISBLANK(B701),"",SUMIF(Virkedager!$C:$C,"&gt;" &amp;  C701,Virkedager!$A:$A) - SUMIF(Virkedager!$C:$C,"&gt;" &amp;  F701,Virkedager!$A:$A))</f>
        <v/>
      </c>
      <c r="K701" s="83" t="str">
        <f t="shared" si="47"/>
        <v/>
      </c>
      <c r="L701" s="157" t="str">
        <f t="shared" si="45"/>
        <v/>
      </c>
      <c r="M701" s="157" t="str">
        <f>IF(ISBLANK(B701),"",IF(COUNTIF(B$7:$B701,B701)&gt;1,TRUE,FALSE))</f>
        <v/>
      </c>
      <c r="N701" s="157" t="str">
        <f>IF(ISBLANK(B701),"",IF(COUNTIF($L$7:L701,TRUE)&gt;$P$2,L701,FALSE))</f>
        <v/>
      </c>
      <c r="O701" s="85"/>
      <c r="P701" s="86" t="str">
        <f t="shared" si="44"/>
        <v/>
      </c>
    </row>
    <row r="702" spans="2:16" s="76" customFormat="1" ht="15" x14ac:dyDescent="0.25">
      <c r="B702" s="153"/>
      <c r="C702" s="164"/>
      <c r="D702" s="164"/>
      <c r="E702" s="169"/>
      <c r="F702" s="164"/>
      <c r="G702" s="154"/>
      <c r="H702" s="162" t="str">
        <f>IF(ISBLANK(B702),"",SUMIF(Virkedager!$C:$C,"&gt;" &amp;  C702,Virkedager!$A:$A) - SUMIF(Virkedager!$C:$C,"&gt;" &amp;  D702,Virkedager!$A:$A))</f>
        <v/>
      </c>
      <c r="I702" s="83" t="str">
        <f t="shared" si="46"/>
        <v/>
      </c>
      <c r="J702" s="84" t="str">
        <f>IF(ISBLANK(B702),"",SUMIF(Virkedager!$C:$C,"&gt;" &amp;  C702,Virkedager!$A:$A) - SUMIF(Virkedager!$C:$C,"&gt;" &amp;  F702,Virkedager!$A:$A))</f>
        <v/>
      </c>
      <c r="K702" s="83" t="str">
        <f t="shared" si="47"/>
        <v/>
      </c>
      <c r="L702" s="157" t="str">
        <f t="shared" si="45"/>
        <v/>
      </c>
      <c r="M702" s="157" t="str">
        <f>IF(ISBLANK(B702),"",IF(COUNTIF(B$7:$B702,B702)&gt;1,TRUE,FALSE))</f>
        <v/>
      </c>
      <c r="N702" s="157" t="str">
        <f>IF(ISBLANK(B702),"",IF(COUNTIF($L$7:L702,TRUE)&gt;$P$2,L702,FALSE))</f>
        <v/>
      </c>
      <c r="O702" s="85"/>
      <c r="P702" s="86" t="str">
        <f t="shared" si="44"/>
        <v/>
      </c>
    </row>
    <row r="703" spans="2:16" s="76" customFormat="1" ht="15" x14ac:dyDescent="0.25">
      <c r="B703" s="153"/>
      <c r="C703" s="164"/>
      <c r="D703" s="164"/>
      <c r="E703" s="169"/>
      <c r="F703" s="164"/>
      <c r="G703" s="154"/>
      <c r="H703" s="162" t="str">
        <f>IF(ISBLANK(B703),"",SUMIF(Virkedager!$C:$C,"&gt;" &amp;  C703,Virkedager!$A:$A) - SUMIF(Virkedager!$C:$C,"&gt;" &amp;  D703,Virkedager!$A:$A))</f>
        <v/>
      </c>
      <c r="I703" s="83" t="str">
        <f t="shared" si="46"/>
        <v/>
      </c>
      <c r="J703" s="84" t="str">
        <f>IF(ISBLANK(B703),"",SUMIF(Virkedager!$C:$C,"&gt;" &amp;  C703,Virkedager!$A:$A) - SUMIF(Virkedager!$C:$C,"&gt;" &amp;  F703,Virkedager!$A:$A))</f>
        <v/>
      </c>
      <c r="K703" s="83" t="str">
        <f t="shared" si="47"/>
        <v/>
      </c>
      <c r="L703" s="157" t="str">
        <f t="shared" si="45"/>
        <v/>
      </c>
      <c r="M703" s="157" t="str">
        <f>IF(ISBLANK(B703),"",IF(COUNTIF(B$7:$B703,B703)&gt;1,TRUE,FALSE))</f>
        <v/>
      </c>
      <c r="N703" s="157" t="str">
        <f>IF(ISBLANK(B703),"",IF(COUNTIF($L$7:L703,TRUE)&gt;$P$2,L703,FALSE))</f>
        <v/>
      </c>
      <c r="O703" s="85"/>
      <c r="P703" s="86" t="str">
        <f t="shared" si="44"/>
        <v/>
      </c>
    </row>
    <row r="704" spans="2:16" s="76" customFormat="1" ht="15" x14ac:dyDescent="0.25">
      <c r="B704" s="153"/>
      <c r="C704" s="164"/>
      <c r="D704" s="164"/>
      <c r="E704" s="169"/>
      <c r="F704" s="164"/>
      <c r="G704" s="154"/>
      <c r="H704" s="162" t="str">
        <f>IF(ISBLANK(B704),"",SUMIF(Virkedager!$C:$C,"&gt;" &amp;  C704,Virkedager!$A:$A) - SUMIF(Virkedager!$C:$C,"&gt;" &amp;  D704,Virkedager!$A:$A))</f>
        <v/>
      </c>
      <c r="I704" s="83" t="str">
        <f t="shared" si="46"/>
        <v/>
      </c>
      <c r="J704" s="84" t="str">
        <f>IF(ISBLANK(B704),"",SUMIF(Virkedager!$C:$C,"&gt;" &amp;  C704,Virkedager!$A:$A) - SUMIF(Virkedager!$C:$C,"&gt;" &amp;  F704,Virkedager!$A:$A))</f>
        <v/>
      </c>
      <c r="K704" s="83" t="str">
        <f t="shared" si="47"/>
        <v/>
      </c>
      <c r="L704" s="157" t="str">
        <f t="shared" si="45"/>
        <v/>
      </c>
      <c r="M704" s="157" t="str">
        <f>IF(ISBLANK(B704),"",IF(COUNTIF(B$7:$B704,B704)&gt;1,TRUE,FALSE))</f>
        <v/>
      </c>
      <c r="N704" s="157" t="str">
        <f>IF(ISBLANK(B704),"",IF(COUNTIF($L$7:L704,TRUE)&gt;$P$2,L704,FALSE))</f>
        <v/>
      </c>
      <c r="O704" s="85"/>
      <c r="P704" s="86" t="str">
        <f t="shared" si="44"/>
        <v/>
      </c>
    </row>
    <row r="705" spans="2:16" s="76" customFormat="1" ht="15" x14ac:dyDescent="0.25">
      <c r="B705" s="153"/>
      <c r="C705" s="164"/>
      <c r="D705" s="164"/>
      <c r="E705" s="169"/>
      <c r="F705" s="164"/>
      <c r="G705" s="154"/>
      <c r="H705" s="162" t="str">
        <f>IF(ISBLANK(B705),"",SUMIF(Virkedager!$C:$C,"&gt;" &amp;  C705,Virkedager!$A:$A) - SUMIF(Virkedager!$C:$C,"&gt;" &amp;  D705,Virkedager!$A:$A))</f>
        <v/>
      </c>
      <c r="I705" s="83" t="str">
        <f t="shared" si="46"/>
        <v/>
      </c>
      <c r="J705" s="84" t="str">
        <f>IF(ISBLANK(B705),"",SUMIF(Virkedager!$C:$C,"&gt;" &amp;  C705,Virkedager!$A:$A) - SUMIF(Virkedager!$C:$C,"&gt;" &amp;  F705,Virkedager!$A:$A))</f>
        <v/>
      </c>
      <c r="K705" s="83" t="str">
        <f t="shared" si="47"/>
        <v/>
      </c>
      <c r="L705" s="157" t="str">
        <f t="shared" si="45"/>
        <v/>
      </c>
      <c r="M705" s="157" t="str">
        <f>IF(ISBLANK(B705),"",IF(COUNTIF(B$7:$B705,B705)&gt;1,TRUE,FALSE))</f>
        <v/>
      </c>
      <c r="N705" s="157" t="str">
        <f>IF(ISBLANK(B705),"",IF(COUNTIF($L$7:L705,TRUE)&gt;$P$2,L705,FALSE))</f>
        <v/>
      </c>
      <c r="O705" s="85"/>
      <c r="P705" s="86" t="str">
        <f t="shared" si="44"/>
        <v/>
      </c>
    </row>
    <row r="706" spans="2:16" s="76" customFormat="1" ht="15" x14ac:dyDescent="0.25">
      <c r="B706" s="153"/>
      <c r="C706" s="164"/>
      <c r="D706" s="164"/>
      <c r="E706" s="169"/>
      <c r="F706" s="164"/>
      <c r="G706" s="154"/>
      <c r="H706" s="162" t="str">
        <f>IF(ISBLANK(B706),"",SUMIF(Virkedager!$C:$C,"&gt;" &amp;  C706,Virkedager!$A:$A) - SUMIF(Virkedager!$C:$C,"&gt;" &amp;  D706,Virkedager!$A:$A))</f>
        <v/>
      </c>
      <c r="I706" s="83" t="str">
        <f t="shared" si="46"/>
        <v/>
      </c>
      <c r="J706" s="84" t="str">
        <f>IF(ISBLANK(B706),"",SUMIF(Virkedager!$C:$C,"&gt;" &amp;  C706,Virkedager!$A:$A) - SUMIF(Virkedager!$C:$C,"&gt;" &amp;  F706,Virkedager!$A:$A))</f>
        <v/>
      </c>
      <c r="K706" s="83" t="str">
        <f t="shared" si="47"/>
        <v/>
      </c>
      <c r="L706" s="157" t="str">
        <f t="shared" si="45"/>
        <v/>
      </c>
      <c r="M706" s="157" t="str">
        <f>IF(ISBLANK(B706),"",IF(COUNTIF(B$7:$B706,B706)&gt;1,TRUE,FALSE))</f>
        <v/>
      </c>
      <c r="N706" s="157" t="str">
        <f>IF(ISBLANK(B706),"",IF(COUNTIF($L$7:L706,TRUE)&gt;$P$2,L706,FALSE))</f>
        <v/>
      </c>
      <c r="O706" s="85"/>
      <c r="P706" s="86" t="str">
        <f t="shared" si="44"/>
        <v/>
      </c>
    </row>
    <row r="707" spans="2:16" s="76" customFormat="1" ht="15" x14ac:dyDescent="0.25">
      <c r="B707" s="153"/>
      <c r="C707" s="164"/>
      <c r="D707" s="164"/>
      <c r="E707" s="169"/>
      <c r="F707" s="164"/>
      <c r="G707" s="154"/>
      <c r="H707" s="162" t="str">
        <f>IF(ISBLANK(B707),"",SUMIF(Virkedager!$C:$C,"&gt;" &amp;  C707,Virkedager!$A:$A) - SUMIF(Virkedager!$C:$C,"&gt;" &amp;  D707,Virkedager!$A:$A))</f>
        <v/>
      </c>
      <c r="I707" s="83" t="str">
        <f t="shared" si="46"/>
        <v/>
      </c>
      <c r="J707" s="84" t="str">
        <f>IF(ISBLANK(B707),"",SUMIF(Virkedager!$C:$C,"&gt;" &amp;  C707,Virkedager!$A:$A) - SUMIF(Virkedager!$C:$C,"&gt;" &amp;  F707,Virkedager!$A:$A))</f>
        <v/>
      </c>
      <c r="K707" s="83" t="str">
        <f t="shared" si="47"/>
        <v/>
      </c>
      <c r="L707" s="157" t="str">
        <f t="shared" si="45"/>
        <v/>
      </c>
      <c r="M707" s="157" t="str">
        <f>IF(ISBLANK(B707),"",IF(COUNTIF(B$7:$B707,B707)&gt;1,TRUE,FALSE))</f>
        <v/>
      </c>
      <c r="N707" s="157" t="str">
        <f>IF(ISBLANK(B707),"",IF(COUNTIF($L$7:L707,TRUE)&gt;$P$2,L707,FALSE))</f>
        <v/>
      </c>
      <c r="O707" s="85"/>
      <c r="P707" s="86" t="str">
        <f t="shared" si="44"/>
        <v/>
      </c>
    </row>
    <row r="708" spans="2:16" s="76" customFormat="1" ht="15" x14ac:dyDescent="0.25">
      <c r="B708" s="153"/>
      <c r="C708" s="164"/>
      <c r="D708" s="164"/>
      <c r="E708" s="169"/>
      <c r="F708" s="164"/>
      <c r="G708" s="154"/>
      <c r="H708" s="162" t="str">
        <f>IF(ISBLANK(B708),"",SUMIF(Virkedager!$C:$C,"&gt;" &amp;  C708,Virkedager!$A:$A) - SUMIF(Virkedager!$C:$C,"&gt;" &amp;  D708,Virkedager!$A:$A))</f>
        <v/>
      </c>
      <c r="I708" s="83" t="str">
        <f t="shared" si="46"/>
        <v/>
      </c>
      <c r="J708" s="84" t="str">
        <f>IF(ISBLANK(B708),"",SUMIF(Virkedager!$C:$C,"&gt;" &amp;  C708,Virkedager!$A:$A) - SUMIF(Virkedager!$C:$C,"&gt;" &amp;  F708,Virkedager!$A:$A))</f>
        <v/>
      </c>
      <c r="K708" s="83" t="str">
        <f t="shared" si="47"/>
        <v/>
      </c>
      <c r="L708" s="157" t="str">
        <f t="shared" si="45"/>
        <v/>
      </c>
      <c r="M708" s="157" t="str">
        <f>IF(ISBLANK(B708),"",IF(COUNTIF(B$7:$B708,B708)&gt;1,TRUE,FALSE))</f>
        <v/>
      </c>
      <c r="N708" s="157" t="str">
        <f>IF(ISBLANK(B708),"",IF(COUNTIF($L$7:L708,TRUE)&gt;$P$2,L708,FALSE))</f>
        <v/>
      </c>
      <c r="O708" s="85"/>
      <c r="P708" s="86" t="str">
        <f t="shared" si="44"/>
        <v/>
      </c>
    </row>
    <row r="709" spans="2:16" s="76" customFormat="1" ht="15" x14ac:dyDescent="0.25">
      <c r="B709" s="153"/>
      <c r="C709" s="164"/>
      <c r="D709" s="164"/>
      <c r="E709" s="169"/>
      <c r="F709" s="164"/>
      <c r="G709" s="154"/>
      <c r="H709" s="162" t="str">
        <f>IF(ISBLANK(B709),"",SUMIF(Virkedager!$C:$C,"&gt;" &amp;  C709,Virkedager!$A:$A) - SUMIF(Virkedager!$C:$C,"&gt;" &amp;  D709,Virkedager!$A:$A))</f>
        <v/>
      </c>
      <c r="I709" s="83" t="str">
        <f t="shared" si="46"/>
        <v/>
      </c>
      <c r="J709" s="84" t="str">
        <f>IF(ISBLANK(B709),"",SUMIF(Virkedager!$C:$C,"&gt;" &amp;  C709,Virkedager!$A:$A) - SUMIF(Virkedager!$C:$C,"&gt;" &amp;  F709,Virkedager!$A:$A))</f>
        <v/>
      </c>
      <c r="K709" s="83" t="str">
        <f t="shared" si="47"/>
        <v/>
      </c>
      <c r="L709" s="157" t="str">
        <f t="shared" si="45"/>
        <v/>
      </c>
      <c r="M709" s="157" t="str">
        <f>IF(ISBLANK(B709),"",IF(COUNTIF(B$7:$B709,B709)&gt;1,TRUE,FALSE))</f>
        <v/>
      </c>
      <c r="N709" s="157" t="str">
        <f>IF(ISBLANK(B709),"",IF(COUNTIF($L$7:L709,TRUE)&gt;$P$2,L709,FALSE))</f>
        <v/>
      </c>
      <c r="O709" s="85"/>
      <c r="P709" s="86" t="str">
        <f t="shared" si="44"/>
        <v/>
      </c>
    </row>
    <row r="710" spans="2:16" s="76" customFormat="1" ht="15" x14ac:dyDescent="0.25">
      <c r="B710" s="153"/>
      <c r="C710" s="164"/>
      <c r="D710" s="164"/>
      <c r="E710" s="169"/>
      <c r="F710" s="164"/>
      <c r="G710" s="154"/>
      <c r="H710" s="162" t="str">
        <f>IF(ISBLANK(B710),"",SUMIF(Virkedager!$C:$C,"&gt;" &amp;  C710,Virkedager!$A:$A) - SUMIF(Virkedager!$C:$C,"&gt;" &amp;  D710,Virkedager!$A:$A))</f>
        <v/>
      </c>
      <c r="I710" s="83" t="str">
        <f t="shared" si="46"/>
        <v/>
      </c>
      <c r="J710" s="84" t="str">
        <f>IF(ISBLANK(B710),"",SUMIF(Virkedager!$C:$C,"&gt;" &amp;  C710,Virkedager!$A:$A) - SUMIF(Virkedager!$C:$C,"&gt;" &amp;  F710,Virkedager!$A:$A))</f>
        <v/>
      </c>
      <c r="K710" s="83" t="str">
        <f t="shared" si="47"/>
        <v/>
      </c>
      <c r="L710" s="157" t="str">
        <f t="shared" si="45"/>
        <v/>
      </c>
      <c r="M710" s="157" t="str">
        <f>IF(ISBLANK(B710),"",IF(COUNTIF(B$7:$B710,B710)&gt;1,TRUE,FALSE))</f>
        <v/>
      </c>
      <c r="N710" s="157" t="str">
        <f>IF(ISBLANK(B710),"",IF(COUNTIF($L$7:L710,TRUE)&gt;$P$2,L710,FALSE))</f>
        <v/>
      </c>
      <c r="O710" s="85"/>
      <c r="P710" s="86" t="str">
        <f t="shared" si="44"/>
        <v/>
      </c>
    </row>
    <row r="711" spans="2:16" s="76" customFormat="1" ht="15" x14ac:dyDescent="0.25">
      <c r="B711" s="153"/>
      <c r="C711" s="164"/>
      <c r="D711" s="164"/>
      <c r="E711" s="169"/>
      <c r="F711" s="164"/>
      <c r="G711" s="154"/>
      <c r="H711" s="162" t="str">
        <f>IF(ISBLANK(B711),"",SUMIF(Virkedager!$C:$C,"&gt;" &amp;  C711,Virkedager!$A:$A) - SUMIF(Virkedager!$C:$C,"&gt;" &amp;  D711,Virkedager!$A:$A))</f>
        <v/>
      </c>
      <c r="I711" s="83" t="str">
        <f t="shared" si="46"/>
        <v/>
      </c>
      <c r="J711" s="84" t="str">
        <f>IF(ISBLANK(B711),"",SUMIF(Virkedager!$C:$C,"&gt;" &amp;  C711,Virkedager!$A:$A) - SUMIF(Virkedager!$C:$C,"&gt;" &amp;  F711,Virkedager!$A:$A))</f>
        <v/>
      </c>
      <c r="K711" s="83" t="str">
        <f t="shared" si="47"/>
        <v/>
      </c>
      <c r="L711" s="157" t="str">
        <f t="shared" si="45"/>
        <v/>
      </c>
      <c r="M711" s="157" t="str">
        <f>IF(ISBLANK(B711),"",IF(COUNTIF(B$7:$B711,B711)&gt;1,TRUE,FALSE))</f>
        <v/>
      </c>
      <c r="N711" s="157" t="str">
        <f>IF(ISBLANK(B711),"",IF(COUNTIF($L$7:L711,TRUE)&gt;$P$2,L711,FALSE))</f>
        <v/>
      </c>
      <c r="O711" s="85"/>
      <c r="P711" s="86" t="str">
        <f t="shared" si="44"/>
        <v/>
      </c>
    </row>
    <row r="712" spans="2:16" s="76" customFormat="1" ht="15" x14ac:dyDescent="0.25">
      <c r="B712" s="153"/>
      <c r="C712" s="164"/>
      <c r="D712" s="164"/>
      <c r="E712" s="169"/>
      <c r="F712" s="164"/>
      <c r="G712" s="154"/>
      <c r="H712" s="162" t="str">
        <f>IF(ISBLANK(B712),"",SUMIF(Virkedager!$C:$C,"&gt;" &amp;  C712,Virkedager!$A:$A) - SUMIF(Virkedager!$C:$C,"&gt;" &amp;  D712,Virkedager!$A:$A))</f>
        <v/>
      </c>
      <c r="I712" s="83" t="str">
        <f t="shared" si="46"/>
        <v/>
      </c>
      <c r="J712" s="84" t="str">
        <f>IF(ISBLANK(B712),"",SUMIF(Virkedager!$C:$C,"&gt;" &amp;  C712,Virkedager!$A:$A) - SUMIF(Virkedager!$C:$C,"&gt;" &amp;  F712,Virkedager!$A:$A))</f>
        <v/>
      </c>
      <c r="K712" s="83" t="str">
        <f t="shared" si="47"/>
        <v/>
      </c>
      <c r="L712" s="157" t="str">
        <f t="shared" si="45"/>
        <v/>
      </c>
      <c r="M712" s="157" t="str">
        <f>IF(ISBLANK(B712),"",IF(COUNTIF(B$7:$B712,B712)&gt;1,TRUE,FALSE))</f>
        <v/>
      </c>
      <c r="N712" s="157" t="str">
        <f>IF(ISBLANK(B712),"",IF(COUNTIF($L$7:L712,TRUE)&gt;$P$2,L712,FALSE))</f>
        <v/>
      </c>
      <c r="O712" s="85"/>
      <c r="P712" s="86" t="str">
        <f t="shared" si="44"/>
        <v/>
      </c>
    </row>
    <row r="713" spans="2:16" s="76" customFormat="1" ht="15" x14ac:dyDescent="0.25">
      <c r="B713" s="153"/>
      <c r="C713" s="164"/>
      <c r="D713" s="164"/>
      <c r="E713" s="169"/>
      <c r="F713" s="164"/>
      <c r="G713" s="154"/>
      <c r="H713" s="162" t="str">
        <f>IF(ISBLANK(B713),"",SUMIF(Virkedager!$C:$C,"&gt;" &amp;  C713,Virkedager!$A:$A) - SUMIF(Virkedager!$C:$C,"&gt;" &amp;  D713,Virkedager!$A:$A))</f>
        <v/>
      </c>
      <c r="I713" s="83" t="str">
        <f t="shared" si="46"/>
        <v/>
      </c>
      <c r="J713" s="84" t="str">
        <f>IF(ISBLANK(B713),"",SUMIF(Virkedager!$C:$C,"&gt;" &amp;  C713,Virkedager!$A:$A) - SUMIF(Virkedager!$C:$C,"&gt;" &amp;  F713,Virkedager!$A:$A))</f>
        <v/>
      </c>
      <c r="K713" s="83" t="str">
        <f t="shared" si="47"/>
        <v/>
      </c>
      <c r="L713" s="157" t="str">
        <f t="shared" si="45"/>
        <v/>
      </c>
      <c r="M713" s="157" t="str">
        <f>IF(ISBLANK(B713),"",IF(COUNTIF(B$7:$B713,B713)&gt;1,TRUE,FALSE))</f>
        <v/>
      </c>
      <c r="N713" s="157" t="str">
        <f>IF(ISBLANK(B713),"",IF(COUNTIF($L$7:L713,TRUE)&gt;$P$2,L713,FALSE))</f>
        <v/>
      </c>
      <c r="O713" s="85"/>
      <c r="P713" s="86" t="str">
        <f t="shared" si="44"/>
        <v/>
      </c>
    </row>
    <row r="714" spans="2:16" s="76" customFormat="1" ht="15" x14ac:dyDescent="0.25">
      <c r="B714" s="153"/>
      <c r="C714" s="164"/>
      <c r="D714" s="164"/>
      <c r="E714" s="169"/>
      <c r="F714" s="164"/>
      <c r="G714" s="154"/>
      <c r="H714" s="162" t="str">
        <f>IF(ISBLANK(B714),"",SUMIF(Virkedager!$C:$C,"&gt;" &amp;  C714,Virkedager!$A:$A) - SUMIF(Virkedager!$C:$C,"&gt;" &amp;  D714,Virkedager!$A:$A))</f>
        <v/>
      </c>
      <c r="I714" s="83" t="str">
        <f t="shared" si="46"/>
        <v/>
      </c>
      <c r="J714" s="84" t="str">
        <f>IF(ISBLANK(B714),"",SUMIF(Virkedager!$C:$C,"&gt;" &amp;  C714,Virkedager!$A:$A) - SUMIF(Virkedager!$C:$C,"&gt;" &amp;  F714,Virkedager!$A:$A))</f>
        <v/>
      </c>
      <c r="K714" s="83" t="str">
        <f t="shared" si="47"/>
        <v/>
      </c>
      <c r="L714" s="157" t="str">
        <f t="shared" si="45"/>
        <v/>
      </c>
      <c r="M714" s="157" t="str">
        <f>IF(ISBLANK(B714),"",IF(COUNTIF(B$7:$B714,B714)&gt;1,TRUE,FALSE))</f>
        <v/>
      </c>
      <c r="N714" s="157" t="str">
        <f>IF(ISBLANK(B714),"",IF(COUNTIF($L$7:L714,TRUE)&gt;$P$2,L714,FALSE))</f>
        <v/>
      </c>
      <c r="O714" s="85"/>
      <c r="P714" s="86" t="str">
        <f t="shared" si="44"/>
        <v/>
      </c>
    </row>
    <row r="715" spans="2:16" s="76" customFormat="1" ht="15" x14ac:dyDescent="0.25">
      <c r="B715" s="153"/>
      <c r="C715" s="164"/>
      <c r="D715" s="164"/>
      <c r="E715" s="169"/>
      <c r="F715" s="164"/>
      <c r="G715" s="154"/>
      <c r="H715" s="162" t="str">
        <f>IF(ISBLANK(B715),"",SUMIF(Virkedager!$C:$C,"&gt;" &amp;  C715,Virkedager!$A:$A) - SUMIF(Virkedager!$C:$C,"&gt;" &amp;  D715,Virkedager!$A:$A))</f>
        <v/>
      </c>
      <c r="I715" s="83" t="str">
        <f t="shared" si="46"/>
        <v/>
      </c>
      <c r="J715" s="84" t="str">
        <f>IF(ISBLANK(B715),"",SUMIF(Virkedager!$C:$C,"&gt;" &amp;  C715,Virkedager!$A:$A) - SUMIF(Virkedager!$C:$C,"&gt;" &amp;  F715,Virkedager!$A:$A))</f>
        <v/>
      </c>
      <c r="K715" s="83" t="str">
        <f t="shared" si="47"/>
        <v/>
      </c>
      <c r="L715" s="157" t="str">
        <f t="shared" si="45"/>
        <v/>
      </c>
      <c r="M715" s="157" t="str">
        <f>IF(ISBLANK(B715),"",IF(COUNTIF(B$7:$B715,B715)&gt;1,TRUE,FALSE))</f>
        <v/>
      </c>
      <c r="N715" s="157" t="str">
        <f>IF(ISBLANK(B715),"",IF(COUNTIF($L$7:L715,TRUE)&gt;$P$2,L715,FALSE))</f>
        <v/>
      </c>
      <c r="O715" s="85"/>
      <c r="P715" s="86" t="str">
        <f t="shared" si="44"/>
        <v/>
      </c>
    </row>
    <row r="716" spans="2:16" s="76" customFormat="1" ht="15" x14ac:dyDescent="0.25">
      <c r="B716" s="153"/>
      <c r="C716" s="164"/>
      <c r="D716" s="164"/>
      <c r="E716" s="169"/>
      <c r="F716" s="164"/>
      <c r="G716" s="154"/>
      <c r="H716" s="162" t="str">
        <f>IF(ISBLANK(B716),"",SUMIF(Virkedager!$C:$C,"&gt;" &amp;  C716,Virkedager!$A:$A) - SUMIF(Virkedager!$C:$C,"&gt;" &amp;  D716,Virkedager!$A:$A))</f>
        <v/>
      </c>
      <c r="I716" s="83" t="str">
        <f t="shared" si="46"/>
        <v/>
      </c>
      <c r="J716" s="84" t="str">
        <f>IF(ISBLANK(B716),"",SUMIF(Virkedager!$C:$C,"&gt;" &amp;  C716,Virkedager!$A:$A) - SUMIF(Virkedager!$C:$C,"&gt;" &amp;  F716,Virkedager!$A:$A))</f>
        <v/>
      </c>
      <c r="K716" s="83" t="str">
        <f t="shared" si="47"/>
        <v/>
      </c>
      <c r="L716" s="157" t="str">
        <f t="shared" si="45"/>
        <v/>
      </c>
      <c r="M716" s="157" t="str">
        <f>IF(ISBLANK(B716),"",IF(COUNTIF(B$7:$B716,B716)&gt;1,TRUE,FALSE))</f>
        <v/>
      </c>
      <c r="N716" s="157" t="str">
        <f>IF(ISBLANK(B716),"",IF(COUNTIF($L$7:L716,TRUE)&gt;$P$2,L716,FALSE))</f>
        <v/>
      </c>
      <c r="O716" s="85"/>
      <c r="P716" s="86" t="str">
        <f t="shared" ref="P716:P779" si="48">IF(ISBLANK(B716),"",IF(AND(N716,$O$2,NOT(M716)),500,0))</f>
        <v/>
      </c>
    </row>
    <row r="717" spans="2:16" s="76" customFormat="1" ht="15" x14ac:dyDescent="0.25">
      <c r="B717" s="153"/>
      <c r="C717" s="164"/>
      <c r="D717" s="164"/>
      <c r="E717" s="169"/>
      <c r="F717" s="164"/>
      <c r="G717" s="154"/>
      <c r="H717" s="162" t="str">
        <f>IF(ISBLANK(B717),"",SUMIF(Virkedager!$C:$C,"&gt;" &amp;  C717,Virkedager!$A:$A) - SUMIF(Virkedager!$C:$C,"&gt;" &amp;  D717,Virkedager!$A:$A))</f>
        <v/>
      </c>
      <c r="I717" s="83" t="str">
        <f t="shared" si="46"/>
        <v/>
      </c>
      <c r="J717" s="84" t="str">
        <f>IF(ISBLANK(B717),"",SUMIF(Virkedager!$C:$C,"&gt;" &amp;  C717,Virkedager!$A:$A) - SUMIF(Virkedager!$C:$C,"&gt;" &amp;  F717,Virkedager!$A:$A))</f>
        <v/>
      </c>
      <c r="K717" s="83" t="str">
        <f t="shared" si="47"/>
        <v/>
      </c>
      <c r="L717" s="157" t="str">
        <f t="shared" si="45"/>
        <v/>
      </c>
      <c r="M717" s="157" t="str">
        <f>IF(ISBLANK(B717),"",IF(COUNTIF(B$7:$B717,B717)&gt;1,TRUE,FALSE))</f>
        <v/>
      </c>
      <c r="N717" s="157" t="str">
        <f>IF(ISBLANK(B717),"",IF(COUNTIF($L$7:L717,TRUE)&gt;$P$2,L717,FALSE))</f>
        <v/>
      </c>
      <c r="O717" s="85"/>
      <c r="P717" s="86" t="str">
        <f t="shared" si="48"/>
        <v/>
      </c>
    </row>
    <row r="718" spans="2:16" s="76" customFormat="1" ht="15" x14ac:dyDescent="0.25">
      <c r="B718" s="153"/>
      <c r="C718" s="164"/>
      <c r="D718" s="164"/>
      <c r="E718" s="169"/>
      <c r="F718" s="164"/>
      <c r="G718" s="154"/>
      <c r="H718" s="162" t="str">
        <f>IF(ISBLANK(B718),"",SUMIF(Virkedager!$C:$C,"&gt;" &amp;  C718,Virkedager!$A:$A) - SUMIF(Virkedager!$C:$C,"&gt;" &amp;  D718,Virkedager!$A:$A))</f>
        <v/>
      </c>
      <c r="I718" s="83" t="str">
        <f t="shared" si="46"/>
        <v/>
      </c>
      <c r="J718" s="84" t="str">
        <f>IF(ISBLANK(B718),"",SUMIF(Virkedager!$C:$C,"&gt;" &amp;  C718,Virkedager!$A:$A) - SUMIF(Virkedager!$C:$C,"&gt;" &amp;  F718,Virkedager!$A:$A))</f>
        <v/>
      </c>
      <c r="K718" s="83" t="str">
        <f t="shared" si="47"/>
        <v/>
      </c>
      <c r="L718" s="157" t="str">
        <f t="shared" si="45"/>
        <v/>
      </c>
      <c r="M718" s="157" t="str">
        <f>IF(ISBLANK(B718),"",IF(COUNTIF(B$7:$B718,B718)&gt;1,TRUE,FALSE))</f>
        <v/>
      </c>
      <c r="N718" s="157" t="str">
        <f>IF(ISBLANK(B718),"",IF(COUNTIF($L$7:L718,TRUE)&gt;$P$2,L718,FALSE))</f>
        <v/>
      </c>
      <c r="O718" s="85"/>
      <c r="P718" s="86" t="str">
        <f t="shared" si="48"/>
        <v/>
      </c>
    </row>
    <row r="719" spans="2:16" s="76" customFormat="1" ht="15" x14ac:dyDescent="0.25">
      <c r="B719" s="153"/>
      <c r="C719" s="164"/>
      <c r="D719" s="164"/>
      <c r="E719" s="169"/>
      <c r="F719" s="164"/>
      <c r="G719" s="154"/>
      <c r="H719" s="162" t="str">
        <f>IF(ISBLANK(B719),"",SUMIF(Virkedager!$C:$C,"&gt;" &amp;  C719,Virkedager!$A:$A) - SUMIF(Virkedager!$C:$C,"&gt;" &amp;  D719,Virkedager!$A:$A))</f>
        <v/>
      </c>
      <c r="I719" s="83" t="str">
        <f t="shared" si="46"/>
        <v/>
      </c>
      <c r="J719" s="84" t="str">
        <f>IF(ISBLANK(B719),"",SUMIF(Virkedager!$C:$C,"&gt;" &amp;  C719,Virkedager!$A:$A) - SUMIF(Virkedager!$C:$C,"&gt;" &amp;  F719,Virkedager!$A:$A))</f>
        <v/>
      </c>
      <c r="K719" s="83" t="str">
        <f t="shared" si="47"/>
        <v/>
      </c>
      <c r="L719" s="157" t="str">
        <f t="shared" si="45"/>
        <v/>
      </c>
      <c r="M719" s="157" t="str">
        <f>IF(ISBLANK(B719),"",IF(COUNTIF(B$7:$B719,B719)&gt;1,TRUE,FALSE))</f>
        <v/>
      </c>
      <c r="N719" s="157" t="str">
        <f>IF(ISBLANK(B719),"",IF(COUNTIF($L$7:L719,TRUE)&gt;$P$2,L719,FALSE))</f>
        <v/>
      </c>
      <c r="O719" s="85"/>
      <c r="P719" s="86" t="str">
        <f t="shared" si="48"/>
        <v/>
      </c>
    </row>
    <row r="720" spans="2:16" s="76" customFormat="1" ht="15" x14ac:dyDescent="0.25">
      <c r="B720" s="153"/>
      <c r="C720" s="164"/>
      <c r="D720" s="164"/>
      <c r="E720" s="169"/>
      <c r="F720" s="164"/>
      <c r="G720" s="154"/>
      <c r="H720" s="162" t="str">
        <f>IF(ISBLANK(B720),"",SUMIF(Virkedager!$C:$C,"&gt;" &amp;  C720,Virkedager!$A:$A) - SUMIF(Virkedager!$C:$C,"&gt;" &amp;  D720,Virkedager!$A:$A))</f>
        <v/>
      </c>
      <c r="I720" s="83" t="str">
        <f t="shared" si="46"/>
        <v/>
      </c>
      <c r="J720" s="84" t="str">
        <f>IF(ISBLANK(B720),"",SUMIF(Virkedager!$C:$C,"&gt;" &amp;  C720,Virkedager!$A:$A) - SUMIF(Virkedager!$C:$C,"&gt;" &amp;  F720,Virkedager!$A:$A))</f>
        <v/>
      </c>
      <c r="K720" s="83" t="str">
        <f t="shared" si="47"/>
        <v/>
      </c>
      <c r="L720" s="157" t="str">
        <f t="shared" si="45"/>
        <v/>
      </c>
      <c r="M720" s="157" t="str">
        <f>IF(ISBLANK(B720),"",IF(COUNTIF(B$7:$B720,B720)&gt;1,TRUE,FALSE))</f>
        <v/>
      </c>
      <c r="N720" s="157" t="str">
        <f>IF(ISBLANK(B720),"",IF(COUNTIF($L$7:L720,TRUE)&gt;$P$2,L720,FALSE))</f>
        <v/>
      </c>
      <c r="O720" s="85"/>
      <c r="P720" s="86" t="str">
        <f t="shared" si="48"/>
        <v/>
      </c>
    </row>
    <row r="721" spans="2:16" s="76" customFormat="1" ht="15" x14ac:dyDescent="0.25">
      <c r="B721" s="153"/>
      <c r="C721" s="164"/>
      <c r="D721" s="164"/>
      <c r="E721" s="169"/>
      <c r="F721" s="164"/>
      <c r="G721" s="154"/>
      <c r="H721" s="162" t="str">
        <f>IF(ISBLANK(B721),"",SUMIF(Virkedager!$C:$C,"&gt;" &amp;  C721,Virkedager!$A:$A) - SUMIF(Virkedager!$C:$C,"&gt;" &amp;  D721,Virkedager!$A:$A))</f>
        <v/>
      </c>
      <c r="I721" s="83" t="str">
        <f t="shared" si="46"/>
        <v/>
      </c>
      <c r="J721" s="84" t="str">
        <f>IF(ISBLANK(B721),"",SUMIF(Virkedager!$C:$C,"&gt;" &amp;  C721,Virkedager!$A:$A) - SUMIF(Virkedager!$C:$C,"&gt;" &amp;  F721,Virkedager!$A:$A))</f>
        <v/>
      </c>
      <c r="K721" s="83" t="str">
        <f t="shared" si="47"/>
        <v/>
      </c>
      <c r="L721" s="157" t="str">
        <f t="shared" si="45"/>
        <v/>
      </c>
      <c r="M721" s="157" t="str">
        <f>IF(ISBLANK(B721),"",IF(COUNTIF(B$7:$B721,B721)&gt;1,TRUE,FALSE))</f>
        <v/>
      </c>
      <c r="N721" s="157" t="str">
        <f>IF(ISBLANK(B721),"",IF(COUNTIF($L$7:L721,TRUE)&gt;$P$2,L721,FALSE))</f>
        <v/>
      </c>
      <c r="O721" s="85"/>
      <c r="P721" s="86" t="str">
        <f t="shared" si="48"/>
        <v/>
      </c>
    </row>
    <row r="722" spans="2:16" s="76" customFormat="1" ht="15" x14ac:dyDescent="0.25">
      <c r="B722" s="153"/>
      <c r="C722" s="164"/>
      <c r="D722" s="164"/>
      <c r="E722" s="169"/>
      <c r="F722" s="164"/>
      <c r="G722" s="154"/>
      <c r="H722" s="162" t="str">
        <f>IF(ISBLANK(B722),"",SUMIF(Virkedager!$C:$C,"&gt;" &amp;  C722,Virkedager!$A:$A) - SUMIF(Virkedager!$C:$C,"&gt;" &amp;  D722,Virkedager!$A:$A))</f>
        <v/>
      </c>
      <c r="I722" s="83" t="str">
        <f t="shared" si="46"/>
        <v/>
      </c>
      <c r="J722" s="84" t="str">
        <f>IF(ISBLANK(B722),"",SUMIF(Virkedager!$C:$C,"&gt;" &amp;  C722,Virkedager!$A:$A) - SUMIF(Virkedager!$C:$C,"&gt;" &amp;  F722,Virkedager!$A:$A))</f>
        <v/>
      </c>
      <c r="K722" s="83" t="str">
        <f t="shared" si="47"/>
        <v/>
      </c>
      <c r="L722" s="157" t="str">
        <f t="shared" si="45"/>
        <v/>
      </c>
      <c r="M722" s="157" t="str">
        <f>IF(ISBLANK(B722),"",IF(COUNTIF(B$7:$B722,B722)&gt;1,TRUE,FALSE))</f>
        <v/>
      </c>
      <c r="N722" s="157" t="str">
        <f>IF(ISBLANK(B722),"",IF(COUNTIF($L$7:L722,TRUE)&gt;$P$2,L722,FALSE))</f>
        <v/>
      </c>
      <c r="O722" s="85"/>
      <c r="P722" s="86" t="str">
        <f t="shared" si="48"/>
        <v/>
      </c>
    </row>
    <row r="723" spans="2:16" s="76" customFormat="1" ht="15" x14ac:dyDescent="0.25">
      <c r="B723" s="153"/>
      <c r="C723" s="164"/>
      <c r="D723" s="164"/>
      <c r="E723" s="169"/>
      <c r="F723" s="164"/>
      <c r="G723" s="154"/>
      <c r="H723" s="162" t="str">
        <f>IF(ISBLANK(B723),"",SUMIF(Virkedager!$C:$C,"&gt;" &amp;  C723,Virkedager!$A:$A) - SUMIF(Virkedager!$C:$C,"&gt;" &amp;  D723,Virkedager!$A:$A))</f>
        <v/>
      </c>
      <c r="I723" s="83" t="str">
        <f t="shared" si="46"/>
        <v/>
      </c>
      <c r="J723" s="84" t="str">
        <f>IF(ISBLANK(B723),"",SUMIF(Virkedager!$C:$C,"&gt;" &amp;  C723,Virkedager!$A:$A) - SUMIF(Virkedager!$C:$C,"&gt;" &amp;  F723,Virkedager!$A:$A))</f>
        <v/>
      </c>
      <c r="K723" s="83" t="str">
        <f t="shared" si="47"/>
        <v/>
      </c>
      <c r="L723" s="157" t="str">
        <f t="shared" si="45"/>
        <v/>
      </c>
      <c r="M723" s="157" t="str">
        <f>IF(ISBLANK(B723),"",IF(COUNTIF(B$7:$B723,B723)&gt;1,TRUE,FALSE))</f>
        <v/>
      </c>
      <c r="N723" s="157" t="str">
        <f>IF(ISBLANK(B723),"",IF(COUNTIF($L$7:L723,TRUE)&gt;$P$2,L723,FALSE))</f>
        <v/>
      </c>
      <c r="O723" s="85"/>
      <c r="P723" s="86" t="str">
        <f t="shared" si="48"/>
        <v/>
      </c>
    </row>
    <row r="724" spans="2:16" s="76" customFormat="1" ht="15" x14ac:dyDescent="0.25">
      <c r="B724" s="153"/>
      <c r="C724" s="164"/>
      <c r="D724" s="164"/>
      <c r="E724" s="169"/>
      <c r="F724" s="164"/>
      <c r="G724" s="154"/>
      <c r="H724" s="162" t="str">
        <f>IF(ISBLANK(B724),"",SUMIF(Virkedager!$C:$C,"&gt;" &amp;  C724,Virkedager!$A:$A) - SUMIF(Virkedager!$C:$C,"&gt;" &amp;  D724,Virkedager!$A:$A))</f>
        <v/>
      </c>
      <c r="I724" s="83" t="str">
        <f t="shared" si="46"/>
        <v/>
      </c>
      <c r="J724" s="84" t="str">
        <f>IF(ISBLANK(B724),"",SUMIF(Virkedager!$C:$C,"&gt;" &amp;  C724,Virkedager!$A:$A) - SUMIF(Virkedager!$C:$C,"&gt;" &amp;  F724,Virkedager!$A:$A))</f>
        <v/>
      </c>
      <c r="K724" s="83" t="str">
        <f t="shared" si="47"/>
        <v/>
      </c>
      <c r="L724" s="157" t="str">
        <f t="shared" si="45"/>
        <v/>
      </c>
      <c r="M724" s="157" t="str">
        <f>IF(ISBLANK(B724),"",IF(COUNTIF(B$7:$B724,B724)&gt;1,TRUE,FALSE))</f>
        <v/>
      </c>
      <c r="N724" s="157" t="str">
        <f>IF(ISBLANK(B724),"",IF(COUNTIF($L$7:L724,TRUE)&gt;$P$2,L724,FALSE))</f>
        <v/>
      </c>
      <c r="O724" s="85"/>
      <c r="P724" s="86" t="str">
        <f t="shared" si="48"/>
        <v/>
      </c>
    </row>
    <row r="725" spans="2:16" s="76" customFormat="1" ht="15" x14ac:dyDescent="0.25">
      <c r="B725" s="153"/>
      <c r="C725" s="164"/>
      <c r="D725" s="164"/>
      <c r="E725" s="169"/>
      <c r="F725" s="164"/>
      <c r="G725" s="154"/>
      <c r="H725" s="162" t="str">
        <f>IF(ISBLANK(B725),"",SUMIF(Virkedager!$C:$C,"&gt;" &amp;  C725,Virkedager!$A:$A) - SUMIF(Virkedager!$C:$C,"&gt;" &amp;  D725,Virkedager!$A:$A))</f>
        <v/>
      </c>
      <c r="I725" s="83" t="str">
        <f t="shared" si="46"/>
        <v/>
      </c>
      <c r="J725" s="84" t="str">
        <f>IF(ISBLANK(B725),"",SUMIF(Virkedager!$C:$C,"&gt;" &amp;  C725,Virkedager!$A:$A) - SUMIF(Virkedager!$C:$C,"&gt;" &amp;  F725,Virkedager!$A:$A))</f>
        <v/>
      </c>
      <c r="K725" s="83" t="str">
        <f t="shared" si="47"/>
        <v/>
      </c>
      <c r="L725" s="157" t="str">
        <f t="shared" si="45"/>
        <v/>
      </c>
      <c r="M725" s="157" t="str">
        <f>IF(ISBLANK(B725),"",IF(COUNTIF(B$7:$B725,B725)&gt;1,TRUE,FALSE))</f>
        <v/>
      </c>
      <c r="N725" s="157" t="str">
        <f>IF(ISBLANK(B725),"",IF(COUNTIF($L$7:L725,TRUE)&gt;$P$2,L725,FALSE))</f>
        <v/>
      </c>
      <c r="O725" s="85"/>
      <c r="P725" s="86" t="str">
        <f t="shared" si="48"/>
        <v/>
      </c>
    </row>
    <row r="726" spans="2:16" s="76" customFormat="1" ht="15" x14ac:dyDescent="0.25">
      <c r="B726" s="153"/>
      <c r="C726" s="164"/>
      <c r="D726" s="164"/>
      <c r="E726" s="169"/>
      <c r="F726" s="164"/>
      <c r="G726" s="154"/>
      <c r="H726" s="162" t="str">
        <f>IF(ISBLANK(B726),"",SUMIF(Virkedager!$C:$C,"&gt;" &amp;  C726,Virkedager!$A:$A) - SUMIF(Virkedager!$C:$C,"&gt;" &amp;  D726,Virkedager!$A:$A))</f>
        <v/>
      </c>
      <c r="I726" s="83" t="str">
        <f t="shared" si="46"/>
        <v/>
      </c>
      <c r="J726" s="84" t="str">
        <f>IF(ISBLANK(B726),"",SUMIF(Virkedager!$C:$C,"&gt;" &amp;  C726,Virkedager!$A:$A) - SUMIF(Virkedager!$C:$C,"&gt;" &amp;  F726,Virkedager!$A:$A))</f>
        <v/>
      </c>
      <c r="K726" s="83" t="str">
        <f t="shared" si="47"/>
        <v/>
      </c>
      <c r="L726" s="157" t="str">
        <f t="shared" si="45"/>
        <v/>
      </c>
      <c r="M726" s="157" t="str">
        <f>IF(ISBLANK(B726),"",IF(COUNTIF(B$7:$B726,B726)&gt;1,TRUE,FALSE))</f>
        <v/>
      </c>
      <c r="N726" s="157" t="str">
        <f>IF(ISBLANK(B726),"",IF(COUNTIF($L$7:L726,TRUE)&gt;$P$2,L726,FALSE))</f>
        <v/>
      </c>
      <c r="O726" s="85"/>
      <c r="P726" s="86" t="str">
        <f t="shared" si="48"/>
        <v/>
      </c>
    </row>
    <row r="727" spans="2:16" s="76" customFormat="1" ht="15" x14ac:dyDescent="0.25">
      <c r="B727" s="153"/>
      <c r="C727" s="164"/>
      <c r="D727" s="164"/>
      <c r="E727" s="169"/>
      <c r="F727" s="164"/>
      <c r="G727" s="154"/>
      <c r="H727" s="162" t="str">
        <f>IF(ISBLANK(B727),"",SUMIF(Virkedager!$C:$C,"&gt;" &amp;  C727,Virkedager!$A:$A) - SUMIF(Virkedager!$C:$C,"&gt;" &amp;  D727,Virkedager!$A:$A))</f>
        <v/>
      </c>
      <c r="I727" s="83" t="str">
        <f t="shared" si="46"/>
        <v/>
      </c>
      <c r="J727" s="84" t="str">
        <f>IF(ISBLANK(B727),"",SUMIF(Virkedager!$C:$C,"&gt;" &amp;  C727,Virkedager!$A:$A) - SUMIF(Virkedager!$C:$C,"&gt;" &amp;  F727,Virkedager!$A:$A))</f>
        <v/>
      </c>
      <c r="K727" s="83" t="str">
        <f t="shared" si="47"/>
        <v/>
      </c>
      <c r="L727" s="157" t="str">
        <f t="shared" si="45"/>
        <v/>
      </c>
      <c r="M727" s="157" t="str">
        <f>IF(ISBLANK(B727),"",IF(COUNTIF(B$7:$B727,B727)&gt;1,TRUE,FALSE))</f>
        <v/>
      </c>
      <c r="N727" s="157" t="str">
        <f>IF(ISBLANK(B727),"",IF(COUNTIF($L$7:L727,TRUE)&gt;$P$2,L727,FALSE))</f>
        <v/>
      </c>
      <c r="O727" s="85"/>
      <c r="P727" s="86" t="str">
        <f t="shared" si="48"/>
        <v/>
      </c>
    </row>
    <row r="728" spans="2:16" s="76" customFormat="1" ht="15" x14ac:dyDescent="0.25">
      <c r="B728" s="153"/>
      <c r="C728" s="164"/>
      <c r="D728" s="164"/>
      <c r="E728" s="169"/>
      <c r="F728" s="164"/>
      <c r="G728" s="154"/>
      <c r="H728" s="162" t="str">
        <f>IF(ISBLANK(B728),"",SUMIF(Virkedager!$C:$C,"&gt;" &amp;  C728,Virkedager!$A:$A) - SUMIF(Virkedager!$C:$C,"&gt;" &amp;  D728,Virkedager!$A:$A))</f>
        <v/>
      </c>
      <c r="I728" s="83" t="str">
        <f t="shared" si="46"/>
        <v/>
      </c>
      <c r="J728" s="84" t="str">
        <f>IF(ISBLANK(B728),"",SUMIF(Virkedager!$C:$C,"&gt;" &amp;  C728,Virkedager!$A:$A) - SUMIF(Virkedager!$C:$C,"&gt;" &amp;  F728,Virkedager!$A:$A))</f>
        <v/>
      </c>
      <c r="K728" s="83" t="str">
        <f t="shared" si="47"/>
        <v/>
      </c>
      <c r="L728" s="157" t="str">
        <f t="shared" si="45"/>
        <v/>
      </c>
      <c r="M728" s="157" t="str">
        <f>IF(ISBLANK(B728),"",IF(COUNTIF(B$7:$B728,B728)&gt;1,TRUE,FALSE))</f>
        <v/>
      </c>
      <c r="N728" s="157" t="str">
        <f>IF(ISBLANK(B728),"",IF(COUNTIF($L$7:L728,TRUE)&gt;$P$2,L728,FALSE))</f>
        <v/>
      </c>
      <c r="O728" s="85"/>
      <c r="P728" s="86" t="str">
        <f t="shared" si="48"/>
        <v/>
      </c>
    </row>
    <row r="729" spans="2:16" s="76" customFormat="1" ht="15" x14ac:dyDescent="0.25">
      <c r="B729" s="153"/>
      <c r="C729" s="164"/>
      <c r="D729" s="164"/>
      <c r="E729" s="169"/>
      <c r="F729" s="164"/>
      <c r="G729" s="154"/>
      <c r="H729" s="162" t="str">
        <f>IF(ISBLANK(B729),"",SUMIF(Virkedager!$C:$C,"&gt;" &amp;  C729,Virkedager!$A:$A) - SUMIF(Virkedager!$C:$C,"&gt;" &amp;  D729,Virkedager!$A:$A))</f>
        <v/>
      </c>
      <c r="I729" s="83" t="str">
        <f t="shared" si="46"/>
        <v/>
      </c>
      <c r="J729" s="84" t="str">
        <f>IF(ISBLANK(B729),"",SUMIF(Virkedager!$C:$C,"&gt;" &amp;  C729,Virkedager!$A:$A) - SUMIF(Virkedager!$C:$C,"&gt;" &amp;  F729,Virkedager!$A:$A))</f>
        <v/>
      </c>
      <c r="K729" s="83" t="str">
        <f t="shared" si="47"/>
        <v/>
      </c>
      <c r="L729" s="157" t="str">
        <f t="shared" si="45"/>
        <v/>
      </c>
      <c r="M729" s="157" t="str">
        <f>IF(ISBLANK(B729),"",IF(COUNTIF(B$7:$B729,B729)&gt;1,TRUE,FALSE))</f>
        <v/>
      </c>
      <c r="N729" s="157" t="str">
        <f>IF(ISBLANK(B729),"",IF(COUNTIF($L$7:L729,TRUE)&gt;$P$2,L729,FALSE))</f>
        <v/>
      </c>
      <c r="O729" s="85"/>
      <c r="P729" s="86" t="str">
        <f t="shared" si="48"/>
        <v/>
      </c>
    </row>
    <row r="730" spans="2:16" s="76" customFormat="1" ht="15" x14ac:dyDescent="0.25">
      <c r="B730" s="153"/>
      <c r="C730" s="164"/>
      <c r="D730" s="164"/>
      <c r="E730" s="169"/>
      <c r="F730" s="164"/>
      <c r="G730" s="154"/>
      <c r="H730" s="162" t="str">
        <f>IF(ISBLANK(B730),"",SUMIF(Virkedager!$C:$C,"&gt;" &amp;  C730,Virkedager!$A:$A) - SUMIF(Virkedager!$C:$C,"&gt;" &amp;  D730,Virkedager!$A:$A))</f>
        <v/>
      </c>
      <c r="I730" s="83" t="str">
        <f t="shared" si="46"/>
        <v/>
      </c>
      <c r="J730" s="84" t="str">
        <f>IF(ISBLANK(B730),"",SUMIF(Virkedager!$C:$C,"&gt;" &amp;  C730,Virkedager!$A:$A) - SUMIF(Virkedager!$C:$C,"&gt;" &amp;  F730,Virkedager!$A:$A))</f>
        <v/>
      </c>
      <c r="K730" s="83" t="str">
        <f t="shared" si="47"/>
        <v/>
      </c>
      <c r="L730" s="157" t="str">
        <f t="shared" si="45"/>
        <v/>
      </c>
      <c r="M730" s="157" t="str">
        <f>IF(ISBLANK(B730),"",IF(COUNTIF(B$7:$B730,B730)&gt;1,TRUE,FALSE))</f>
        <v/>
      </c>
      <c r="N730" s="157" t="str">
        <f>IF(ISBLANK(B730),"",IF(COUNTIF($L$7:L730,TRUE)&gt;$P$2,L730,FALSE))</f>
        <v/>
      </c>
      <c r="O730" s="85"/>
      <c r="P730" s="86" t="str">
        <f t="shared" si="48"/>
        <v/>
      </c>
    </row>
    <row r="731" spans="2:16" s="76" customFormat="1" ht="15" x14ac:dyDescent="0.25">
      <c r="B731" s="153"/>
      <c r="C731" s="164"/>
      <c r="D731" s="164"/>
      <c r="E731" s="169"/>
      <c r="F731" s="164"/>
      <c r="G731" s="154"/>
      <c r="H731" s="162" t="str">
        <f>IF(ISBLANK(B731),"",SUMIF(Virkedager!$C:$C,"&gt;" &amp;  C731,Virkedager!$A:$A) - SUMIF(Virkedager!$C:$C,"&gt;" &amp;  D731,Virkedager!$A:$A))</f>
        <v/>
      </c>
      <c r="I731" s="83" t="str">
        <f t="shared" si="46"/>
        <v/>
      </c>
      <c r="J731" s="84" t="str">
        <f>IF(ISBLANK(B731),"",SUMIF(Virkedager!$C:$C,"&gt;" &amp;  C731,Virkedager!$A:$A) - SUMIF(Virkedager!$C:$C,"&gt;" &amp;  F731,Virkedager!$A:$A))</f>
        <v/>
      </c>
      <c r="K731" s="83" t="str">
        <f t="shared" si="47"/>
        <v/>
      </c>
      <c r="L731" s="157" t="str">
        <f t="shared" si="45"/>
        <v/>
      </c>
      <c r="M731" s="157" t="str">
        <f>IF(ISBLANK(B731),"",IF(COUNTIF(B$7:$B731,B731)&gt;1,TRUE,FALSE))</f>
        <v/>
      </c>
      <c r="N731" s="157" t="str">
        <f>IF(ISBLANK(B731),"",IF(COUNTIF($L$7:L731,TRUE)&gt;$P$2,L731,FALSE))</f>
        <v/>
      </c>
      <c r="O731" s="85"/>
      <c r="P731" s="86" t="str">
        <f t="shared" si="48"/>
        <v/>
      </c>
    </row>
    <row r="732" spans="2:16" s="76" customFormat="1" ht="15" x14ac:dyDescent="0.25">
      <c r="B732" s="153"/>
      <c r="C732" s="164"/>
      <c r="D732" s="164"/>
      <c r="E732" s="169"/>
      <c r="F732" s="164"/>
      <c r="G732" s="154"/>
      <c r="H732" s="162" t="str">
        <f>IF(ISBLANK(B732),"",SUMIF(Virkedager!$C:$C,"&gt;" &amp;  C732,Virkedager!$A:$A) - SUMIF(Virkedager!$C:$C,"&gt;" &amp;  D732,Virkedager!$A:$A))</f>
        <v/>
      </c>
      <c r="I732" s="83" t="str">
        <f t="shared" si="46"/>
        <v/>
      </c>
      <c r="J732" s="84" t="str">
        <f>IF(ISBLANK(B732),"",SUMIF(Virkedager!$C:$C,"&gt;" &amp;  C732,Virkedager!$A:$A) - SUMIF(Virkedager!$C:$C,"&gt;" &amp;  F732,Virkedager!$A:$A))</f>
        <v/>
      </c>
      <c r="K732" s="83" t="str">
        <f t="shared" si="47"/>
        <v/>
      </c>
      <c r="L732" s="157" t="str">
        <f t="shared" si="45"/>
        <v/>
      </c>
      <c r="M732" s="157" t="str">
        <f>IF(ISBLANK(B732),"",IF(COUNTIF(B$7:$B732,B732)&gt;1,TRUE,FALSE))</f>
        <v/>
      </c>
      <c r="N732" s="157" t="str">
        <f>IF(ISBLANK(B732),"",IF(COUNTIF($L$7:L732,TRUE)&gt;$P$2,L732,FALSE))</f>
        <v/>
      </c>
      <c r="O732" s="85"/>
      <c r="P732" s="86" t="str">
        <f t="shared" si="48"/>
        <v/>
      </c>
    </row>
    <row r="733" spans="2:16" s="76" customFormat="1" ht="15" x14ac:dyDescent="0.25">
      <c r="B733" s="153"/>
      <c r="C733" s="164"/>
      <c r="D733" s="164"/>
      <c r="E733" s="169"/>
      <c r="F733" s="164"/>
      <c r="G733" s="154"/>
      <c r="H733" s="162" t="str">
        <f>IF(ISBLANK(B733),"",SUMIF(Virkedager!$C:$C,"&gt;" &amp;  C733,Virkedager!$A:$A) - SUMIF(Virkedager!$C:$C,"&gt;" &amp;  D733,Virkedager!$A:$A))</f>
        <v/>
      </c>
      <c r="I733" s="83" t="str">
        <f t="shared" si="46"/>
        <v/>
      </c>
      <c r="J733" s="84" t="str">
        <f>IF(ISBLANK(B733),"",SUMIF(Virkedager!$C:$C,"&gt;" &amp;  C733,Virkedager!$A:$A) - SUMIF(Virkedager!$C:$C,"&gt;" &amp;  F733,Virkedager!$A:$A))</f>
        <v/>
      </c>
      <c r="K733" s="83" t="str">
        <f t="shared" si="47"/>
        <v/>
      </c>
      <c r="L733" s="157" t="str">
        <f t="shared" si="45"/>
        <v/>
      </c>
      <c r="M733" s="157" t="str">
        <f>IF(ISBLANK(B733),"",IF(COUNTIF(B$7:$B733,B733)&gt;1,TRUE,FALSE))</f>
        <v/>
      </c>
      <c r="N733" s="157" t="str">
        <f>IF(ISBLANK(B733),"",IF(COUNTIF($L$7:L733,TRUE)&gt;$P$2,L733,FALSE))</f>
        <v/>
      </c>
      <c r="O733" s="85"/>
      <c r="P733" s="86" t="str">
        <f t="shared" si="48"/>
        <v/>
      </c>
    </row>
    <row r="734" spans="2:16" s="76" customFormat="1" ht="15" x14ac:dyDescent="0.25">
      <c r="B734" s="153"/>
      <c r="C734" s="164"/>
      <c r="D734" s="164"/>
      <c r="E734" s="169"/>
      <c r="F734" s="164"/>
      <c r="G734" s="154"/>
      <c r="H734" s="162" t="str">
        <f>IF(ISBLANK(B734),"",SUMIF(Virkedager!$C:$C,"&gt;" &amp;  C734,Virkedager!$A:$A) - SUMIF(Virkedager!$C:$C,"&gt;" &amp;  D734,Virkedager!$A:$A))</f>
        <v/>
      </c>
      <c r="I734" s="83" t="str">
        <f t="shared" si="46"/>
        <v/>
      </c>
      <c r="J734" s="84" t="str">
        <f>IF(ISBLANK(B734),"",SUMIF(Virkedager!$C:$C,"&gt;" &amp;  C734,Virkedager!$A:$A) - SUMIF(Virkedager!$C:$C,"&gt;" &amp;  F734,Virkedager!$A:$A))</f>
        <v/>
      </c>
      <c r="K734" s="83" t="str">
        <f t="shared" si="47"/>
        <v/>
      </c>
      <c r="L734" s="157" t="str">
        <f t="shared" si="45"/>
        <v/>
      </c>
      <c r="M734" s="157" t="str">
        <f>IF(ISBLANK(B734),"",IF(COUNTIF(B$7:$B734,B734)&gt;1,TRUE,FALSE))</f>
        <v/>
      </c>
      <c r="N734" s="157" t="str">
        <f>IF(ISBLANK(B734),"",IF(COUNTIF($L$7:L734,TRUE)&gt;$P$2,L734,FALSE))</f>
        <v/>
      </c>
      <c r="O734" s="85"/>
      <c r="P734" s="86" t="str">
        <f t="shared" si="48"/>
        <v/>
      </c>
    </row>
    <row r="735" spans="2:16" s="76" customFormat="1" ht="15" x14ac:dyDescent="0.25">
      <c r="B735" s="153"/>
      <c r="C735" s="164"/>
      <c r="D735" s="164"/>
      <c r="E735" s="169"/>
      <c r="F735" s="164"/>
      <c r="G735" s="154"/>
      <c r="H735" s="162" t="str">
        <f>IF(ISBLANK(B735),"",SUMIF(Virkedager!$C:$C,"&gt;" &amp;  C735,Virkedager!$A:$A) - SUMIF(Virkedager!$C:$C,"&gt;" &amp;  D735,Virkedager!$A:$A))</f>
        <v/>
      </c>
      <c r="I735" s="83" t="str">
        <f t="shared" si="46"/>
        <v/>
      </c>
      <c r="J735" s="84" t="str">
        <f>IF(ISBLANK(B735),"",SUMIF(Virkedager!$C:$C,"&gt;" &amp;  C735,Virkedager!$A:$A) - SUMIF(Virkedager!$C:$C,"&gt;" &amp;  F735,Virkedager!$A:$A))</f>
        <v/>
      </c>
      <c r="K735" s="83" t="str">
        <f t="shared" si="47"/>
        <v/>
      </c>
      <c r="L735" s="157" t="str">
        <f t="shared" si="45"/>
        <v/>
      </c>
      <c r="M735" s="157" t="str">
        <f>IF(ISBLANK(B735),"",IF(COUNTIF(B$7:$B735,B735)&gt;1,TRUE,FALSE))</f>
        <v/>
      </c>
      <c r="N735" s="157" t="str">
        <f>IF(ISBLANK(B735),"",IF(COUNTIF($L$7:L735,TRUE)&gt;$P$2,L735,FALSE))</f>
        <v/>
      </c>
      <c r="O735" s="85"/>
      <c r="P735" s="86" t="str">
        <f t="shared" si="48"/>
        <v/>
      </c>
    </row>
    <row r="736" spans="2:16" s="76" customFormat="1" ht="15" x14ac:dyDescent="0.25">
      <c r="B736" s="153"/>
      <c r="C736" s="164"/>
      <c r="D736" s="164"/>
      <c r="E736" s="169"/>
      <c r="F736" s="164"/>
      <c r="G736" s="154"/>
      <c r="H736" s="162" t="str">
        <f>IF(ISBLANK(B736),"",SUMIF(Virkedager!$C:$C,"&gt;" &amp;  C736,Virkedager!$A:$A) - SUMIF(Virkedager!$C:$C,"&gt;" &amp;  D736,Virkedager!$A:$A))</f>
        <v/>
      </c>
      <c r="I736" s="83" t="str">
        <f t="shared" si="46"/>
        <v/>
      </c>
      <c r="J736" s="84" t="str">
        <f>IF(ISBLANK(B736),"",SUMIF(Virkedager!$C:$C,"&gt;" &amp;  C736,Virkedager!$A:$A) - SUMIF(Virkedager!$C:$C,"&gt;" &amp;  F736,Virkedager!$A:$A))</f>
        <v/>
      </c>
      <c r="K736" s="83" t="str">
        <f t="shared" si="47"/>
        <v/>
      </c>
      <c r="L736" s="157" t="str">
        <f t="shared" si="45"/>
        <v/>
      </c>
      <c r="M736" s="157" t="str">
        <f>IF(ISBLANK(B736),"",IF(COUNTIF(B$7:$B736,B736)&gt;1,TRUE,FALSE))</f>
        <v/>
      </c>
      <c r="N736" s="157" t="str">
        <f>IF(ISBLANK(B736),"",IF(COUNTIF($L$7:L736,TRUE)&gt;$P$2,L736,FALSE))</f>
        <v/>
      </c>
      <c r="O736" s="85"/>
      <c r="P736" s="86" t="str">
        <f t="shared" si="48"/>
        <v/>
      </c>
    </row>
    <row r="737" spans="2:16" s="76" customFormat="1" ht="15" x14ac:dyDescent="0.25">
      <c r="B737" s="153"/>
      <c r="C737" s="164"/>
      <c r="D737" s="164"/>
      <c r="E737" s="169"/>
      <c r="F737" s="164"/>
      <c r="G737" s="154"/>
      <c r="H737" s="162" t="str">
        <f>IF(ISBLANK(B737),"",SUMIF(Virkedager!$C:$C,"&gt;" &amp;  C737,Virkedager!$A:$A) - SUMIF(Virkedager!$C:$C,"&gt;" &amp;  D737,Virkedager!$A:$A))</f>
        <v/>
      </c>
      <c r="I737" s="83" t="str">
        <f t="shared" si="46"/>
        <v/>
      </c>
      <c r="J737" s="84" t="str">
        <f>IF(ISBLANK(B737),"",SUMIF(Virkedager!$C:$C,"&gt;" &amp;  C737,Virkedager!$A:$A) - SUMIF(Virkedager!$C:$C,"&gt;" &amp;  F737,Virkedager!$A:$A))</f>
        <v/>
      </c>
      <c r="K737" s="83" t="str">
        <f t="shared" si="47"/>
        <v/>
      </c>
      <c r="L737" s="157" t="str">
        <f t="shared" si="45"/>
        <v/>
      </c>
      <c r="M737" s="157" t="str">
        <f>IF(ISBLANK(B737),"",IF(COUNTIF(B$7:$B737,B737)&gt;1,TRUE,FALSE))</f>
        <v/>
      </c>
      <c r="N737" s="157" t="str">
        <f>IF(ISBLANK(B737),"",IF(COUNTIF($L$7:L737,TRUE)&gt;$P$2,L737,FALSE))</f>
        <v/>
      </c>
      <c r="O737" s="85"/>
      <c r="P737" s="86" t="str">
        <f t="shared" si="48"/>
        <v/>
      </c>
    </row>
    <row r="738" spans="2:16" s="76" customFormat="1" ht="15" x14ac:dyDescent="0.25">
      <c r="B738" s="153"/>
      <c r="C738" s="164"/>
      <c r="D738" s="164"/>
      <c r="E738" s="169"/>
      <c r="F738" s="164"/>
      <c r="G738" s="154"/>
      <c r="H738" s="162" t="str">
        <f>IF(ISBLANK(B738),"",SUMIF(Virkedager!$C:$C,"&gt;" &amp;  C738,Virkedager!$A:$A) - SUMIF(Virkedager!$C:$C,"&gt;" &amp;  D738,Virkedager!$A:$A))</f>
        <v/>
      </c>
      <c r="I738" s="83" t="str">
        <f t="shared" si="46"/>
        <v/>
      </c>
      <c r="J738" s="84" t="str">
        <f>IF(ISBLANK(B738),"",SUMIF(Virkedager!$C:$C,"&gt;" &amp;  C738,Virkedager!$A:$A) - SUMIF(Virkedager!$C:$C,"&gt;" &amp;  F738,Virkedager!$A:$A))</f>
        <v/>
      </c>
      <c r="K738" s="83" t="str">
        <f t="shared" si="47"/>
        <v/>
      </c>
      <c r="L738" s="157" t="str">
        <f t="shared" si="45"/>
        <v/>
      </c>
      <c r="M738" s="157" t="str">
        <f>IF(ISBLANK(B738),"",IF(COUNTIF(B$7:$B738,B738)&gt;1,TRUE,FALSE))</f>
        <v/>
      </c>
      <c r="N738" s="157" t="str">
        <f>IF(ISBLANK(B738),"",IF(COUNTIF($L$7:L738,TRUE)&gt;$P$2,L738,FALSE))</f>
        <v/>
      </c>
      <c r="O738" s="85"/>
      <c r="P738" s="86" t="str">
        <f t="shared" si="48"/>
        <v/>
      </c>
    </row>
    <row r="739" spans="2:16" s="76" customFormat="1" ht="15" x14ac:dyDescent="0.25">
      <c r="B739" s="153"/>
      <c r="C739" s="164"/>
      <c r="D739" s="164"/>
      <c r="E739" s="169"/>
      <c r="F739" s="164"/>
      <c r="G739" s="154"/>
      <c r="H739" s="162" t="str">
        <f>IF(ISBLANK(B739),"",SUMIF(Virkedager!$C:$C,"&gt;" &amp;  C739,Virkedager!$A:$A) - SUMIF(Virkedager!$C:$C,"&gt;" &amp;  D739,Virkedager!$A:$A))</f>
        <v/>
      </c>
      <c r="I739" s="83" t="str">
        <f t="shared" si="46"/>
        <v/>
      </c>
      <c r="J739" s="84" t="str">
        <f>IF(ISBLANK(B739),"",SUMIF(Virkedager!$C:$C,"&gt;" &amp;  C739,Virkedager!$A:$A) - SUMIF(Virkedager!$C:$C,"&gt;" &amp;  F739,Virkedager!$A:$A))</f>
        <v/>
      </c>
      <c r="K739" s="83" t="str">
        <f t="shared" si="47"/>
        <v/>
      </c>
      <c r="L739" s="157" t="str">
        <f t="shared" si="45"/>
        <v/>
      </c>
      <c r="M739" s="157" t="str">
        <f>IF(ISBLANK(B739),"",IF(COUNTIF(B$7:$B739,B739)&gt;1,TRUE,FALSE))</f>
        <v/>
      </c>
      <c r="N739" s="157" t="str">
        <f>IF(ISBLANK(B739),"",IF(COUNTIF($L$7:L739,TRUE)&gt;$P$2,L739,FALSE))</f>
        <v/>
      </c>
      <c r="O739" s="85"/>
      <c r="P739" s="86" t="str">
        <f t="shared" si="48"/>
        <v/>
      </c>
    </row>
    <row r="740" spans="2:16" s="76" customFormat="1" ht="15" x14ac:dyDescent="0.25">
      <c r="B740" s="153"/>
      <c r="C740" s="164"/>
      <c r="D740" s="164"/>
      <c r="E740" s="169"/>
      <c r="F740" s="164"/>
      <c r="G740" s="154"/>
      <c r="H740" s="162" t="str">
        <f>IF(ISBLANK(B740),"",SUMIF(Virkedager!$C:$C,"&gt;" &amp;  C740,Virkedager!$A:$A) - SUMIF(Virkedager!$C:$C,"&gt;" &amp;  D740,Virkedager!$A:$A))</f>
        <v/>
      </c>
      <c r="I740" s="83" t="str">
        <f t="shared" si="46"/>
        <v/>
      </c>
      <c r="J740" s="84" t="str">
        <f>IF(ISBLANK(B740),"",SUMIF(Virkedager!$C:$C,"&gt;" &amp;  C740,Virkedager!$A:$A) - SUMIF(Virkedager!$C:$C,"&gt;" &amp;  F740,Virkedager!$A:$A))</f>
        <v/>
      </c>
      <c r="K740" s="83" t="str">
        <f t="shared" si="47"/>
        <v/>
      </c>
      <c r="L740" s="157" t="str">
        <f t="shared" si="45"/>
        <v/>
      </c>
      <c r="M740" s="157" t="str">
        <f>IF(ISBLANK(B740),"",IF(COUNTIF(B$7:$B740,B740)&gt;1,TRUE,FALSE))</f>
        <v/>
      </c>
      <c r="N740" s="157" t="str">
        <f>IF(ISBLANK(B740),"",IF(COUNTIF($L$7:L740,TRUE)&gt;$P$2,L740,FALSE))</f>
        <v/>
      </c>
      <c r="O740" s="85"/>
      <c r="P740" s="86" t="str">
        <f t="shared" si="48"/>
        <v/>
      </c>
    </row>
    <row r="741" spans="2:16" s="76" customFormat="1" ht="15" x14ac:dyDescent="0.25">
      <c r="B741" s="153"/>
      <c r="C741" s="164"/>
      <c r="D741" s="164"/>
      <c r="E741" s="169"/>
      <c r="F741" s="164"/>
      <c r="G741" s="154"/>
      <c r="H741" s="162" t="str">
        <f>IF(ISBLANK(B741),"",SUMIF(Virkedager!$C:$C,"&gt;" &amp;  C741,Virkedager!$A:$A) - SUMIF(Virkedager!$C:$C,"&gt;" &amp;  D741,Virkedager!$A:$A))</f>
        <v/>
      </c>
      <c r="I741" s="83" t="str">
        <f t="shared" si="46"/>
        <v/>
      </c>
      <c r="J741" s="84" t="str">
        <f>IF(ISBLANK(B741),"",SUMIF(Virkedager!$C:$C,"&gt;" &amp;  C741,Virkedager!$A:$A) - SUMIF(Virkedager!$C:$C,"&gt;" &amp;  F741,Virkedager!$A:$A))</f>
        <v/>
      </c>
      <c r="K741" s="83" t="str">
        <f t="shared" si="47"/>
        <v/>
      </c>
      <c r="L741" s="157" t="str">
        <f t="shared" ref="L741:L804" si="49">IF(ISBLANK(B741),"",IF(AND(ISNUMBER($J$2),ISNUMBER(E741)),F741&gt;=E741,FALSE))</f>
        <v/>
      </c>
      <c r="M741" s="157" t="str">
        <f>IF(ISBLANK(B741),"",IF(COUNTIF(B$7:$B741,B741)&gt;1,TRUE,FALSE))</f>
        <v/>
      </c>
      <c r="N741" s="157" t="str">
        <f>IF(ISBLANK(B741),"",IF(COUNTIF($L$7:L741,TRUE)&gt;$P$2,L741,FALSE))</f>
        <v/>
      </c>
      <c r="O741" s="85"/>
      <c r="P741" s="86" t="str">
        <f t="shared" si="48"/>
        <v/>
      </c>
    </row>
    <row r="742" spans="2:16" s="76" customFormat="1" ht="15" x14ac:dyDescent="0.25">
      <c r="B742" s="153"/>
      <c r="C742" s="164"/>
      <c r="D742" s="164"/>
      <c r="E742" s="169"/>
      <c r="F742" s="164"/>
      <c r="G742" s="154"/>
      <c r="H742" s="162" t="str">
        <f>IF(ISBLANK(B742),"",SUMIF(Virkedager!$C:$C,"&gt;" &amp;  C742,Virkedager!$A:$A) - SUMIF(Virkedager!$C:$C,"&gt;" &amp;  D742,Virkedager!$A:$A))</f>
        <v/>
      </c>
      <c r="I742" s="83" t="str">
        <f t="shared" si="46"/>
        <v/>
      </c>
      <c r="J742" s="84" t="str">
        <f>IF(ISBLANK(B742),"",SUMIF(Virkedager!$C:$C,"&gt;" &amp;  C742,Virkedager!$A:$A) - SUMIF(Virkedager!$C:$C,"&gt;" &amp;  F742,Virkedager!$A:$A))</f>
        <v/>
      </c>
      <c r="K742" s="83" t="str">
        <f t="shared" si="47"/>
        <v/>
      </c>
      <c r="L742" s="157" t="str">
        <f t="shared" si="49"/>
        <v/>
      </c>
      <c r="M742" s="157" t="str">
        <f>IF(ISBLANK(B742),"",IF(COUNTIF(B$7:$B742,B742)&gt;1,TRUE,FALSE))</f>
        <v/>
      </c>
      <c r="N742" s="157" t="str">
        <f>IF(ISBLANK(B742),"",IF(COUNTIF($L$7:L742,TRUE)&gt;$P$2,L742,FALSE))</f>
        <v/>
      </c>
      <c r="O742" s="85"/>
      <c r="P742" s="86" t="str">
        <f t="shared" si="48"/>
        <v/>
      </c>
    </row>
    <row r="743" spans="2:16" s="76" customFormat="1" ht="15" x14ac:dyDescent="0.25">
      <c r="B743" s="153"/>
      <c r="C743" s="164"/>
      <c r="D743" s="164"/>
      <c r="E743" s="169"/>
      <c r="F743" s="164"/>
      <c r="G743" s="154"/>
      <c r="H743" s="162" t="str">
        <f>IF(ISBLANK(B743),"",SUMIF(Virkedager!$C:$C,"&gt;" &amp;  C743,Virkedager!$A:$A) - SUMIF(Virkedager!$C:$C,"&gt;" &amp;  D743,Virkedager!$A:$A))</f>
        <v/>
      </c>
      <c r="I743" s="83" t="str">
        <f t="shared" si="46"/>
        <v/>
      </c>
      <c r="J743" s="84" t="str">
        <f>IF(ISBLANK(B743),"",SUMIF(Virkedager!$C:$C,"&gt;" &amp;  C743,Virkedager!$A:$A) - SUMIF(Virkedager!$C:$C,"&gt;" &amp;  F743,Virkedager!$A:$A))</f>
        <v/>
      </c>
      <c r="K743" s="83" t="str">
        <f t="shared" si="47"/>
        <v/>
      </c>
      <c r="L743" s="157" t="str">
        <f t="shared" si="49"/>
        <v/>
      </c>
      <c r="M743" s="157" t="str">
        <f>IF(ISBLANK(B743),"",IF(COUNTIF(B$7:$B743,B743)&gt;1,TRUE,FALSE))</f>
        <v/>
      </c>
      <c r="N743" s="157" t="str">
        <f>IF(ISBLANK(B743),"",IF(COUNTIF($L$7:L743,TRUE)&gt;$P$2,L743,FALSE))</f>
        <v/>
      </c>
      <c r="O743" s="85"/>
      <c r="P743" s="86" t="str">
        <f t="shared" si="48"/>
        <v/>
      </c>
    </row>
    <row r="744" spans="2:16" s="76" customFormat="1" ht="15" x14ac:dyDescent="0.25">
      <c r="B744" s="153"/>
      <c r="C744" s="164"/>
      <c r="D744" s="164"/>
      <c r="E744" s="169"/>
      <c r="F744" s="164"/>
      <c r="G744" s="154"/>
      <c r="H744" s="162" t="str">
        <f>IF(ISBLANK(B744),"",SUMIF(Virkedager!$C:$C,"&gt;" &amp;  C744,Virkedager!$A:$A) - SUMIF(Virkedager!$C:$C,"&gt;" &amp;  D744,Virkedager!$A:$A))</f>
        <v/>
      </c>
      <c r="I744" s="83" t="str">
        <f t="shared" si="46"/>
        <v/>
      </c>
      <c r="J744" s="84" t="str">
        <f>IF(ISBLANK(B744),"",SUMIF(Virkedager!$C:$C,"&gt;" &amp;  C744,Virkedager!$A:$A) - SUMIF(Virkedager!$C:$C,"&gt;" &amp;  F744,Virkedager!$A:$A))</f>
        <v/>
      </c>
      <c r="K744" s="83" t="str">
        <f t="shared" si="47"/>
        <v/>
      </c>
      <c r="L744" s="157" t="str">
        <f t="shared" si="49"/>
        <v/>
      </c>
      <c r="M744" s="157" t="str">
        <f>IF(ISBLANK(B744),"",IF(COUNTIF(B$7:$B744,B744)&gt;1,TRUE,FALSE))</f>
        <v/>
      </c>
      <c r="N744" s="157" t="str">
        <f>IF(ISBLANK(B744),"",IF(COUNTIF($L$7:L744,TRUE)&gt;$P$2,L744,FALSE))</f>
        <v/>
      </c>
      <c r="O744" s="85"/>
      <c r="P744" s="86" t="str">
        <f t="shared" si="48"/>
        <v/>
      </c>
    </row>
    <row r="745" spans="2:16" s="76" customFormat="1" ht="15" x14ac:dyDescent="0.25">
      <c r="B745" s="153"/>
      <c r="C745" s="164"/>
      <c r="D745" s="164"/>
      <c r="E745" s="169"/>
      <c r="F745" s="164"/>
      <c r="G745" s="154"/>
      <c r="H745" s="162" t="str">
        <f>IF(ISBLANK(B745),"",SUMIF(Virkedager!$C:$C,"&gt;" &amp;  C745,Virkedager!$A:$A) - SUMIF(Virkedager!$C:$C,"&gt;" &amp;  D745,Virkedager!$A:$A))</f>
        <v/>
      </c>
      <c r="I745" s="83" t="str">
        <f t="shared" si="46"/>
        <v/>
      </c>
      <c r="J745" s="84" t="str">
        <f>IF(ISBLANK(B745),"",SUMIF(Virkedager!$C:$C,"&gt;" &amp;  C745,Virkedager!$A:$A) - SUMIF(Virkedager!$C:$C,"&gt;" &amp;  F745,Virkedager!$A:$A))</f>
        <v/>
      </c>
      <c r="K745" s="83" t="str">
        <f t="shared" si="47"/>
        <v/>
      </c>
      <c r="L745" s="157" t="str">
        <f t="shared" si="49"/>
        <v/>
      </c>
      <c r="M745" s="157" t="str">
        <f>IF(ISBLANK(B745),"",IF(COUNTIF(B$7:$B745,B745)&gt;1,TRUE,FALSE))</f>
        <v/>
      </c>
      <c r="N745" s="157" t="str">
        <f>IF(ISBLANK(B745),"",IF(COUNTIF($L$7:L745,TRUE)&gt;$P$2,L745,FALSE))</f>
        <v/>
      </c>
      <c r="O745" s="85"/>
      <c r="P745" s="86" t="str">
        <f t="shared" si="48"/>
        <v/>
      </c>
    </row>
    <row r="746" spans="2:16" s="76" customFormat="1" ht="15" x14ac:dyDescent="0.25">
      <c r="B746" s="153"/>
      <c r="C746" s="164"/>
      <c r="D746" s="164"/>
      <c r="E746" s="169"/>
      <c r="F746" s="164"/>
      <c r="G746" s="154"/>
      <c r="H746" s="162" t="str">
        <f>IF(ISBLANK(B746),"",SUMIF(Virkedager!$C:$C,"&gt;" &amp;  C746,Virkedager!$A:$A) - SUMIF(Virkedager!$C:$C,"&gt;" &amp;  D746,Virkedager!$A:$A))</f>
        <v/>
      </c>
      <c r="I746" s="83" t="str">
        <f t="shared" si="46"/>
        <v/>
      </c>
      <c r="J746" s="84" t="str">
        <f>IF(ISBLANK(B746),"",SUMIF(Virkedager!$C:$C,"&gt;" &amp;  C746,Virkedager!$A:$A) - SUMIF(Virkedager!$C:$C,"&gt;" &amp;  F746,Virkedager!$A:$A))</f>
        <v/>
      </c>
      <c r="K746" s="83" t="str">
        <f t="shared" si="47"/>
        <v/>
      </c>
      <c r="L746" s="157" t="str">
        <f t="shared" si="49"/>
        <v/>
      </c>
      <c r="M746" s="157" t="str">
        <f>IF(ISBLANK(B746),"",IF(COUNTIF(B$7:$B746,B746)&gt;1,TRUE,FALSE))</f>
        <v/>
      </c>
      <c r="N746" s="157" t="str">
        <f>IF(ISBLANK(B746),"",IF(COUNTIF($L$7:L746,TRUE)&gt;$P$2,L746,FALSE))</f>
        <v/>
      </c>
      <c r="O746" s="85"/>
      <c r="P746" s="86" t="str">
        <f t="shared" si="48"/>
        <v/>
      </c>
    </row>
    <row r="747" spans="2:16" s="76" customFormat="1" ht="15" x14ac:dyDescent="0.25">
      <c r="B747" s="153"/>
      <c r="C747" s="164"/>
      <c r="D747" s="164"/>
      <c r="E747" s="169"/>
      <c r="F747" s="164"/>
      <c r="G747" s="154"/>
      <c r="H747" s="162" t="str">
        <f>IF(ISBLANK(B747),"",SUMIF(Virkedager!$C:$C,"&gt;" &amp;  C747,Virkedager!$A:$A) - SUMIF(Virkedager!$C:$C,"&gt;" &amp;  D747,Virkedager!$A:$A))</f>
        <v/>
      </c>
      <c r="I747" s="83" t="str">
        <f t="shared" si="46"/>
        <v/>
      </c>
      <c r="J747" s="84" t="str">
        <f>IF(ISBLANK(B747),"",SUMIF(Virkedager!$C:$C,"&gt;" &amp;  C747,Virkedager!$A:$A) - SUMIF(Virkedager!$C:$C,"&gt;" &amp;  F747,Virkedager!$A:$A))</f>
        <v/>
      </c>
      <c r="K747" s="83" t="str">
        <f t="shared" si="47"/>
        <v/>
      </c>
      <c r="L747" s="157" t="str">
        <f t="shared" si="49"/>
        <v/>
      </c>
      <c r="M747" s="157" t="str">
        <f>IF(ISBLANK(B747),"",IF(COUNTIF(B$7:$B747,B747)&gt;1,TRUE,FALSE))</f>
        <v/>
      </c>
      <c r="N747" s="157" t="str">
        <f>IF(ISBLANK(B747),"",IF(COUNTIF($L$7:L747,TRUE)&gt;$P$2,L747,FALSE))</f>
        <v/>
      </c>
      <c r="O747" s="85"/>
      <c r="P747" s="86" t="str">
        <f t="shared" si="48"/>
        <v/>
      </c>
    </row>
    <row r="748" spans="2:16" s="76" customFormat="1" ht="15" x14ac:dyDescent="0.25">
      <c r="B748" s="153"/>
      <c r="C748" s="164"/>
      <c r="D748" s="164"/>
      <c r="E748" s="169"/>
      <c r="F748" s="164"/>
      <c r="G748" s="154"/>
      <c r="H748" s="162" t="str">
        <f>IF(ISBLANK(B748),"",SUMIF(Virkedager!$C:$C,"&gt;" &amp;  C748,Virkedager!$A:$A) - SUMIF(Virkedager!$C:$C,"&gt;" &amp;  D748,Virkedager!$A:$A))</f>
        <v/>
      </c>
      <c r="I748" s="83" t="str">
        <f t="shared" si="46"/>
        <v/>
      </c>
      <c r="J748" s="84" t="str">
        <f>IF(ISBLANK(B748),"",SUMIF(Virkedager!$C:$C,"&gt;" &amp;  C748,Virkedager!$A:$A) - SUMIF(Virkedager!$C:$C,"&gt;" &amp;  F748,Virkedager!$A:$A))</f>
        <v/>
      </c>
      <c r="K748" s="83" t="str">
        <f t="shared" si="47"/>
        <v/>
      </c>
      <c r="L748" s="157" t="str">
        <f t="shared" si="49"/>
        <v/>
      </c>
      <c r="M748" s="157" t="str">
        <f>IF(ISBLANK(B748),"",IF(COUNTIF(B$7:$B748,B748)&gt;1,TRUE,FALSE))</f>
        <v/>
      </c>
      <c r="N748" s="157" t="str">
        <f>IF(ISBLANK(B748),"",IF(COUNTIF($L$7:L748,TRUE)&gt;$P$2,L748,FALSE))</f>
        <v/>
      </c>
      <c r="O748" s="85"/>
      <c r="P748" s="86" t="str">
        <f t="shared" si="48"/>
        <v/>
      </c>
    </row>
    <row r="749" spans="2:16" s="76" customFormat="1" ht="15" x14ac:dyDescent="0.25">
      <c r="B749" s="153"/>
      <c r="C749" s="164"/>
      <c r="D749" s="164"/>
      <c r="E749" s="169"/>
      <c r="F749" s="164"/>
      <c r="G749" s="154"/>
      <c r="H749" s="162" t="str">
        <f>IF(ISBLANK(B749),"",SUMIF(Virkedager!$C:$C,"&gt;" &amp;  C749,Virkedager!$A:$A) - SUMIF(Virkedager!$C:$C,"&gt;" &amp;  D749,Virkedager!$A:$A))</f>
        <v/>
      </c>
      <c r="I749" s="83" t="str">
        <f t="shared" si="46"/>
        <v/>
      </c>
      <c r="J749" s="84" t="str">
        <f>IF(ISBLANK(B749),"",SUMIF(Virkedager!$C:$C,"&gt;" &amp;  C749,Virkedager!$A:$A) - SUMIF(Virkedager!$C:$C,"&gt;" &amp;  F749,Virkedager!$A:$A))</f>
        <v/>
      </c>
      <c r="K749" s="83" t="str">
        <f t="shared" si="47"/>
        <v/>
      </c>
      <c r="L749" s="157" t="str">
        <f t="shared" si="49"/>
        <v/>
      </c>
      <c r="M749" s="157" t="str">
        <f>IF(ISBLANK(B749),"",IF(COUNTIF(B$7:$B749,B749)&gt;1,TRUE,FALSE))</f>
        <v/>
      </c>
      <c r="N749" s="157" t="str">
        <f>IF(ISBLANK(B749),"",IF(COUNTIF($L$7:L749,TRUE)&gt;$P$2,L749,FALSE))</f>
        <v/>
      </c>
      <c r="O749" s="85"/>
      <c r="P749" s="86" t="str">
        <f t="shared" si="48"/>
        <v/>
      </c>
    </row>
    <row r="750" spans="2:16" s="76" customFormat="1" ht="15" x14ac:dyDescent="0.25">
      <c r="B750" s="153"/>
      <c r="C750" s="164"/>
      <c r="D750" s="164"/>
      <c r="E750" s="169"/>
      <c r="F750" s="164"/>
      <c r="G750" s="154"/>
      <c r="H750" s="162" t="str">
        <f>IF(ISBLANK(B750),"",SUMIF(Virkedager!$C:$C,"&gt;" &amp;  C750,Virkedager!$A:$A) - SUMIF(Virkedager!$C:$C,"&gt;" &amp;  D750,Virkedager!$A:$A))</f>
        <v/>
      </c>
      <c r="I750" s="83" t="str">
        <f t="shared" si="46"/>
        <v/>
      </c>
      <c r="J750" s="84" t="str">
        <f>IF(ISBLANK(B750),"",SUMIF(Virkedager!$C:$C,"&gt;" &amp;  C750,Virkedager!$A:$A) - SUMIF(Virkedager!$C:$C,"&gt;" &amp;  F750,Virkedager!$A:$A))</f>
        <v/>
      </c>
      <c r="K750" s="83" t="str">
        <f t="shared" si="47"/>
        <v/>
      </c>
      <c r="L750" s="157" t="str">
        <f t="shared" si="49"/>
        <v/>
      </c>
      <c r="M750" s="157" t="str">
        <f>IF(ISBLANK(B750),"",IF(COUNTIF(B$7:$B750,B750)&gt;1,TRUE,FALSE))</f>
        <v/>
      </c>
      <c r="N750" s="157" t="str">
        <f>IF(ISBLANK(B750),"",IF(COUNTIF($L$7:L750,TRUE)&gt;$P$2,L750,FALSE))</f>
        <v/>
      </c>
      <c r="O750" s="85"/>
      <c r="P750" s="86" t="str">
        <f t="shared" si="48"/>
        <v/>
      </c>
    </row>
    <row r="751" spans="2:16" s="76" customFormat="1" ht="15" x14ac:dyDescent="0.25">
      <c r="B751" s="153"/>
      <c r="C751" s="164"/>
      <c r="D751" s="164"/>
      <c r="E751" s="169"/>
      <c r="F751" s="164"/>
      <c r="G751" s="154"/>
      <c r="H751" s="162" t="str">
        <f>IF(ISBLANK(B751),"",SUMIF(Virkedager!$C:$C,"&gt;" &amp;  C751,Virkedager!$A:$A) - SUMIF(Virkedager!$C:$C,"&gt;" &amp;  D751,Virkedager!$A:$A))</f>
        <v/>
      </c>
      <c r="I751" s="83" t="str">
        <f t="shared" si="46"/>
        <v/>
      </c>
      <c r="J751" s="84" t="str">
        <f>IF(ISBLANK(B751),"",SUMIF(Virkedager!$C:$C,"&gt;" &amp;  C751,Virkedager!$A:$A) - SUMIF(Virkedager!$C:$C,"&gt;" &amp;  F751,Virkedager!$A:$A))</f>
        <v/>
      </c>
      <c r="K751" s="83" t="str">
        <f t="shared" si="47"/>
        <v/>
      </c>
      <c r="L751" s="157" t="str">
        <f t="shared" si="49"/>
        <v/>
      </c>
      <c r="M751" s="157" t="str">
        <f>IF(ISBLANK(B751),"",IF(COUNTIF(B$7:$B751,B751)&gt;1,TRUE,FALSE))</f>
        <v/>
      </c>
      <c r="N751" s="157" t="str">
        <f>IF(ISBLANK(B751),"",IF(COUNTIF($L$7:L751,TRUE)&gt;$P$2,L751,FALSE))</f>
        <v/>
      </c>
      <c r="O751" s="85"/>
      <c r="P751" s="86" t="str">
        <f t="shared" si="48"/>
        <v/>
      </c>
    </row>
    <row r="752" spans="2:16" s="76" customFormat="1" ht="15" x14ac:dyDescent="0.25">
      <c r="B752" s="153"/>
      <c r="C752" s="164"/>
      <c r="D752" s="164"/>
      <c r="E752" s="169"/>
      <c r="F752" s="164"/>
      <c r="G752" s="154"/>
      <c r="H752" s="162" t="str">
        <f>IF(ISBLANK(B752),"",SUMIF(Virkedager!$C:$C,"&gt;" &amp;  C752,Virkedager!$A:$A) - SUMIF(Virkedager!$C:$C,"&gt;" &amp;  D752,Virkedager!$A:$A))</f>
        <v/>
      </c>
      <c r="I752" s="83" t="str">
        <f t="shared" si="46"/>
        <v/>
      </c>
      <c r="J752" s="84" t="str">
        <f>IF(ISBLANK(B752),"",SUMIF(Virkedager!$C:$C,"&gt;" &amp;  C752,Virkedager!$A:$A) - SUMIF(Virkedager!$C:$C,"&gt;" &amp;  F752,Virkedager!$A:$A))</f>
        <v/>
      </c>
      <c r="K752" s="83" t="str">
        <f t="shared" si="47"/>
        <v/>
      </c>
      <c r="L752" s="157" t="str">
        <f t="shared" si="49"/>
        <v/>
      </c>
      <c r="M752" s="157" t="str">
        <f>IF(ISBLANK(B752),"",IF(COUNTIF(B$7:$B752,B752)&gt;1,TRUE,FALSE))</f>
        <v/>
      </c>
      <c r="N752" s="157" t="str">
        <f>IF(ISBLANK(B752),"",IF(COUNTIF($L$7:L752,TRUE)&gt;$P$2,L752,FALSE))</f>
        <v/>
      </c>
      <c r="O752" s="85"/>
      <c r="P752" s="86" t="str">
        <f t="shared" si="48"/>
        <v/>
      </c>
    </row>
    <row r="753" spans="2:16" s="76" customFormat="1" ht="15" x14ac:dyDescent="0.25">
      <c r="B753" s="153"/>
      <c r="C753" s="164"/>
      <c r="D753" s="164"/>
      <c r="E753" s="169"/>
      <c r="F753" s="164"/>
      <c r="G753" s="154"/>
      <c r="H753" s="162" t="str">
        <f>IF(ISBLANK(B753),"",SUMIF(Virkedager!$C:$C,"&gt;" &amp;  C753,Virkedager!$A:$A) - SUMIF(Virkedager!$C:$C,"&gt;" &amp;  D753,Virkedager!$A:$A))</f>
        <v/>
      </c>
      <c r="I753" s="83" t="str">
        <f t="shared" si="46"/>
        <v/>
      </c>
      <c r="J753" s="84" t="str">
        <f>IF(ISBLANK(B753),"",SUMIF(Virkedager!$C:$C,"&gt;" &amp;  C753,Virkedager!$A:$A) - SUMIF(Virkedager!$C:$C,"&gt;" &amp;  F753,Virkedager!$A:$A))</f>
        <v/>
      </c>
      <c r="K753" s="83" t="str">
        <f t="shared" si="47"/>
        <v/>
      </c>
      <c r="L753" s="157" t="str">
        <f t="shared" si="49"/>
        <v/>
      </c>
      <c r="M753" s="157" t="str">
        <f>IF(ISBLANK(B753),"",IF(COUNTIF(B$7:$B753,B753)&gt;1,TRUE,FALSE))</f>
        <v/>
      </c>
      <c r="N753" s="157" t="str">
        <f>IF(ISBLANK(B753),"",IF(COUNTIF($L$7:L753,TRUE)&gt;$P$2,L753,FALSE))</f>
        <v/>
      </c>
      <c r="O753" s="85"/>
      <c r="P753" s="86" t="str">
        <f t="shared" si="48"/>
        <v/>
      </c>
    </row>
    <row r="754" spans="2:16" s="76" customFormat="1" ht="15" x14ac:dyDescent="0.25">
      <c r="B754" s="153"/>
      <c r="C754" s="164"/>
      <c r="D754" s="164"/>
      <c r="E754" s="169"/>
      <c r="F754" s="164"/>
      <c r="G754" s="154"/>
      <c r="H754" s="162" t="str">
        <f>IF(ISBLANK(B754),"",SUMIF(Virkedager!$C:$C,"&gt;" &amp;  C754,Virkedager!$A:$A) - SUMIF(Virkedager!$C:$C,"&gt;" &amp;  D754,Virkedager!$A:$A))</f>
        <v/>
      </c>
      <c r="I754" s="83" t="str">
        <f t="shared" si="46"/>
        <v/>
      </c>
      <c r="J754" s="84" t="str">
        <f>IF(ISBLANK(B754),"",SUMIF(Virkedager!$C:$C,"&gt;" &amp;  C754,Virkedager!$A:$A) - SUMIF(Virkedager!$C:$C,"&gt;" &amp;  F754,Virkedager!$A:$A))</f>
        <v/>
      </c>
      <c r="K754" s="83" t="str">
        <f t="shared" si="47"/>
        <v/>
      </c>
      <c r="L754" s="157" t="str">
        <f t="shared" si="49"/>
        <v/>
      </c>
      <c r="M754" s="157" t="str">
        <f>IF(ISBLANK(B754),"",IF(COUNTIF(B$7:$B754,B754)&gt;1,TRUE,FALSE))</f>
        <v/>
      </c>
      <c r="N754" s="157" t="str">
        <f>IF(ISBLANK(B754),"",IF(COUNTIF($L$7:L754,TRUE)&gt;$P$2,L754,FALSE))</f>
        <v/>
      </c>
      <c r="O754" s="85"/>
      <c r="P754" s="86" t="str">
        <f t="shared" si="48"/>
        <v/>
      </c>
    </row>
    <row r="755" spans="2:16" s="76" customFormat="1" ht="15" x14ac:dyDescent="0.25">
      <c r="B755" s="153"/>
      <c r="C755" s="164"/>
      <c r="D755" s="164"/>
      <c r="E755" s="169"/>
      <c r="F755" s="164"/>
      <c r="G755" s="154"/>
      <c r="H755" s="162" t="str">
        <f>IF(ISBLANK(B755),"",SUMIF(Virkedager!$C:$C,"&gt;" &amp;  C755,Virkedager!$A:$A) - SUMIF(Virkedager!$C:$C,"&gt;" &amp;  D755,Virkedager!$A:$A))</f>
        <v/>
      </c>
      <c r="I755" s="83" t="str">
        <f t="shared" ref="I755:I818" si="50">IF(ISBLANK(B755),"",H755&lt;21)</f>
        <v/>
      </c>
      <c r="J755" s="84" t="str">
        <f>IF(ISBLANK(B755),"",SUMIF(Virkedager!$C:$C,"&gt;" &amp;  C755,Virkedager!$A:$A) - SUMIF(Virkedager!$C:$C,"&gt;" &amp;  F755,Virkedager!$A:$A))</f>
        <v/>
      </c>
      <c r="K755" s="83" t="str">
        <f t="shared" ref="K755:K818" si="51">IF(ISBLANK(B755),"",J755&gt;=21)</f>
        <v/>
      </c>
      <c r="L755" s="157" t="str">
        <f t="shared" si="49"/>
        <v/>
      </c>
      <c r="M755" s="157" t="str">
        <f>IF(ISBLANK(B755),"",IF(COUNTIF(B$7:$B755,B755)&gt;1,TRUE,FALSE))</f>
        <v/>
      </c>
      <c r="N755" s="157" t="str">
        <f>IF(ISBLANK(B755),"",IF(COUNTIF($L$7:L755,TRUE)&gt;$P$2,L755,FALSE))</f>
        <v/>
      </c>
      <c r="O755" s="85"/>
      <c r="P755" s="86" t="str">
        <f t="shared" si="48"/>
        <v/>
      </c>
    </row>
    <row r="756" spans="2:16" s="76" customFormat="1" ht="15" x14ac:dyDescent="0.25">
      <c r="B756" s="153"/>
      <c r="C756" s="164"/>
      <c r="D756" s="164"/>
      <c r="E756" s="169"/>
      <c r="F756" s="164"/>
      <c r="G756" s="154"/>
      <c r="H756" s="162" t="str">
        <f>IF(ISBLANK(B756),"",SUMIF(Virkedager!$C:$C,"&gt;" &amp;  C756,Virkedager!$A:$A) - SUMIF(Virkedager!$C:$C,"&gt;" &amp;  D756,Virkedager!$A:$A))</f>
        <v/>
      </c>
      <c r="I756" s="83" t="str">
        <f t="shared" si="50"/>
        <v/>
      </c>
      <c r="J756" s="84" t="str">
        <f>IF(ISBLANK(B756),"",SUMIF(Virkedager!$C:$C,"&gt;" &amp;  C756,Virkedager!$A:$A) - SUMIF(Virkedager!$C:$C,"&gt;" &amp;  F756,Virkedager!$A:$A))</f>
        <v/>
      </c>
      <c r="K756" s="83" t="str">
        <f t="shared" si="51"/>
        <v/>
      </c>
      <c r="L756" s="157" t="str">
        <f t="shared" si="49"/>
        <v/>
      </c>
      <c r="M756" s="157" t="str">
        <f>IF(ISBLANK(B756),"",IF(COUNTIF(B$7:$B756,B756)&gt;1,TRUE,FALSE))</f>
        <v/>
      </c>
      <c r="N756" s="157" t="str">
        <f>IF(ISBLANK(B756),"",IF(COUNTIF($L$7:L756,TRUE)&gt;$P$2,L756,FALSE))</f>
        <v/>
      </c>
      <c r="O756" s="85"/>
      <c r="P756" s="86" t="str">
        <f t="shared" si="48"/>
        <v/>
      </c>
    </row>
    <row r="757" spans="2:16" s="76" customFormat="1" ht="15" x14ac:dyDescent="0.25">
      <c r="B757" s="153"/>
      <c r="C757" s="164"/>
      <c r="D757" s="164"/>
      <c r="E757" s="169"/>
      <c r="F757" s="164"/>
      <c r="G757" s="154"/>
      <c r="H757" s="162" t="str">
        <f>IF(ISBLANK(B757),"",SUMIF(Virkedager!$C:$C,"&gt;" &amp;  C757,Virkedager!$A:$A) - SUMIF(Virkedager!$C:$C,"&gt;" &amp;  D757,Virkedager!$A:$A))</f>
        <v/>
      </c>
      <c r="I757" s="83" t="str">
        <f t="shared" si="50"/>
        <v/>
      </c>
      <c r="J757" s="84" t="str">
        <f>IF(ISBLANK(B757),"",SUMIF(Virkedager!$C:$C,"&gt;" &amp;  C757,Virkedager!$A:$A) - SUMIF(Virkedager!$C:$C,"&gt;" &amp;  F757,Virkedager!$A:$A))</f>
        <v/>
      </c>
      <c r="K757" s="83" t="str">
        <f t="shared" si="51"/>
        <v/>
      </c>
      <c r="L757" s="157" t="str">
        <f t="shared" si="49"/>
        <v/>
      </c>
      <c r="M757" s="157" t="str">
        <f>IF(ISBLANK(B757),"",IF(COUNTIF(B$7:$B757,B757)&gt;1,TRUE,FALSE))</f>
        <v/>
      </c>
      <c r="N757" s="157" t="str">
        <f>IF(ISBLANK(B757),"",IF(COUNTIF($L$7:L757,TRUE)&gt;$P$2,L757,FALSE))</f>
        <v/>
      </c>
      <c r="O757" s="85"/>
      <c r="P757" s="86" t="str">
        <f t="shared" si="48"/>
        <v/>
      </c>
    </row>
    <row r="758" spans="2:16" s="76" customFormat="1" ht="15" x14ac:dyDescent="0.25">
      <c r="B758" s="153"/>
      <c r="C758" s="164"/>
      <c r="D758" s="164"/>
      <c r="E758" s="169"/>
      <c r="F758" s="164"/>
      <c r="G758" s="154"/>
      <c r="H758" s="162" t="str">
        <f>IF(ISBLANK(B758),"",SUMIF(Virkedager!$C:$C,"&gt;" &amp;  C758,Virkedager!$A:$A) - SUMIF(Virkedager!$C:$C,"&gt;" &amp;  D758,Virkedager!$A:$A))</f>
        <v/>
      </c>
      <c r="I758" s="83" t="str">
        <f t="shared" si="50"/>
        <v/>
      </c>
      <c r="J758" s="84" t="str">
        <f>IF(ISBLANK(B758),"",SUMIF(Virkedager!$C:$C,"&gt;" &amp;  C758,Virkedager!$A:$A) - SUMIF(Virkedager!$C:$C,"&gt;" &amp;  F758,Virkedager!$A:$A))</f>
        <v/>
      </c>
      <c r="K758" s="83" t="str">
        <f t="shared" si="51"/>
        <v/>
      </c>
      <c r="L758" s="157" t="str">
        <f t="shared" si="49"/>
        <v/>
      </c>
      <c r="M758" s="157" t="str">
        <f>IF(ISBLANK(B758),"",IF(COUNTIF(B$7:$B758,B758)&gt;1,TRUE,FALSE))</f>
        <v/>
      </c>
      <c r="N758" s="157" t="str">
        <f>IF(ISBLANK(B758),"",IF(COUNTIF($L$7:L758,TRUE)&gt;$P$2,L758,FALSE))</f>
        <v/>
      </c>
      <c r="O758" s="85"/>
      <c r="P758" s="86" t="str">
        <f t="shared" si="48"/>
        <v/>
      </c>
    </row>
    <row r="759" spans="2:16" s="76" customFormat="1" ht="15" x14ac:dyDescent="0.25">
      <c r="B759" s="153"/>
      <c r="C759" s="164"/>
      <c r="D759" s="164"/>
      <c r="E759" s="169"/>
      <c r="F759" s="164"/>
      <c r="G759" s="154"/>
      <c r="H759" s="162" t="str">
        <f>IF(ISBLANK(B759),"",SUMIF(Virkedager!$C:$C,"&gt;" &amp;  C759,Virkedager!$A:$A) - SUMIF(Virkedager!$C:$C,"&gt;" &amp;  D759,Virkedager!$A:$A))</f>
        <v/>
      </c>
      <c r="I759" s="83" t="str">
        <f t="shared" si="50"/>
        <v/>
      </c>
      <c r="J759" s="84" t="str">
        <f>IF(ISBLANK(B759),"",SUMIF(Virkedager!$C:$C,"&gt;" &amp;  C759,Virkedager!$A:$A) - SUMIF(Virkedager!$C:$C,"&gt;" &amp;  F759,Virkedager!$A:$A))</f>
        <v/>
      </c>
      <c r="K759" s="83" t="str">
        <f t="shared" si="51"/>
        <v/>
      </c>
      <c r="L759" s="157" t="str">
        <f t="shared" si="49"/>
        <v/>
      </c>
      <c r="M759" s="157" t="str">
        <f>IF(ISBLANK(B759),"",IF(COUNTIF(B$7:$B759,B759)&gt;1,TRUE,FALSE))</f>
        <v/>
      </c>
      <c r="N759" s="157" t="str">
        <f>IF(ISBLANK(B759),"",IF(COUNTIF($L$7:L759,TRUE)&gt;$P$2,L759,FALSE))</f>
        <v/>
      </c>
      <c r="O759" s="85"/>
      <c r="P759" s="86" t="str">
        <f t="shared" si="48"/>
        <v/>
      </c>
    </row>
    <row r="760" spans="2:16" s="76" customFormat="1" ht="15" x14ac:dyDescent="0.25">
      <c r="B760" s="153"/>
      <c r="C760" s="164"/>
      <c r="D760" s="164"/>
      <c r="E760" s="169"/>
      <c r="F760" s="164"/>
      <c r="G760" s="154"/>
      <c r="H760" s="162" t="str">
        <f>IF(ISBLANK(B760),"",SUMIF(Virkedager!$C:$C,"&gt;" &amp;  C760,Virkedager!$A:$A) - SUMIF(Virkedager!$C:$C,"&gt;" &amp;  D760,Virkedager!$A:$A))</f>
        <v/>
      </c>
      <c r="I760" s="83" t="str">
        <f t="shared" si="50"/>
        <v/>
      </c>
      <c r="J760" s="84" t="str">
        <f>IF(ISBLANK(B760),"",SUMIF(Virkedager!$C:$C,"&gt;" &amp;  C760,Virkedager!$A:$A) - SUMIF(Virkedager!$C:$C,"&gt;" &amp;  F760,Virkedager!$A:$A))</f>
        <v/>
      </c>
      <c r="K760" s="83" t="str">
        <f t="shared" si="51"/>
        <v/>
      </c>
      <c r="L760" s="157" t="str">
        <f t="shared" si="49"/>
        <v/>
      </c>
      <c r="M760" s="157" t="str">
        <f>IF(ISBLANK(B760),"",IF(COUNTIF(B$7:$B760,B760)&gt;1,TRUE,FALSE))</f>
        <v/>
      </c>
      <c r="N760" s="157" t="str">
        <f>IF(ISBLANK(B760),"",IF(COUNTIF($L$7:L760,TRUE)&gt;$P$2,L760,FALSE))</f>
        <v/>
      </c>
      <c r="O760" s="85"/>
      <c r="P760" s="86" t="str">
        <f t="shared" si="48"/>
        <v/>
      </c>
    </row>
    <row r="761" spans="2:16" s="76" customFormat="1" ht="15" x14ac:dyDescent="0.25">
      <c r="B761" s="153"/>
      <c r="C761" s="164"/>
      <c r="D761" s="164"/>
      <c r="E761" s="169"/>
      <c r="F761" s="164"/>
      <c r="G761" s="154"/>
      <c r="H761" s="162" t="str">
        <f>IF(ISBLANK(B761),"",SUMIF(Virkedager!$C:$C,"&gt;" &amp;  C761,Virkedager!$A:$A) - SUMIF(Virkedager!$C:$C,"&gt;" &amp;  D761,Virkedager!$A:$A))</f>
        <v/>
      </c>
      <c r="I761" s="83" t="str">
        <f t="shared" si="50"/>
        <v/>
      </c>
      <c r="J761" s="84" t="str">
        <f>IF(ISBLANK(B761),"",SUMIF(Virkedager!$C:$C,"&gt;" &amp;  C761,Virkedager!$A:$A) - SUMIF(Virkedager!$C:$C,"&gt;" &amp;  F761,Virkedager!$A:$A))</f>
        <v/>
      </c>
      <c r="K761" s="83" t="str">
        <f t="shared" si="51"/>
        <v/>
      </c>
      <c r="L761" s="157" t="str">
        <f t="shared" si="49"/>
        <v/>
      </c>
      <c r="M761" s="157" t="str">
        <f>IF(ISBLANK(B761),"",IF(COUNTIF(B$7:$B761,B761)&gt;1,TRUE,FALSE))</f>
        <v/>
      </c>
      <c r="N761" s="157" t="str">
        <f>IF(ISBLANK(B761),"",IF(COUNTIF($L$7:L761,TRUE)&gt;$P$2,L761,FALSE))</f>
        <v/>
      </c>
      <c r="O761" s="85"/>
      <c r="P761" s="86" t="str">
        <f t="shared" si="48"/>
        <v/>
      </c>
    </row>
    <row r="762" spans="2:16" s="76" customFormat="1" ht="15" x14ac:dyDescent="0.25">
      <c r="B762" s="153"/>
      <c r="C762" s="164"/>
      <c r="D762" s="164"/>
      <c r="E762" s="169"/>
      <c r="F762" s="164"/>
      <c r="G762" s="154"/>
      <c r="H762" s="162" t="str">
        <f>IF(ISBLANK(B762),"",SUMIF(Virkedager!$C:$C,"&gt;" &amp;  C762,Virkedager!$A:$A) - SUMIF(Virkedager!$C:$C,"&gt;" &amp;  D762,Virkedager!$A:$A))</f>
        <v/>
      </c>
      <c r="I762" s="83" t="str">
        <f t="shared" si="50"/>
        <v/>
      </c>
      <c r="J762" s="84" t="str">
        <f>IF(ISBLANK(B762),"",SUMIF(Virkedager!$C:$C,"&gt;" &amp;  C762,Virkedager!$A:$A) - SUMIF(Virkedager!$C:$C,"&gt;" &amp;  F762,Virkedager!$A:$A))</f>
        <v/>
      </c>
      <c r="K762" s="83" t="str">
        <f t="shared" si="51"/>
        <v/>
      </c>
      <c r="L762" s="157" t="str">
        <f t="shared" si="49"/>
        <v/>
      </c>
      <c r="M762" s="157" t="str">
        <f>IF(ISBLANK(B762),"",IF(COUNTIF(B$7:$B762,B762)&gt;1,TRUE,FALSE))</f>
        <v/>
      </c>
      <c r="N762" s="157" t="str">
        <f>IF(ISBLANK(B762),"",IF(COUNTIF($L$7:L762,TRUE)&gt;$P$2,L762,FALSE))</f>
        <v/>
      </c>
      <c r="O762" s="85"/>
      <c r="P762" s="86" t="str">
        <f t="shared" si="48"/>
        <v/>
      </c>
    </row>
    <row r="763" spans="2:16" s="76" customFormat="1" ht="15" x14ac:dyDescent="0.25">
      <c r="B763" s="153"/>
      <c r="C763" s="164"/>
      <c r="D763" s="164"/>
      <c r="E763" s="169"/>
      <c r="F763" s="164"/>
      <c r="G763" s="154"/>
      <c r="H763" s="162" t="str">
        <f>IF(ISBLANK(B763),"",SUMIF(Virkedager!$C:$C,"&gt;" &amp;  C763,Virkedager!$A:$A) - SUMIF(Virkedager!$C:$C,"&gt;" &amp;  D763,Virkedager!$A:$A))</f>
        <v/>
      </c>
      <c r="I763" s="83" t="str">
        <f t="shared" si="50"/>
        <v/>
      </c>
      <c r="J763" s="84" t="str">
        <f>IF(ISBLANK(B763),"",SUMIF(Virkedager!$C:$C,"&gt;" &amp;  C763,Virkedager!$A:$A) - SUMIF(Virkedager!$C:$C,"&gt;" &amp;  F763,Virkedager!$A:$A))</f>
        <v/>
      </c>
      <c r="K763" s="83" t="str">
        <f t="shared" si="51"/>
        <v/>
      </c>
      <c r="L763" s="157" t="str">
        <f t="shared" si="49"/>
        <v/>
      </c>
      <c r="M763" s="157" t="str">
        <f>IF(ISBLANK(B763),"",IF(COUNTIF(B$7:$B763,B763)&gt;1,TRUE,FALSE))</f>
        <v/>
      </c>
      <c r="N763" s="157" t="str">
        <f>IF(ISBLANK(B763),"",IF(COUNTIF($L$7:L763,TRUE)&gt;$P$2,L763,FALSE))</f>
        <v/>
      </c>
      <c r="O763" s="85"/>
      <c r="P763" s="86" t="str">
        <f t="shared" si="48"/>
        <v/>
      </c>
    </row>
    <row r="764" spans="2:16" s="76" customFormat="1" ht="15" x14ac:dyDescent="0.25">
      <c r="B764" s="153"/>
      <c r="C764" s="164"/>
      <c r="D764" s="164"/>
      <c r="E764" s="169"/>
      <c r="F764" s="164"/>
      <c r="G764" s="154"/>
      <c r="H764" s="162" t="str">
        <f>IF(ISBLANK(B764),"",SUMIF(Virkedager!$C:$C,"&gt;" &amp;  C764,Virkedager!$A:$A) - SUMIF(Virkedager!$C:$C,"&gt;" &amp;  D764,Virkedager!$A:$A))</f>
        <v/>
      </c>
      <c r="I764" s="83" t="str">
        <f t="shared" si="50"/>
        <v/>
      </c>
      <c r="J764" s="84" t="str">
        <f>IF(ISBLANK(B764),"",SUMIF(Virkedager!$C:$C,"&gt;" &amp;  C764,Virkedager!$A:$A) - SUMIF(Virkedager!$C:$C,"&gt;" &amp;  F764,Virkedager!$A:$A))</f>
        <v/>
      </c>
      <c r="K764" s="83" t="str">
        <f t="shared" si="51"/>
        <v/>
      </c>
      <c r="L764" s="157" t="str">
        <f t="shared" si="49"/>
        <v/>
      </c>
      <c r="M764" s="157" t="str">
        <f>IF(ISBLANK(B764),"",IF(COUNTIF(B$7:$B764,B764)&gt;1,TRUE,FALSE))</f>
        <v/>
      </c>
      <c r="N764" s="157" t="str">
        <f>IF(ISBLANK(B764),"",IF(COUNTIF($L$7:L764,TRUE)&gt;$P$2,L764,FALSE))</f>
        <v/>
      </c>
      <c r="O764" s="85"/>
      <c r="P764" s="86" t="str">
        <f t="shared" si="48"/>
        <v/>
      </c>
    </row>
    <row r="765" spans="2:16" s="76" customFormat="1" ht="15" x14ac:dyDescent="0.25">
      <c r="B765" s="153"/>
      <c r="C765" s="164"/>
      <c r="D765" s="164"/>
      <c r="E765" s="169"/>
      <c r="F765" s="164"/>
      <c r="G765" s="154"/>
      <c r="H765" s="162" t="str">
        <f>IF(ISBLANK(B765),"",SUMIF(Virkedager!$C:$C,"&gt;" &amp;  C765,Virkedager!$A:$A) - SUMIF(Virkedager!$C:$C,"&gt;" &amp;  D765,Virkedager!$A:$A))</f>
        <v/>
      </c>
      <c r="I765" s="83" t="str">
        <f t="shared" si="50"/>
        <v/>
      </c>
      <c r="J765" s="84" t="str">
        <f>IF(ISBLANK(B765),"",SUMIF(Virkedager!$C:$C,"&gt;" &amp;  C765,Virkedager!$A:$A) - SUMIF(Virkedager!$C:$C,"&gt;" &amp;  F765,Virkedager!$A:$A))</f>
        <v/>
      </c>
      <c r="K765" s="83" t="str">
        <f t="shared" si="51"/>
        <v/>
      </c>
      <c r="L765" s="157" t="str">
        <f t="shared" si="49"/>
        <v/>
      </c>
      <c r="M765" s="157" t="str">
        <f>IF(ISBLANK(B765),"",IF(COUNTIF(B$7:$B765,B765)&gt;1,TRUE,FALSE))</f>
        <v/>
      </c>
      <c r="N765" s="157" t="str">
        <f>IF(ISBLANK(B765),"",IF(COUNTIF($L$7:L765,TRUE)&gt;$P$2,L765,FALSE))</f>
        <v/>
      </c>
      <c r="O765" s="85"/>
      <c r="P765" s="86" t="str">
        <f t="shared" si="48"/>
        <v/>
      </c>
    </row>
    <row r="766" spans="2:16" s="76" customFormat="1" ht="15" x14ac:dyDescent="0.25">
      <c r="B766" s="153"/>
      <c r="C766" s="164"/>
      <c r="D766" s="164"/>
      <c r="E766" s="169"/>
      <c r="F766" s="164"/>
      <c r="G766" s="154"/>
      <c r="H766" s="162" t="str">
        <f>IF(ISBLANK(B766),"",SUMIF(Virkedager!$C:$C,"&gt;" &amp;  C766,Virkedager!$A:$A) - SUMIF(Virkedager!$C:$C,"&gt;" &amp;  D766,Virkedager!$A:$A))</f>
        <v/>
      </c>
      <c r="I766" s="83" t="str">
        <f t="shared" si="50"/>
        <v/>
      </c>
      <c r="J766" s="84" t="str">
        <f>IF(ISBLANK(B766),"",SUMIF(Virkedager!$C:$C,"&gt;" &amp;  C766,Virkedager!$A:$A) - SUMIF(Virkedager!$C:$C,"&gt;" &amp;  F766,Virkedager!$A:$A))</f>
        <v/>
      </c>
      <c r="K766" s="83" t="str">
        <f t="shared" si="51"/>
        <v/>
      </c>
      <c r="L766" s="157" t="str">
        <f t="shared" si="49"/>
        <v/>
      </c>
      <c r="M766" s="157" t="str">
        <f>IF(ISBLANK(B766),"",IF(COUNTIF(B$7:$B766,B766)&gt;1,TRUE,FALSE))</f>
        <v/>
      </c>
      <c r="N766" s="157" t="str">
        <f>IF(ISBLANK(B766),"",IF(COUNTIF($L$7:L766,TRUE)&gt;$P$2,L766,FALSE))</f>
        <v/>
      </c>
      <c r="O766" s="85"/>
      <c r="P766" s="86" t="str">
        <f t="shared" si="48"/>
        <v/>
      </c>
    </row>
    <row r="767" spans="2:16" s="76" customFormat="1" ht="15" x14ac:dyDescent="0.25">
      <c r="B767" s="153"/>
      <c r="C767" s="164"/>
      <c r="D767" s="164"/>
      <c r="E767" s="169"/>
      <c r="F767" s="164"/>
      <c r="G767" s="154"/>
      <c r="H767" s="162" t="str">
        <f>IF(ISBLANK(B767),"",SUMIF(Virkedager!$C:$C,"&gt;" &amp;  C767,Virkedager!$A:$A) - SUMIF(Virkedager!$C:$C,"&gt;" &amp;  D767,Virkedager!$A:$A))</f>
        <v/>
      </c>
      <c r="I767" s="83" t="str">
        <f t="shared" si="50"/>
        <v/>
      </c>
      <c r="J767" s="84" t="str">
        <f>IF(ISBLANK(B767),"",SUMIF(Virkedager!$C:$C,"&gt;" &amp;  C767,Virkedager!$A:$A) - SUMIF(Virkedager!$C:$C,"&gt;" &amp;  F767,Virkedager!$A:$A))</f>
        <v/>
      </c>
      <c r="K767" s="83" t="str">
        <f t="shared" si="51"/>
        <v/>
      </c>
      <c r="L767" s="157" t="str">
        <f t="shared" si="49"/>
        <v/>
      </c>
      <c r="M767" s="157" t="str">
        <f>IF(ISBLANK(B767),"",IF(COUNTIF(B$7:$B767,B767)&gt;1,TRUE,FALSE))</f>
        <v/>
      </c>
      <c r="N767" s="157" t="str">
        <f>IF(ISBLANK(B767),"",IF(COUNTIF($L$7:L767,TRUE)&gt;$P$2,L767,FALSE))</f>
        <v/>
      </c>
      <c r="O767" s="85"/>
      <c r="P767" s="86" t="str">
        <f t="shared" si="48"/>
        <v/>
      </c>
    </row>
    <row r="768" spans="2:16" s="76" customFormat="1" ht="15" x14ac:dyDescent="0.25">
      <c r="B768" s="153"/>
      <c r="C768" s="164"/>
      <c r="D768" s="164"/>
      <c r="E768" s="169"/>
      <c r="F768" s="164"/>
      <c r="G768" s="154"/>
      <c r="H768" s="162" t="str">
        <f>IF(ISBLANK(B768),"",SUMIF(Virkedager!$C:$C,"&gt;" &amp;  C768,Virkedager!$A:$A) - SUMIF(Virkedager!$C:$C,"&gt;" &amp;  D768,Virkedager!$A:$A))</f>
        <v/>
      </c>
      <c r="I768" s="83" t="str">
        <f t="shared" si="50"/>
        <v/>
      </c>
      <c r="J768" s="84" t="str">
        <f>IF(ISBLANK(B768),"",SUMIF(Virkedager!$C:$C,"&gt;" &amp;  C768,Virkedager!$A:$A) - SUMIF(Virkedager!$C:$C,"&gt;" &amp;  F768,Virkedager!$A:$A))</f>
        <v/>
      </c>
      <c r="K768" s="83" t="str">
        <f t="shared" si="51"/>
        <v/>
      </c>
      <c r="L768" s="157" t="str">
        <f t="shared" si="49"/>
        <v/>
      </c>
      <c r="M768" s="157" t="str">
        <f>IF(ISBLANK(B768),"",IF(COUNTIF(B$7:$B768,B768)&gt;1,TRUE,FALSE))</f>
        <v/>
      </c>
      <c r="N768" s="157" t="str">
        <f>IF(ISBLANK(B768),"",IF(COUNTIF($L$7:L768,TRUE)&gt;$P$2,L768,FALSE))</f>
        <v/>
      </c>
      <c r="O768" s="85"/>
      <c r="P768" s="86" t="str">
        <f t="shared" si="48"/>
        <v/>
      </c>
    </row>
    <row r="769" spans="2:16" s="76" customFormat="1" ht="15" x14ac:dyDescent="0.25">
      <c r="B769" s="153"/>
      <c r="C769" s="164"/>
      <c r="D769" s="164"/>
      <c r="E769" s="169"/>
      <c r="F769" s="164"/>
      <c r="G769" s="154"/>
      <c r="H769" s="162" t="str">
        <f>IF(ISBLANK(B769),"",SUMIF(Virkedager!$C:$C,"&gt;" &amp;  C769,Virkedager!$A:$A) - SUMIF(Virkedager!$C:$C,"&gt;" &amp;  D769,Virkedager!$A:$A))</f>
        <v/>
      </c>
      <c r="I769" s="83" t="str">
        <f t="shared" si="50"/>
        <v/>
      </c>
      <c r="J769" s="84" t="str">
        <f>IF(ISBLANK(B769),"",SUMIF(Virkedager!$C:$C,"&gt;" &amp;  C769,Virkedager!$A:$A) - SUMIF(Virkedager!$C:$C,"&gt;" &amp;  F769,Virkedager!$A:$A))</f>
        <v/>
      </c>
      <c r="K769" s="83" t="str">
        <f t="shared" si="51"/>
        <v/>
      </c>
      <c r="L769" s="157" t="str">
        <f t="shared" si="49"/>
        <v/>
      </c>
      <c r="M769" s="157" t="str">
        <f>IF(ISBLANK(B769),"",IF(COUNTIF(B$7:$B769,B769)&gt;1,TRUE,FALSE))</f>
        <v/>
      </c>
      <c r="N769" s="157" t="str">
        <f>IF(ISBLANK(B769),"",IF(COUNTIF($L$7:L769,TRUE)&gt;$P$2,L769,FALSE))</f>
        <v/>
      </c>
      <c r="O769" s="85"/>
      <c r="P769" s="86" t="str">
        <f t="shared" si="48"/>
        <v/>
      </c>
    </row>
    <row r="770" spans="2:16" s="76" customFormat="1" ht="15" x14ac:dyDescent="0.25">
      <c r="B770" s="153"/>
      <c r="C770" s="164"/>
      <c r="D770" s="164"/>
      <c r="E770" s="169"/>
      <c r="F770" s="164"/>
      <c r="G770" s="154"/>
      <c r="H770" s="162" t="str">
        <f>IF(ISBLANK(B770),"",SUMIF(Virkedager!$C:$C,"&gt;" &amp;  C770,Virkedager!$A:$A) - SUMIF(Virkedager!$C:$C,"&gt;" &amp;  D770,Virkedager!$A:$A))</f>
        <v/>
      </c>
      <c r="I770" s="83" t="str">
        <f t="shared" si="50"/>
        <v/>
      </c>
      <c r="J770" s="84" t="str">
        <f>IF(ISBLANK(B770),"",SUMIF(Virkedager!$C:$C,"&gt;" &amp;  C770,Virkedager!$A:$A) - SUMIF(Virkedager!$C:$C,"&gt;" &amp;  F770,Virkedager!$A:$A))</f>
        <v/>
      </c>
      <c r="K770" s="83" t="str">
        <f t="shared" si="51"/>
        <v/>
      </c>
      <c r="L770" s="157" t="str">
        <f t="shared" si="49"/>
        <v/>
      </c>
      <c r="M770" s="157" t="str">
        <f>IF(ISBLANK(B770),"",IF(COUNTIF(B$7:$B770,B770)&gt;1,TRUE,FALSE))</f>
        <v/>
      </c>
      <c r="N770" s="157" t="str">
        <f>IF(ISBLANK(B770),"",IF(COUNTIF($L$7:L770,TRUE)&gt;$P$2,L770,FALSE))</f>
        <v/>
      </c>
      <c r="O770" s="85"/>
      <c r="P770" s="86" t="str">
        <f t="shared" si="48"/>
        <v/>
      </c>
    </row>
    <row r="771" spans="2:16" s="76" customFormat="1" ht="15" x14ac:dyDescent="0.25">
      <c r="B771" s="153"/>
      <c r="C771" s="164"/>
      <c r="D771" s="164"/>
      <c r="E771" s="169"/>
      <c r="F771" s="164"/>
      <c r="G771" s="154"/>
      <c r="H771" s="162" t="str">
        <f>IF(ISBLANK(B771),"",SUMIF(Virkedager!$C:$C,"&gt;" &amp;  C771,Virkedager!$A:$A) - SUMIF(Virkedager!$C:$C,"&gt;" &amp;  D771,Virkedager!$A:$A))</f>
        <v/>
      </c>
      <c r="I771" s="83" t="str">
        <f t="shared" si="50"/>
        <v/>
      </c>
      <c r="J771" s="84" t="str">
        <f>IF(ISBLANK(B771),"",SUMIF(Virkedager!$C:$C,"&gt;" &amp;  C771,Virkedager!$A:$A) - SUMIF(Virkedager!$C:$C,"&gt;" &amp;  F771,Virkedager!$A:$A))</f>
        <v/>
      </c>
      <c r="K771" s="83" t="str">
        <f t="shared" si="51"/>
        <v/>
      </c>
      <c r="L771" s="157" t="str">
        <f t="shared" si="49"/>
        <v/>
      </c>
      <c r="M771" s="157" t="str">
        <f>IF(ISBLANK(B771),"",IF(COUNTIF(B$7:$B771,B771)&gt;1,TRUE,FALSE))</f>
        <v/>
      </c>
      <c r="N771" s="157" t="str">
        <f>IF(ISBLANK(B771),"",IF(COUNTIF($L$7:L771,TRUE)&gt;$P$2,L771,FALSE))</f>
        <v/>
      </c>
      <c r="O771" s="85"/>
      <c r="P771" s="86" t="str">
        <f t="shared" si="48"/>
        <v/>
      </c>
    </row>
    <row r="772" spans="2:16" s="76" customFormat="1" ht="15" x14ac:dyDescent="0.25">
      <c r="B772" s="153"/>
      <c r="C772" s="164"/>
      <c r="D772" s="164"/>
      <c r="E772" s="169"/>
      <c r="F772" s="164"/>
      <c r="G772" s="154"/>
      <c r="H772" s="162" t="str">
        <f>IF(ISBLANK(B772),"",SUMIF(Virkedager!$C:$C,"&gt;" &amp;  C772,Virkedager!$A:$A) - SUMIF(Virkedager!$C:$C,"&gt;" &amp;  D772,Virkedager!$A:$A))</f>
        <v/>
      </c>
      <c r="I772" s="83" t="str">
        <f t="shared" si="50"/>
        <v/>
      </c>
      <c r="J772" s="84" t="str">
        <f>IF(ISBLANK(B772),"",SUMIF(Virkedager!$C:$C,"&gt;" &amp;  C772,Virkedager!$A:$A) - SUMIF(Virkedager!$C:$C,"&gt;" &amp;  F772,Virkedager!$A:$A))</f>
        <v/>
      </c>
      <c r="K772" s="83" t="str">
        <f t="shared" si="51"/>
        <v/>
      </c>
      <c r="L772" s="157" t="str">
        <f t="shared" si="49"/>
        <v/>
      </c>
      <c r="M772" s="157" t="str">
        <f>IF(ISBLANK(B772),"",IF(COUNTIF(B$7:$B772,B772)&gt;1,TRUE,FALSE))</f>
        <v/>
      </c>
      <c r="N772" s="157" t="str">
        <f>IF(ISBLANK(B772),"",IF(COUNTIF($L$7:L772,TRUE)&gt;$P$2,L772,FALSE))</f>
        <v/>
      </c>
      <c r="O772" s="85"/>
      <c r="P772" s="86" t="str">
        <f t="shared" si="48"/>
        <v/>
      </c>
    </row>
    <row r="773" spans="2:16" s="76" customFormat="1" ht="15" x14ac:dyDescent="0.25">
      <c r="B773" s="153"/>
      <c r="C773" s="164"/>
      <c r="D773" s="164"/>
      <c r="E773" s="169"/>
      <c r="F773" s="164"/>
      <c r="G773" s="154"/>
      <c r="H773" s="162" t="str">
        <f>IF(ISBLANK(B773),"",SUMIF(Virkedager!$C:$C,"&gt;" &amp;  C773,Virkedager!$A:$A) - SUMIF(Virkedager!$C:$C,"&gt;" &amp;  D773,Virkedager!$A:$A))</f>
        <v/>
      </c>
      <c r="I773" s="83" t="str">
        <f t="shared" si="50"/>
        <v/>
      </c>
      <c r="J773" s="84" t="str">
        <f>IF(ISBLANK(B773),"",SUMIF(Virkedager!$C:$C,"&gt;" &amp;  C773,Virkedager!$A:$A) - SUMIF(Virkedager!$C:$C,"&gt;" &amp;  F773,Virkedager!$A:$A))</f>
        <v/>
      </c>
      <c r="K773" s="83" t="str">
        <f t="shared" si="51"/>
        <v/>
      </c>
      <c r="L773" s="157" t="str">
        <f t="shared" si="49"/>
        <v/>
      </c>
      <c r="M773" s="157" t="str">
        <f>IF(ISBLANK(B773),"",IF(COUNTIF(B$7:$B773,B773)&gt;1,TRUE,FALSE))</f>
        <v/>
      </c>
      <c r="N773" s="157" t="str">
        <f>IF(ISBLANK(B773),"",IF(COUNTIF($L$7:L773,TRUE)&gt;$P$2,L773,FALSE))</f>
        <v/>
      </c>
      <c r="O773" s="85"/>
      <c r="P773" s="86" t="str">
        <f t="shared" si="48"/>
        <v/>
      </c>
    </row>
    <row r="774" spans="2:16" s="76" customFormat="1" ht="15" x14ac:dyDescent="0.25">
      <c r="B774" s="153"/>
      <c r="C774" s="164"/>
      <c r="D774" s="164"/>
      <c r="E774" s="169"/>
      <c r="F774" s="164"/>
      <c r="G774" s="154"/>
      <c r="H774" s="162" t="str">
        <f>IF(ISBLANK(B774),"",SUMIF(Virkedager!$C:$C,"&gt;" &amp;  C774,Virkedager!$A:$A) - SUMIF(Virkedager!$C:$C,"&gt;" &amp;  D774,Virkedager!$A:$A))</f>
        <v/>
      </c>
      <c r="I774" s="83" t="str">
        <f t="shared" si="50"/>
        <v/>
      </c>
      <c r="J774" s="84" t="str">
        <f>IF(ISBLANK(B774),"",SUMIF(Virkedager!$C:$C,"&gt;" &amp;  C774,Virkedager!$A:$A) - SUMIF(Virkedager!$C:$C,"&gt;" &amp;  F774,Virkedager!$A:$A))</f>
        <v/>
      </c>
      <c r="K774" s="83" t="str">
        <f t="shared" si="51"/>
        <v/>
      </c>
      <c r="L774" s="157" t="str">
        <f t="shared" si="49"/>
        <v/>
      </c>
      <c r="M774" s="157" t="str">
        <f>IF(ISBLANK(B774),"",IF(COUNTIF(B$7:$B774,B774)&gt;1,TRUE,FALSE))</f>
        <v/>
      </c>
      <c r="N774" s="157" t="str">
        <f>IF(ISBLANK(B774),"",IF(COUNTIF($L$7:L774,TRUE)&gt;$P$2,L774,FALSE))</f>
        <v/>
      </c>
      <c r="O774" s="85"/>
      <c r="P774" s="86" t="str">
        <f t="shared" si="48"/>
        <v/>
      </c>
    </row>
    <row r="775" spans="2:16" s="76" customFormat="1" ht="15" x14ac:dyDescent="0.25">
      <c r="B775" s="153"/>
      <c r="C775" s="164"/>
      <c r="D775" s="164"/>
      <c r="E775" s="169"/>
      <c r="F775" s="164"/>
      <c r="G775" s="154"/>
      <c r="H775" s="162" t="str">
        <f>IF(ISBLANK(B775),"",SUMIF(Virkedager!$C:$C,"&gt;" &amp;  C775,Virkedager!$A:$A) - SUMIF(Virkedager!$C:$C,"&gt;" &amp;  D775,Virkedager!$A:$A))</f>
        <v/>
      </c>
      <c r="I775" s="83" t="str">
        <f t="shared" si="50"/>
        <v/>
      </c>
      <c r="J775" s="84" t="str">
        <f>IF(ISBLANK(B775),"",SUMIF(Virkedager!$C:$C,"&gt;" &amp;  C775,Virkedager!$A:$A) - SUMIF(Virkedager!$C:$C,"&gt;" &amp;  F775,Virkedager!$A:$A))</f>
        <v/>
      </c>
      <c r="K775" s="83" t="str">
        <f t="shared" si="51"/>
        <v/>
      </c>
      <c r="L775" s="157" t="str">
        <f t="shared" si="49"/>
        <v/>
      </c>
      <c r="M775" s="157" t="str">
        <f>IF(ISBLANK(B775),"",IF(COUNTIF(B$7:$B775,B775)&gt;1,TRUE,FALSE))</f>
        <v/>
      </c>
      <c r="N775" s="157" t="str">
        <f>IF(ISBLANK(B775),"",IF(COUNTIF($L$7:L775,TRUE)&gt;$P$2,L775,FALSE))</f>
        <v/>
      </c>
      <c r="O775" s="85"/>
      <c r="P775" s="86" t="str">
        <f t="shared" si="48"/>
        <v/>
      </c>
    </row>
    <row r="776" spans="2:16" s="76" customFormat="1" ht="15" x14ac:dyDescent="0.25">
      <c r="B776" s="153"/>
      <c r="C776" s="164"/>
      <c r="D776" s="164"/>
      <c r="E776" s="169"/>
      <c r="F776" s="164"/>
      <c r="G776" s="154"/>
      <c r="H776" s="162" t="str">
        <f>IF(ISBLANK(B776),"",SUMIF(Virkedager!$C:$C,"&gt;" &amp;  C776,Virkedager!$A:$A) - SUMIF(Virkedager!$C:$C,"&gt;" &amp;  D776,Virkedager!$A:$A))</f>
        <v/>
      </c>
      <c r="I776" s="83" t="str">
        <f t="shared" si="50"/>
        <v/>
      </c>
      <c r="J776" s="84" t="str">
        <f>IF(ISBLANK(B776),"",SUMIF(Virkedager!$C:$C,"&gt;" &amp;  C776,Virkedager!$A:$A) - SUMIF(Virkedager!$C:$C,"&gt;" &amp;  F776,Virkedager!$A:$A))</f>
        <v/>
      </c>
      <c r="K776" s="83" t="str">
        <f t="shared" si="51"/>
        <v/>
      </c>
      <c r="L776" s="157" t="str">
        <f t="shared" si="49"/>
        <v/>
      </c>
      <c r="M776" s="157" t="str">
        <f>IF(ISBLANK(B776),"",IF(COUNTIF(B$7:$B776,B776)&gt;1,TRUE,FALSE))</f>
        <v/>
      </c>
      <c r="N776" s="157" t="str">
        <f>IF(ISBLANK(B776),"",IF(COUNTIF($L$7:L776,TRUE)&gt;$P$2,L776,FALSE))</f>
        <v/>
      </c>
      <c r="O776" s="85"/>
      <c r="P776" s="86" t="str">
        <f t="shared" si="48"/>
        <v/>
      </c>
    </row>
    <row r="777" spans="2:16" s="76" customFormat="1" ht="15" x14ac:dyDescent="0.25">
      <c r="B777" s="153"/>
      <c r="C777" s="164"/>
      <c r="D777" s="164"/>
      <c r="E777" s="169"/>
      <c r="F777" s="164"/>
      <c r="G777" s="154"/>
      <c r="H777" s="162" t="str">
        <f>IF(ISBLANK(B777),"",SUMIF(Virkedager!$C:$C,"&gt;" &amp;  C777,Virkedager!$A:$A) - SUMIF(Virkedager!$C:$C,"&gt;" &amp;  D777,Virkedager!$A:$A))</f>
        <v/>
      </c>
      <c r="I777" s="83" t="str">
        <f t="shared" si="50"/>
        <v/>
      </c>
      <c r="J777" s="84" t="str">
        <f>IF(ISBLANK(B777),"",SUMIF(Virkedager!$C:$C,"&gt;" &amp;  C777,Virkedager!$A:$A) - SUMIF(Virkedager!$C:$C,"&gt;" &amp;  F777,Virkedager!$A:$A))</f>
        <v/>
      </c>
      <c r="K777" s="83" t="str">
        <f t="shared" si="51"/>
        <v/>
      </c>
      <c r="L777" s="157" t="str">
        <f t="shared" si="49"/>
        <v/>
      </c>
      <c r="M777" s="157" t="str">
        <f>IF(ISBLANK(B777),"",IF(COUNTIF(B$7:$B777,B777)&gt;1,TRUE,FALSE))</f>
        <v/>
      </c>
      <c r="N777" s="157" t="str">
        <f>IF(ISBLANK(B777),"",IF(COUNTIF($L$7:L777,TRUE)&gt;$P$2,L777,FALSE))</f>
        <v/>
      </c>
      <c r="O777" s="85"/>
      <c r="P777" s="86" t="str">
        <f t="shared" si="48"/>
        <v/>
      </c>
    </row>
    <row r="778" spans="2:16" s="76" customFormat="1" ht="15" x14ac:dyDescent="0.25">
      <c r="B778" s="153"/>
      <c r="C778" s="164"/>
      <c r="D778" s="164"/>
      <c r="E778" s="169"/>
      <c r="F778" s="164"/>
      <c r="G778" s="154"/>
      <c r="H778" s="162" t="str">
        <f>IF(ISBLANK(B778),"",SUMIF(Virkedager!$C:$C,"&gt;" &amp;  C778,Virkedager!$A:$A) - SUMIF(Virkedager!$C:$C,"&gt;" &amp;  D778,Virkedager!$A:$A))</f>
        <v/>
      </c>
      <c r="I778" s="83" t="str">
        <f t="shared" si="50"/>
        <v/>
      </c>
      <c r="J778" s="84" t="str">
        <f>IF(ISBLANK(B778),"",SUMIF(Virkedager!$C:$C,"&gt;" &amp;  C778,Virkedager!$A:$A) - SUMIF(Virkedager!$C:$C,"&gt;" &amp;  F778,Virkedager!$A:$A))</f>
        <v/>
      </c>
      <c r="K778" s="83" t="str">
        <f t="shared" si="51"/>
        <v/>
      </c>
      <c r="L778" s="157" t="str">
        <f t="shared" si="49"/>
        <v/>
      </c>
      <c r="M778" s="157" t="str">
        <f>IF(ISBLANK(B778),"",IF(COUNTIF(B$7:$B778,B778)&gt;1,TRUE,FALSE))</f>
        <v/>
      </c>
      <c r="N778" s="157" t="str">
        <f>IF(ISBLANK(B778),"",IF(COUNTIF($L$7:L778,TRUE)&gt;$P$2,L778,FALSE))</f>
        <v/>
      </c>
      <c r="O778" s="85"/>
      <c r="P778" s="86" t="str">
        <f t="shared" si="48"/>
        <v/>
      </c>
    </row>
    <row r="779" spans="2:16" s="76" customFormat="1" ht="15" x14ac:dyDescent="0.25">
      <c r="B779" s="153"/>
      <c r="C779" s="164"/>
      <c r="D779" s="164"/>
      <c r="E779" s="169"/>
      <c r="F779" s="164"/>
      <c r="G779" s="154"/>
      <c r="H779" s="162" t="str">
        <f>IF(ISBLANK(B779),"",SUMIF(Virkedager!$C:$C,"&gt;" &amp;  C779,Virkedager!$A:$A) - SUMIF(Virkedager!$C:$C,"&gt;" &amp;  D779,Virkedager!$A:$A))</f>
        <v/>
      </c>
      <c r="I779" s="83" t="str">
        <f t="shared" si="50"/>
        <v/>
      </c>
      <c r="J779" s="84" t="str">
        <f>IF(ISBLANK(B779),"",SUMIF(Virkedager!$C:$C,"&gt;" &amp;  C779,Virkedager!$A:$A) - SUMIF(Virkedager!$C:$C,"&gt;" &amp;  F779,Virkedager!$A:$A))</f>
        <v/>
      </c>
      <c r="K779" s="83" t="str">
        <f t="shared" si="51"/>
        <v/>
      </c>
      <c r="L779" s="157" t="str">
        <f t="shared" si="49"/>
        <v/>
      </c>
      <c r="M779" s="157" t="str">
        <f>IF(ISBLANK(B779),"",IF(COUNTIF(B$7:$B779,B779)&gt;1,TRUE,FALSE))</f>
        <v/>
      </c>
      <c r="N779" s="157" t="str">
        <f>IF(ISBLANK(B779),"",IF(COUNTIF($L$7:L779,TRUE)&gt;$P$2,L779,FALSE))</f>
        <v/>
      </c>
      <c r="O779" s="85"/>
      <c r="P779" s="86" t="str">
        <f t="shared" si="48"/>
        <v/>
      </c>
    </row>
    <row r="780" spans="2:16" s="76" customFormat="1" ht="15" x14ac:dyDescent="0.25">
      <c r="B780" s="153"/>
      <c r="C780" s="164"/>
      <c r="D780" s="164"/>
      <c r="E780" s="169"/>
      <c r="F780" s="164"/>
      <c r="G780" s="154"/>
      <c r="H780" s="162" t="str">
        <f>IF(ISBLANK(B780),"",SUMIF(Virkedager!$C:$C,"&gt;" &amp;  C780,Virkedager!$A:$A) - SUMIF(Virkedager!$C:$C,"&gt;" &amp;  D780,Virkedager!$A:$A))</f>
        <v/>
      </c>
      <c r="I780" s="83" t="str">
        <f t="shared" si="50"/>
        <v/>
      </c>
      <c r="J780" s="84" t="str">
        <f>IF(ISBLANK(B780),"",SUMIF(Virkedager!$C:$C,"&gt;" &amp;  C780,Virkedager!$A:$A) - SUMIF(Virkedager!$C:$C,"&gt;" &amp;  F780,Virkedager!$A:$A))</f>
        <v/>
      </c>
      <c r="K780" s="83" t="str">
        <f t="shared" si="51"/>
        <v/>
      </c>
      <c r="L780" s="157" t="str">
        <f t="shared" si="49"/>
        <v/>
      </c>
      <c r="M780" s="157" t="str">
        <f>IF(ISBLANK(B780),"",IF(COUNTIF(B$7:$B780,B780)&gt;1,TRUE,FALSE))</f>
        <v/>
      </c>
      <c r="N780" s="157" t="str">
        <f>IF(ISBLANK(B780),"",IF(COUNTIF($L$7:L780,TRUE)&gt;$P$2,L780,FALSE))</f>
        <v/>
      </c>
      <c r="O780" s="85"/>
      <c r="P780" s="86" t="str">
        <f t="shared" ref="P780:P843" si="52">IF(ISBLANK(B780),"",IF(AND(N780,$O$2,NOT(M780)),500,0))</f>
        <v/>
      </c>
    </row>
    <row r="781" spans="2:16" s="76" customFormat="1" ht="15" x14ac:dyDescent="0.25">
      <c r="B781" s="153"/>
      <c r="C781" s="164"/>
      <c r="D781" s="164"/>
      <c r="E781" s="169"/>
      <c r="F781" s="164"/>
      <c r="G781" s="154"/>
      <c r="H781" s="162" t="str">
        <f>IF(ISBLANK(B781),"",SUMIF(Virkedager!$C:$C,"&gt;" &amp;  C781,Virkedager!$A:$A) - SUMIF(Virkedager!$C:$C,"&gt;" &amp;  D781,Virkedager!$A:$A))</f>
        <v/>
      </c>
      <c r="I781" s="83" t="str">
        <f t="shared" si="50"/>
        <v/>
      </c>
      <c r="J781" s="84" t="str">
        <f>IF(ISBLANK(B781),"",SUMIF(Virkedager!$C:$C,"&gt;" &amp;  C781,Virkedager!$A:$A) - SUMIF(Virkedager!$C:$C,"&gt;" &amp;  F781,Virkedager!$A:$A))</f>
        <v/>
      </c>
      <c r="K781" s="83" t="str">
        <f t="shared" si="51"/>
        <v/>
      </c>
      <c r="L781" s="157" t="str">
        <f t="shared" si="49"/>
        <v/>
      </c>
      <c r="M781" s="157" t="str">
        <f>IF(ISBLANK(B781),"",IF(COUNTIF(B$7:$B781,B781)&gt;1,TRUE,FALSE))</f>
        <v/>
      </c>
      <c r="N781" s="157" t="str">
        <f>IF(ISBLANK(B781),"",IF(COUNTIF($L$7:L781,TRUE)&gt;$P$2,L781,FALSE))</f>
        <v/>
      </c>
      <c r="O781" s="85"/>
      <c r="P781" s="86" t="str">
        <f t="shared" si="52"/>
        <v/>
      </c>
    </row>
    <row r="782" spans="2:16" s="76" customFormat="1" ht="15" x14ac:dyDescent="0.25">
      <c r="B782" s="153"/>
      <c r="C782" s="164"/>
      <c r="D782" s="164"/>
      <c r="E782" s="169"/>
      <c r="F782" s="164"/>
      <c r="G782" s="154"/>
      <c r="H782" s="162" t="str">
        <f>IF(ISBLANK(B782),"",SUMIF(Virkedager!$C:$C,"&gt;" &amp;  C782,Virkedager!$A:$A) - SUMIF(Virkedager!$C:$C,"&gt;" &amp;  D782,Virkedager!$A:$A))</f>
        <v/>
      </c>
      <c r="I782" s="83" t="str">
        <f t="shared" si="50"/>
        <v/>
      </c>
      <c r="J782" s="84" t="str">
        <f>IF(ISBLANK(B782),"",SUMIF(Virkedager!$C:$C,"&gt;" &amp;  C782,Virkedager!$A:$A) - SUMIF(Virkedager!$C:$C,"&gt;" &amp;  F782,Virkedager!$A:$A))</f>
        <v/>
      </c>
      <c r="K782" s="83" t="str">
        <f t="shared" si="51"/>
        <v/>
      </c>
      <c r="L782" s="157" t="str">
        <f t="shared" si="49"/>
        <v/>
      </c>
      <c r="M782" s="157" t="str">
        <f>IF(ISBLANK(B782),"",IF(COUNTIF(B$7:$B782,B782)&gt;1,TRUE,FALSE))</f>
        <v/>
      </c>
      <c r="N782" s="157" t="str">
        <f>IF(ISBLANK(B782),"",IF(COUNTIF($L$7:L782,TRUE)&gt;$P$2,L782,FALSE))</f>
        <v/>
      </c>
      <c r="O782" s="85"/>
      <c r="P782" s="86" t="str">
        <f t="shared" si="52"/>
        <v/>
      </c>
    </row>
    <row r="783" spans="2:16" s="76" customFormat="1" ht="15" x14ac:dyDescent="0.25">
      <c r="B783" s="153"/>
      <c r="C783" s="164"/>
      <c r="D783" s="164"/>
      <c r="E783" s="169"/>
      <c r="F783" s="164"/>
      <c r="G783" s="154"/>
      <c r="H783" s="162" t="str">
        <f>IF(ISBLANK(B783),"",SUMIF(Virkedager!$C:$C,"&gt;" &amp;  C783,Virkedager!$A:$A) - SUMIF(Virkedager!$C:$C,"&gt;" &amp;  D783,Virkedager!$A:$A))</f>
        <v/>
      </c>
      <c r="I783" s="83" t="str">
        <f t="shared" si="50"/>
        <v/>
      </c>
      <c r="J783" s="84" t="str">
        <f>IF(ISBLANK(B783),"",SUMIF(Virkedager!$C:$C,"&gt;" &amp;  C783,Virkedager!$A:$A) - SUMIF(Virkedager!$C:$C,"&gt;" &amp;  F783,Virkedager!$A:$A))</f>
        <v/>
      </c>
      <c r="K783" s="83" t="str">
        <f t="shared" si="51"/>
        <v/>
      </c>
      <c r="L783" s="157" t="str">
        <f t="shared" si="49"/>
        <v/>
      </c>
      <c r="M783" s="157" t="str">
        <f>IF(ISBLANK(B783),"",IF(COUNTIF(B$7:$B783,B783)&gt;1,TRUE,FALSE))</f>
        <v/>
      </c>
      <c r="N783" s="157" t="str">
        <f>IF(ISBLANK(B783),"",IF(COUNTIF($L$7:L783,TRUE)&gt;$P$2,L783,FALSE))</f>
        <v/>
      </c>
      <c r="O783" s="85"/>
      <c r="P783" s="86" t="str">
        <f t="shared" si="52"/>
        <v/>
      </c>
    </row>
    <row r="784" spans="2:16" s="76" customFormat="1" ht="15" x14ac:dyDescent="0.25">
      <c r="B784" s="153"/>
      <c r="C784" s="164"/>
      <c r="D784" s="164"/>
      <c r="E784" s="169"/>
      <c r="F784" s="164"/>
      <c r="G784" s="154"/>
      <c r="H784" s="162" t="str">
        <f>IF(ISBLANK(B784),"",SUMIF(Virkedager!$C:$C,"&gt;" &amp;  C784,Virkedager!$A:$A) - SUMIF(Virkedager!$C:$C,"&gt;" &amp;  D784,Virkedager!$A:$A))</f>
        <v/>
      </c>
      <c r="I784" s="83" t="str">
        <f t="shared" si="50"/>
        <v/>
      </c>
      <c r="J784" s="84" t="str">
        <f>IF(ISBLANK(B784),"",SUMIF(Virkedager!$C:$C,"&gt;" &amp;  C784,Virkedager!$A:$A) - SUMIF(Virkedager!$C:$C,"&gt;" &amp;  F784,Virkedager!$A:$A))</f>
        <v/>
      </c>
      <c r="K784" s="83" t="str">
        <f t="shared" si="51"/>
        <v/>
      </c>
      <c r="L784" s="157" t="str">
        <f t="shared" si="49"/>
        <v/>
      </c>
      <c r="M784" s="157" t="str">
        <f>IF(ISBLANK(B784),"",IF(COUNTIF(B$7:$B784,B784)&gt;1,TRUE,FALSE))</f>
        <v/>
      </c>
      <c r="N784" s="157" t="str">
        <f>IF(ISBLANK(B784),"",IF(COUNTIF($L$7:L784,TRUE)&gt;$P$2,L784,FALSE))</f>
        <v/>
      </c>
      <c r="O784" s="85"/>
      <c r="P784" s="86" t="str">
        <f t="shared" si="52"/>
        <v/>
      </c>
    </row>
    <row r="785" spans="2:16" s="76" customFormat="1" ht="15" x14ac:dyDescent="0.25">
      <c r="B785" s="153"/>
      <c r="C785" s="164"/>
      <c r="D785" s="164"/>
      <c r="E785" s="169"/>
      <c r="F785" s="164"/>
      <c r="G785" s="154"/>
      <c r="H785" s="162" t="str">
        <f>IF(ISBLANK(B785),"",SUMIF(Virkedager!$C:$C,"&gt;" &amp;  C785,Virkedager!$A:$A) - SUMIF(Virkedager!$C:$C,"&gt;" &amp;  D785,Virkedager!$A:$A))</f>
        <v/>
      </c>
      <c r="I785" s="83" t="str">
        <f t="shared" si="50"/>
        <v/>
      </c>
      <c r="J785" s="84" t="str">
        <f>IF(ISBLANK(B785),"",SUMIF(Virkedager!$C:$C,"&gt;" &amp;  C785,Virkedager!$A:$A) - SUMIF(Virkedager!$C:$C,"&gt;" &amp;  F785,Virkedager!$A:$A))</f>
        <v/>
      </c>
      <c r="K785" s="83" t="str">
        <f t="shared" si="51"/>
        <v/>
      </c>
      <c r="L785" s="157" t="str">
        <f t="shared" si="49"/>
        <v/>
      </c>
      <c r="M785" s="157" t="str">
        <f>IF(ISBLANK(B785),"",IF(COUNTIF(B$7:$B785,B785)&gt;1,TRUE,FALSE))</f>
        <v/>
      </c>
      <c r="N785" s="157" t="str">
        <f>IF(ISBLANK(B785),"",IF(COUNTIF($L$7:L785,TRUE)&gt;$P$2,L785,FALSE))</f>
        <v/>
      </c>
      <c r="O785" s="85"/>
      <c r="P785" s="86" t="str">
        <f t="shared" si="52"/>
        <v/>
      </c>
    </row>
    <row r="786" spans="2:16" s="76" customFormat="1" ht="15" x14ac:dyDescent="0.25">
      <c r="B786" s="153"/>
      <c r="C786" s="164"/>
      <c r="D786" s="164"/>
      <c r="E786" s="169"/>
      <c r="F786" s="164"/>
      <c r="G786" s="154"/>
      <c r="H786" s="162" t="str">
        <f>IF(ISBLANK(B786),"",SUMIF(Virkedager!$C:$C,"&gt;" &amp;  C786,Virkedager!$A:$A) - SUMIF(Virkedager!$C:$C,"&gt;" &amp;  D786,Virkedager!$A:$A))</f>
        <v/>
      </c>
      <c r="I786" s="83" t="str">
        <f t="shared" si="50"/>
        <v/>
      </c>
      <c r="J786" s="84" t="str">
        <f>IF(ISBLANK(B786),"",SUMIF(Virkedager!$C:$C,"&gt;" &amp;  C786,Virkedager!$A:$A) - SUMIF(Virkedager!$C:$C,"&gt;" &amp;  F786,Virkedager!$A:$A))</f>
        <v/>
      </c>
      <c r="K786" s="83" t="str">
        <f t="shared" si="51"/>
        <v/>
      </c>
      <c r="L786" s="157" t="str">
        <f t="shared" si="49"/>
        <v/>
      </c>
      <c r="M786" s="157" t="str">
        <f>IF(ISBLANK(B786),"",IF(COUNTIF(B$7:$B786,B786)&gt;1,TRUE,FALSE))</f>
        <v/>
      </c>
      <c r="N786" s="157" t="str">
        <f>IF(ISBLANK(B786),"",IF(COUNTIF($L$7:L786,TRUE)&gt;$P$2,L786,FALSE))</f>
        <v/>
      </c>
      <c r="O786" s="85"/>
      <c r="P786" s="86" t="str">
        <f t="shared" si="52"/>
        <v/>
      </c>
    </row>
    <row r="787" spans="2:16" s="76" customFormat="1" ht="15" x14ac:dyDescent="0.25">
      <c r="B787" s="153"/>
      <c r="C787" s="164"/>
      <c r="D787" s="164"/>
      <c r="E787" s="169"/>
      <c r="F787" s="164"/>
      <c r="G787" s="154"/>
      <c r="H787" s="162" t="str">
        <f>IF(ISBLANK(B787),"",SUMIF(Virkedager!$C:$C,"&gt;" &amp;  C787,Virkedager!$A:$A) - SUMIF(Virkedager!$C:$C,"&gt;" &amp;  D787,Virkedager!$A:$A))</f>
        <v/>
      </c>
      <c r="I787" s="83" t="str">
        <f t="shared" si="50"/>
        <v/>
      </c>
      <c r="J787" s="84" t="str">
        <f>IF(ISBLANK(B787),"",SUMIF(Virkedager!$C:$C,"&gt;" &amp;  C787,Virkedager!$A:$A) - SUMIF(Virkedager!$C:$C,"&gt;" &amp;  F787,Virkedager!$A:$A))</f>
        <v/>
      </c>
      <c r="K787" s="83" t="str">
        <f t="shared" si="51"/>
        <v/>
      </c>
      <c r="L787" s="157" t="str">
        <f t="shared" si="49"/>
        <v/>
      </c>
      <c r="M787" s="157" t="str">
        <f>IF(ISBLANK(B787),"",IF(COUNTIF(B$7:$B787,B787)&gt;1,TRUE,FALSE))</f>
        <v/>
      </c>
      <c r="N787" s="157" t="str">
        <f>IF(ISBLANK(B787),"",IF(COUNTIF($L$7:L787,TRUE)&gt;$P$2,L787,FALSE))</f>
        <v/>
      </c>
      <c r="O787" s="85"/>
      <c r="P787" s="86" t="str">
        <f t="shared" si="52"/>
        <v/>
      </c>
    </row>
    <row r="788" spans="2:16" s="76" customFormat="1" ht="15" x14ac:dyDescent="0.25">
      <c r="B788" s="153"/>
      <c r="C788" s="164"/>
      <c r="D788" s="164"/>
      <c r="E788" s="169"/>
      <c r="F788" s="164"/>
      <c r="G788" s="154"/>
      <c r="H788" s="162" t="str">
        <f>IF(ISBLANK(B788),"",SUMIF(Virkedager!$C:$C,"&gt;" &amp;  C788,Virkedager!$A:$A) - SUMIF(Virkedager!$C:$C,"&gt;" &amp;  D788,Virkedager!$A:$A))</f>
        <v/>
      </c>
      <c r="I788" s="83" t="str">
        <f t="shared" si="50"/>
        <v/>
      </c>
      <c r="J788" s="84" t="str">
        <f>IF(ISBLANK(B788),"",SUMIF(Virkedager!$C:$C,"&gt;" &amp;  C788,Virkedager!$A:$A) - SUMIF(Virkedager!$C:$C,"&gt;" &amp;  F788,Virkedager!$A:$A))</f>
        <v/>
      </c>
      <c r="K788" s="83" t="str">
        <f t="shared" si="51"/>
        <v/>
      </c>
      <c r="L788" s="157" t="str">
        <f t="shared" si="49"/>
        <v/>
      </c>
      <c r="M788" s="157" t="str">
        <f>IF(ISBLANK(B788),"",IF(COUNTIF(B$7:$B788,B788)&gt;1,TRUE,FALSE))</f>
        <v/>
      </c>
      <c r="N788" s="157" t="str">
        <f>IF(ISBLANK(B788),"",IF(COUNTIF($L$7:L788,TRUE)&gt;$P$2,L788,FALSE))</f>
        <v/>
      </c>
      <c r="O788" s="85"/>
      <c r="P788" s="86" t="str">
        <f t="shared" si="52"/>
        <v/>
      </c>
    </row>
    <row r="789" spans="2:16" s="76" customFormat="1" ht="15" x14ac:dyDescent="0.25">
      <c r="B789" s="153"/>
      <c r="C789" s="164"/>
      <c r="D789" s="164"/>
      <c r="E789" s="169"/>
      <c r="F789" s="164"/>
      <c r="G789" s="154"/>
      <c r="H789" s="162" t="str">
        <f>IF(ISBLANK(B789),"",SUMIF(Virkedager!$C:$C,"&gt;" &amp;  C789,Virkedager!$A:$A) - SUMIF(Virkedager!$C:$C,"&gt;" &amp;  D789,Virkedager!$A:$A))</f>
        <v/>
      </c>
      <c r="I789" s="83" t="str">
        <f t="shared" si="50"/>
        <v/>
      </c>
      <c r="J789" s="84" t="str">
        <f>IF(ISBLANK(B789),"",SUMIF(Virkedager!$C:$C,"&gt;" &amp;  C789,Virkedager!$A:$A) - SUMIF(Virkedager!$C:$C,"&gt;" &amp;  F789,Virkedager!$A:$A))</f>
        <v/>
      </c>
      <c r="K789" s="83" t="str">
        <f t="shared" si="51"/>
        <v/>
      </c>
      <c r="L789" s="157" t="str">
        <f t="shared" si="49"/>
        <v/>
      </c>
      <c r="M789" s="157" t="str">
        <f>IF(ISBLANK(B789),"",IF(COUNTIF(B$7:$B789,B789)&gt;1,TRUE,FALSE))</f>
        <v/>
      </c>
      <c r="N789" s="157" t="str">
        <f>IF(ISBLANK(B789),"",IF(COUNTIF($L$7:L789,TRUE)&gt;$P$2,L789,FALSE))</f>
        <v/>
      </c>
      <c r="O789" s="85"/>
      <c r="P789" s="86" t="str">
        <f t="shared" si="52"/>
        <v/>
      </c>
    </row>
    <row r="790" spans="2:16" s="76" customFormat="1" ht="15" x14ac:dyDescent="0.25">
      <c r="B790" s="153"/>
      <c r="C790" s="164"/>
      <c r="D790" s="164"/>
      <c r="E790" s="169"/>
      <c r="F790" s="164"/>
      <c r="G790" s="154"/>
      <c r="H790" s="162" t="str">
        <f>IF(ISBLANK(B790),"",SUMIF(Virkedager!$C:$C,"&gt;" &amp;  C790,Virkedager!$A:$A) - SUMIF(Virkedager!$C:$C,"&gt;" &amp;  D790,Virkedager!$A:$A))</f>
        <v/>
      </c>
      <c r="I790" s="83" t="str">
        <f t="shared" si="50"/>
        <v/>
      </c>
      <c r="J790" s="84" t="str">
        <f>IF(ISBLANK(B790),"",SUMIF(Virkedager!$C:$C,"&gt;" &amp;  C790,Virkedager!$A:$A) - SUMIF(Virkedager!$C:$C,"&gt;" &amp;  F790,Virkedager!$A:$A))</f>
        <v/>
      </c>
      <c r="K790" s="83" t="str">
        <f t="shared" si="51"/>
        <v/>
      </c>
      <c r="L790" s="157" t="str">
        <f t="shared" si="49"/>
        <v/>
      </c>
      <c r="M790" s="157" t="str">
        <f>IF(ISBLANK(B790),"",IF(COUNTIF(B$7:$B790,B790)&gt;1,TRUE,FALSE))</f>
        <v/>
      </c>
      <c r="N790" s="157" t="str">
        <f>IF(ISBLANK(B790),"",IF(COUNTIF($L$7:L790,TRUE)&gt;$P$2,L790,FALSE))</f>
        <v/>
      </c>
      <c r="O790" s="85"/>
      <c r="P790" s="86" t="str">
        <f t="shared" si="52"/>
        <v/>
      </c>
    </row>
    <row r="791" spans="2:16" s="76" customFormat="1" ht="15" x14ac:dyDescent="0.25">
      <c r="B791" s="153"/>
      <c r="C791" s="164"/>
      <c r="D791" s="164"/>
      <c r="E791" s="169"/>
      <c r="F791" s="164"/>
      <c r="G791" s="154"/>
      <c r="H791" s="162" t="str">
        <f>IF(ISBLANK(B791),"",SUMIF(Virkedager!$C:$C,"&gt;" &amp;  C791,Virkedager!$A:$A) - SUMIF(Virkedager!$C:$C,"&gt;" &amp;  D791,Virkedager!$A:$A))</f>
        <v/>
      </c>
      <c r="I791" s="83" t="str">
        <f t="shared" si="50"/>
        <v/>
      </c>
      <c r="J791" s="84" t="str">
        <f>IF(ISBLANK(B791),"",SUMIF(Virkedager!$C:$C,"&gt;" &amp;  C791,Virkedager!$A:$A) - SUMIF(Virkedager!$C:$C,"&gt;" &amp;  F791,Virkedager!$A:$A))</f>
        <v/>
      </c>
      <c r="K791" s="83" t="str">
        <f t="shared" si="51"/>
        <v/>
      </c>
      <c r="L791" s="157" t="str">
        <f t="shared" si="49"/>
        <v/>
      </c>
      <c r="M791" s="157" t="str">
        <f>IF(ISBLANK(B791),"",IF(COUNTIF(B$7:$B791,B791)&gt;1,TRUE,FALSE))</f>
        <v/>
      </c>
      <c r="N791" s="157" t="str">
        <f>IF(ISBLANK(B791),"",IF(COUNTIF($L$7:L791,TRUE)&gt;$P$2,L791,FALSE))</f>
        <v/>
      </c>
      <c r="O791" s="85"/>
      <c r="P791" s="86" t="str">
        <f t="shared" si="52"/>
        <v/>
      </c>
    </row>
    <row r="792" spans="2:16" s="76" customFormat="1" ht="15" x14ac:dyDescent="0.25">
      <c r="B792" s="153"/>
      <c r="C792" s="164"/>
      <c r="D792" s="164"/>
      <c r="E792" s="169"/>
      <c r="F792" s="164"/>
      <c r="G792" s="154"/>
      <c r="H792" s="162" t="str">
        <f>IF(ISBLANK(B792),"",SUMIF(Virkedager!$C:$C,"&gt;" &amp;  C792,Virkedager!$A:$A) - SUMIF(Virkedager!$C:$C,"&gt;" &amp;  D792,Virkedager!$A:$A))</f>
        <v/>
      </c>
      <c r="I792" s="83" t="str">
        <f t="shared" si="50"/>
        <v/>
      </c>
      <c r="J792" s="84" t="str">
        <f>IF(ISBLANK(B792),"",SUMIF(Virkedager!$C:$C,"&gt;" &amp;  C792,Virkedager!$A:$A) - SUMIF(Virkedager!$C:$C,"&gt;" &amp;  F792,Virkedager!$A:$A))</f>
        <v/>
      </c>
      <c r="K792" s="83" t="str">
        <f t="shared" si="51"/>
        <v/>
      </c>
      <c r="L792" s="157" t="str">
        <f t="shared" si="49"/>
        <v/>
      </c>
      <c r="M792" s="157" t="str">
        <f>IF(ISBLANK(B792),"",IF(COUNTIF(B$7:$B792,B792)&gt;1,TRUE,FALSE))</f>
        <v/>
      </c>
      <c r="N792" s="157" t="str">
        <f>IF(ISBLANK(B792),"",IF(COUNTIF($L$7:L792,TRUE)&gt;$P$2,L792,FALSE))</f>
        <v/>
      </c>
      <c r="O792" s="85"/>
      <c r="P792" s="86" t="str">
        <f t="shared" si="52"/>
        <v/>
      </c>
    </row>
    <row r="793" spans="2:16" s="76" customFormat="1" ht="15" x14ac:dyDescent="0.25">
      <c r="B793" s="153"/>
      <c r="C793" s="164"/>
      <c r="D793" s="164"/>
      <c r="E793" s="169"/>
      <c r="F793" s="164"/>
      <c r="G793" s="154"/>
      <c r="H793" s="162" t="str">
        <f>IF(ISBLANK(B793),"",SUMIF(Virkedager!$C:$C,"&gt;" &amp;  C793,Virkedager!$A:$A) - SUMIF(Virkedager!$C:$C,"&gt;" &amp;  D793,Virkedager!$A:$A))</f>
        <v/>
      </c>
      <c r="I793" s="83" t="str">
        <f t="shared" si="50"/>
        <v/>
      </c>
      <c r="J793" s="84" t="str">
        <f>IF(ISBLANK(B793),"",SUMIF(Virkedager!$C:$C,"&gt;" &amp;  C793,Virkedager!$A:$A) - SUMIF(Virkedager!$C:$C,"&gt;" &amp;  F793,Virkedager!$A:$A))</f>
        <v/>
      </c>
      <c r="K793" s="83" t="str">
        <f t="shared" si="51"/>
        <v/>
      </c>
      <c r="L793" s="157" t="str">
        <f t="shared" si="49"/>
        <v/>
      </c>
      <c r="M793" s="157" t="str">
        <f>IF(ISBLANK(B793),"",IF(COUNTIF(B$7:$B793,B793)&gt;1,TRUE,FALSE))</f>
        <v/>
      </c>
      <c r="N793" s="157" t="str">
        <f>IF(ISBLANK(B793),"",IF(COUNTIF($L$7:L793,TRUE)&gt;$P$2,L793,FALSE))</f>
        <v/>
      </c>
      <c r="O793" s="85"/>
      <c r="P793" s="86" t="str">
        <f t="shared" si="52"/>
        <v/>
      </c>
    </row>
    <row r="794" spans="2:16" s="76" customFormat="1" ht="15" x14ac:dyDescent="0.25">
      <c r="B794" s="153"/>
      <c r="C794" s="164"/>
      <c r="D794" s="164"/>
      <c r="E794" s="169"/>
      <c r="F794" s="164"/>
      <c r="G794" s="154"/>
      <c r="H794" s="162" t="str">
        <f>IF(ISBLANK(B794),"",SUMIF(Virkedager!$C:$C,"&gt;" &amp;  C794,Virkedager!$A:$A) - SUMIF(Virkedager!$C:$C,"&gt;" &amp;  D794,Virkedager!$A:$A))</f>
        <v/>
      </c>
      <c r="I794" s="83" t="str">
        <f t="shared" si="50"/>
        <v/>
      </c>
      <c r="J794" s="84" t="str">
        <f>IF(ISBLANK(B794),"",SUMIF(Virkedager!$C:$C,"&gt;" &amp;  C794,Virkedager!$A:$A) - SUMIF(Virkedager!$C:$C,"&gt;" &amp;  F794,Virkedager!$A:$A))</f>
        <v/>
      </c>
      <c r="K794" s="83" t="str">
        <f t="shared" si="51"/>
        <v/>
      </c>
      <c r="L794" s="157" t="str">
        <f t="shared" si="49"/>
        <v/>
      </c>
      <c r="M794" s="157" t="str">
        <f>IF(ISBLANK(B794),"",IF(COUNTIF(B$7:$B794,B794)&gt;1,TRUE,FALSE))</f>
        <v/>
      </c>
      <c r="N794" s="157" t="str">
        <f>IF(ISBLANK(B794),"",IF(COUNTIF($L$7:L794,TRUE)&gt;$P$2,L794,FALSE))</f>
        <v/>
      </c>
      <c r="O794" s="85"/>
      <c r="P794" s="86" t="str">
        <f t="shared" si="52"/>
        <v/>
      </c>
    </row>
    <row r="795" spans="2:16" s="76" customFormat="1" ht="15" x14ac:dyDescent="0.25">
      <c r="B795" s="153"/>
      <c r="C795" s="164"/>
      <c r="D795" s="164"/>
      <c r="E795" s="169"/>
      <c r="F795" s="164"/>
      <c r="G795" s="154"/>
      <c r="H795" s="162" t="str">
        <f>IF(ISBLANK(B795),"",SUMIF(Virkedager!$C:$C,"&gt;" &amp;  C795,Virkedager!$A:$A) - SUMIF(Virkedager!$C:$C,"&gt;" &amp;  D795,Virkedager!$A:$A))</f>
        <v/>
      </c>
      <c r="I795" s="83" t="str">
        <f t="shared" si="50"/>
        <v/>
      </c>
      <c r="J795" s="84" t="str">
        <f>IF(ISBLANK(B795),"",SUMIF(Virkedager!$C:$C,"&gt;" &amp;  C795,Virkedager!$A:$A) - SUMIF(Virkedager!$C:$C,"&gt;" &amp;  F795,Virkedager!$A:$A))</f>
        <v/>
      </c>
      <c r="K795" s="83" t="str">
        <f t="shared" si="51"/>
        <v/>
      </c>
      <c r="L795" s="157" t="str">
        <f t="shared" si="49"/>
        <v/>
      </c>
      <c r="M795" s="157" t="str">
        <f>IF(ISBLANK(B795),"",IF(COUNTIF(B$7:$B795,B795)&gt;1,TRUE,FALSE))</f>
        <v/>
      </c>
      <c r="N795" s="157" t="str">
        <f>IF(ISBLANK(B795),"",IF(COUNTIF($L$7:L795,TRUE)&gt;$P$2,L795,FALSE))</f>
        <v/>
      </c>
      <c r="O795" s="85"/>
      <c r="P795" s="86" t="str">
        <f t="shared" si="52"/>
        <v/>
      </c>
    </row>
    <row r="796" spans="2:16" s="76" customFormat="1" ht="15" x14ac:dyDescent="0.25">
      <c r="B796" s="153"/>
      <c r="C796" s="164"/>
      <c r="D796" s="164"/>
      <c r="E796" s="169"/>
      <c r="F796" s="164"/>
      <c r="G796" s="154"/>
      <c r="H796" s="162" t="str">
        <f>IF(ISBLANK(B796),"",SUMIF(Virkedager!$C:$C,"&gt;" &amp;  C796,Virkedager!$A:$A) - SUMIF(Virkedager!$C:$C,"&gt;" &amp;  D796,Virkedager!$A:$A))</f>
        <v/>
      </c>
      <c r="I796" s="83" t="str">
        <f t="shared" si="50"/>
        <v/>
      </c>
      <c r="J796" s="84" t="str">
        <f>IF(ISBLANK(B796),"",SUMIF(Virkedager!$C:$C,"&gt;" &amp;  C796,Virkedager!$A:$A) - SUMIF(Virkedager!$C:$C,"&gt;" &amp;  F796,Virkedager!$A:$A))</f>
        <v/>
      </c>
      <c r="K796" s="83" t="str">
        <f t="shared" si="51"/>
        <v/>
      </c>
      <c r="L796" s="157" t="str">
        <f t="shared" si="49"/>
        <v/>
      </c>
      <c r="M796" s="157" t="str">
        <f>IF(ISBLANK(B796),"",IF(COUNTIF(B$7:$B796,B796)&gt;1,TRUE,FALSE))</f>
        <v/>
      </c>
      <c r="N796" s="157" t="str">
        <f>IF(ISBLANK(B796),"",IF(COUNTIF($L$7:L796,TRUE)&gt;$P$2,L796,FALSE))</f>
        <v/>
      </c>
      <c r="O796" s="85"/>
      <c r="P796" s="86" t="str">
        <f t="shared" si="52"/>
        <v/>
      </c>
    </row>
    <row r="797" spans="2:16" s="76" customFormat="1" ht="15" x14ac:dyDescent="0.25">
      <c r="B797" s="153"/>
      <c r="C797" s="164"/>
      <c r="D797" s="164"/>
      <c r="E797" s="169"/>
      <c r="F797" s="164"/>
      <c r="G797" s="154"/>
      <c r="H797" s="162" t="str">
        <f>IF(ISBLANK(B797),"",SUMIF(Virkedager!$C:$C,"&gt;" &amp;  C797,Virkedager!$A:$A) - SUMIF(Virkedager!$C:$C,"&gt;" &amp;  D797,Virkedager!$A:$A))</f>
        <v/>
      </c>
      <c r="I797" s="83" t="str">
        <f t="shared" si="50"/>
        <v/>
      </c>
      <c r="J797" s="84" t="str">
        <f>IF(ISBLANK(B797),"",SUMIF(Virkedager!$C:$C,"&gt;" &amp;  C797,Virkedager!$A:$A) - SUMIF(Virkedager!$C:$C,"&gt;" &amp;  F797,Virkedager!$A:$A))</f>
        <v/>
      </c>
      <c r="K797" s="83" t="str">
        <f t="shared" si="51"/>
        <v/>
      </c>
      <c r="L797" s="157" t="str">
        <f t="shared" si="49"/>
        <v/>
      </c>
      <c r="M797" s="157" t="str">
        <f>IF(ISBLANK(B797),"",IF(COUNTIF(B$7:$B797,B797)&gt;1,TRUE,FALSE))</f>
        <v/>
      </c>
      <c r="N797" s="157" t="str">
        <f>IF(ISBLANK(B797),"",IF(COUNTIF($L$7:L797,TRUE)&gt;$P$2,L797,FALSE))</f>
        <v/>
      </c>
      <c r="O797" s="85"/>
      <c r="P797" s="86" t="str">
        <f t="shared" si="52"/>
        <v/>
      </c>
    </row>
    <row r="798" spans="2:16" s="76" customFormat="1" ht="15" x14ac:dyDescent="0.25">
      <c r="B798" s="153"/>
      <c r="C798" s="164"/>
      <c r="D798" s="164"/>
      <c r="E798" s="169"/>
      <c r="F798" s="164"/>
      <c r="G798" s="154"/>
      <c r="H798" s="162" t="str">
        <f>IF(ISBLANK(B798),"",SUMIF(Virkedager!$C:$C,"&gt;" &amp;  C798,Virkedager!$A:$A) - SUMIF(Virkedager!$C:$C,"&gt;" &amp;  D798,Virkedager!$A:$A))</f>
        <v/>
      </c>
      <c r="I798" s="83" t="str">
        <f t="shared" si="50"/>
        <v/>
      </c>
      <c r="J798" s="84" t="str">
        <f>IF(ISBLANK(B798),"",SUMIF(Virkedager!$C:$C,"&gt;" &amp;  C798,Virkedager!$A:$A) - SUMIF(Virkedager!$C:$C,"&gt;" &amp;  F798,Virkedager!$A:$A))</f>
        <v/>
      </c>
      <c r="K798" s="83" t="str">
        <f t="shared" si="51"/>
        <v/>
      </c>
      <c r="L798" s="157" t="str">
        <f t="shared" si="49"/>
        <v/>
      </c>
      <c r="M798" s="157" t="str">
        <f>IF(ISBLANK(B798),"",IF(COUNTIF(B$7:$B798,B798)&gt;1,TRUE,FALSE))</f>
        <v/>
      </c>
      <c r="N798" s="157" t="str">
        <f>IF(ISBLANK(B798),"",IF(COUNTIF($L$7:L798,TRUE)&gt;$P$2,L798,FALSE))</f>
        <v/>
      </c>
      <c r="O798" s="85"/>
      <c r="P798" s="86" t="str">
        <f t="shared" si="52"/>
        <v/>
      </c>
    </row>
    <row r="799" spans="2:16" s="76" customFormat="1" ht="15" x14ac:dyDescent="0.25">
      <c r="B799" s="153"/>
      <c r="C799" s="164"/>
      <c r="D799" s="164"/>
      <c r="E799" s="169"/>
      <c r="F799" s="164"/>
      <c r="G799" s="154"/>
      <c r="H799" s="162" t="str">
        <f>IF(ISBLANK(B799),"",SUMIF(Virkedager!$C:$C,"&gt;" &amp;  C799,Virkedager!$A:$A) - SUMIF(Virkedager!$C:$C,"&gt;" &amp;  D799,Virkedager!$A:$A))</f>
        <v/>
      </c>
      <c r="I799" s="83" t="str">
        <f t="shared" si="50"/>
        <v/>
      </c>
      <c r="J799" s="84" t="str">
        <f>IF(ISBLANK(B799),"",SUMIF(Virkedager!$C:$C,"&gt;" &amp;  C799,Virkedager!$A:$A) - SUMIF(Virkedager!$C:$C,"&gt;" &amp;  F799,Virkedager!$A:$A))</f>
        <v/>
      </c>
      <c r="K799" s="83" t="str">
        <f t="shared" si="51"/>
        <v/>
      </c>
      <c r="L799" s="157" t="str">
        <f t="shared" si="49"/>
        <v/>
      </c>
      <c r="M799" s="157" t="str">
        <f>IF(ISBLANK(B799),"",IF(COUNTIF(B$7:$B799,B799)&gt;1,TRUE,FALSE))</f>
        <v/>
      </c>
      <c r="N799" s="157" t="str">
        <f>IF(ISBLANK(B799),"",IF(COUNTIF($L$7:L799,TRUE)&gt;$P$2,L799,FALSE))</f>
        <v/>
      </c>
      <c r="O799" s="85"/>
      <c r="P799" s="86" t="str">
        <f t="shared" si="52"/>
        <v/>
      </c>
    </row>
    <row r="800" spans="2:16" s="76" customFormat="1" ht="15" x14ac:dyDescent="0.25">
      <c r="B800" s="153"/>
      <c r="C800" s="164"/>
      <c r="D800" s="164"/>
      <c r="E800" s="169"/>
      <c r="F800" s="164"/>
      <c r="G800" s="154"/>
      <c r="H800" s="162" t="str">
        <f>IF(ISBLANK(B800),"",SUMIF(Virkedager!$C:$C,"&gt;" &amp;  C800,Virkedager!$A:$A) - SUMIF(Virkedager!$C:$C,"&gt;" &amp;  D800,Virkedager!$A:$A))</f>
        <v/>
      </c>
      <c r="I800" s="83" t="str">
        <f t="shared" si="50"/>
        <v/>
      </c>
      <c r="J800" s="84" t="str">
        <f>IF(ISBLANK(B800),"",SUMIF(Virkedager!$C:$C,"&gt;" &amp;  C800,Virkedager!$A:$A) - SUMIF(Virkedager!$C:$C,"&gt;" &amp;  F800,Virkedager!$A:$A))</f>
        <v/>
      </c>
      <c r="K800" s="83" t="str">
        <f t="shared" si="51"/>
        <v/>
      </c>
      <c r="L800" s="157" t="str">
        <f t="shared" si="49"/>
        <v/>
      </c>
      <c r="M800" s="157" t="str">
        <f>IF(ISBLANK(B800),"",IF(COUNTIF(B$7:$B800,B800)&gt;1,TRUE,FALSE))</f>
        <v/>
      </c>
      <c r="N800" s="157" t="str">
        <f>IF(ISBLANK(B800),"",IF(COUNTIF($L$7:L800,TRUE)&gt;$P$2,L800,FALSE))</f>
        <v/>
      </c>
      <c r="O800" s="85"/>
      <c r="P800" s="86" t="str">
        <f t="shared" si="52"/>
        <v/>
      </c>
    </row>
    <row r="801" spans="2:16" s="76" customFormat="1" ht="15" x14ac:dyDescent="0.25">
      <c r="B801" s="153"/>
      <c r="C801" s="164"/>
      <c r="D801" s="164"/>
      <c r="E801" s="169"/>
      <c r="F801" s="164"/>
      <c r="G801" s="154"/>
      <c r="H801" s="162" t="str">
        <f>IF(ISBLANK(B801),"",SUMIF(Virkedager!$C:$C,"&gt;" &amp;  C801,Virkedager!$A:$A) - SUMIF(Virkedager!$C:$C,"&gt;" &amp;  D801,Virkedager!$A:$A))</f>
        <v/>
      </c>
      <c r="I801" s="83" t="str">
        <f t="shared" si="50"/>
        <v/>
      </c>
      <c r="J801" s="84" t="str">
        <f>IF(ISBLANK(B801),"",SUMIF(Virkedager!$C:$C,"&gt;" &amp;  C801,Virkedager!$A:$A) - SUMIF(Virkedager!$C:$C,"&gt;" &amp;  F801,Virkedager!$A:$A))</f>
        <v/>
      </c>
      <c r="K801" s="83" t="str">
        <f t="shared" si="51"/>
        <v/>
      </c>
      <c r="L801" s="157" t="str">
        <f t="shared" si="49"/>
        <v/>
      </c>
      <c r="M801" s="157" t="str">
        <f>IF(ISBLANK(B801),"",IF(COUNTIF(B$7:$B801,B801)&gt;1,TRUE,FALSE))</f>
        <v/>
      </c>
      <c r="N801" s="157" t="str">
        <f>IF(ISBLANK(B801),"",IF(COUNTIF($L$7:L801,TRUE)&gt;$P$2,L801,FALSE))</f>
        <v/>
      </c>
      <c r="O801" s="85"/>
      <c r="P801" s="86" t="str">
        <f t="shared" si="52"/>
        <v/>
      </c>
    </row>
    <row r="802" spans="2:16" s="76" customFormat="1" ht="15" x14ac:dyDescent="0.25">
      <c r="B802" s="153"/>
      <c r="C802" s="164"/>
      <c r="D802" s="164"/>
      <c r="E802" s="169"/>
      <c r="F802" s="164"/>
      <c r="G802" s="154"/>
      <c r="H802" s="162" t="str">
        <f>IF(ISBLANK(B802),"",SUMIF(Virkedager!$C:$C,"&gt;" &amp;  C802,Virkedager!$A:$A) - SUMIF(Virkedager!$C:$C,"&gt;" &amp;  D802,Virkedager!$A:$A))</f>
        <v/>
      </c>
      <c r="I802" s="83" t="str">
        <f t="shared" si="50"/>
        <v/>
      </c>
      <c r="J802" s="84" t="str">
        <f>IF(ISBLANK(B802),"",SUMIF(Virkedager!$C:$C,"&gt;" &amp;  C802,Virkedager!$A:$A) - SUMIF(Virkedager!$C:$C,"&gt;" &amp;  F802,Virkedager!$A:$A))</f>
        <v/>
      </c>
      <c r="K802" s="83" t="str">
        <f t="shared" si="51"/>
        <v/>
      </c>
      <c r="L802" s="157" t="str">
        <f t="shared" si="49"/>
        <v/>
      </c>
      <c r="M802" s="157" t="str">
        <f>IF(ISBLANK(B802),"",IF(COUNTIF(B$7:$B802,B802)&gt;1,TRUE,FALSE))</f>
        <v/>
      </c>
      <c r="N802" s="157" t="str">
        <f>IF(ISBLANK(B802),"",IF(COUNTIF($L$7:L802,TRUE)&gt;$P$2,L802,FALSE))</f>
        <v/>
      </c>
      <c r="O802" s="85"/>
      <c r="P802" s="86" t="str">
        <f t="shared" si="52"/>
        <v/>
      </c>
    </row>
    <row r="803" spans="2:16" s="76" customFormat="1" ht="15" x14ac:dyDescent="0.25">
      <c r="B803" s="153"/>
      <c r="C803" s="164"/>
      <c r="D803" s="164"/>
      <c r="E803" s="169"/>
      <c r="F803" s="164"/>
      <c r="G803" s="154"/>
      <c r="H803" s="162" t="str">
        <f>IF(ISBLANK(B803),"",SUMIF(Virkedager!$C:$C,"&gt;" &amp;  C803,Virkedager!$A:$A) - SUMIF(Virkedager!$C:$C,"&gt;" &amp;  D803,Virkedager!$A:$A))</f>
        <v/>
      </c>
      <c r="I803" s="83" t="str">
        <f t="shared" si="50"/>
        <v/>
      </c>
      <c r="J803" s="84" t="str">
        <f>IF(ISBLANK(B803),"",SUMIF(Virkedager!$C:$C,"&gt;" &amp;  C803,Virkedager!$A:$A) - SUMIF(Virkedager!$C:$C,"&gt;" &amp;  F803,Virkedager!$A:$A))</f>
        <v/>
      </c>
      <c r="K803" s="83" t="str">
        <f t="shared" si="51"/>
        <v/>
      </c>
      <c r="L803" s="157" t="str">
        <f t="shared" si="49"/>
        <v/>
      </c>
      <c r="M803" s="157" t="str">
        <f>IF(ISBLANK(B803),"",IF(COUNTIF(B$7:$B803,B803)&gt;1,TRUE,FALSE))</f>
        <v/>
      </c>
      <c r="N803" s="157" t="str">
        <f>IF(ISBLANK(B803),"",IF(COUNTIF($L$7:L803,TRUE)&gt;$P$2,L803,FALSE))</f>
        <v/>
      </c>
      <c r="O803" s="85"/>
      <c r="P803" s="86" t="str">
        <f t="shared" si="52"/>
        <v/>
      </c>
    </row>
    <row r="804" spans="2:16" s="76" customFormat="1" ht="15" x14ac:dyDescent="0.25">
      <c r="B804" s="153"/>
      <c r="C804" s="164"/>
      <c r="D804" s="164"/>
      <c r="E804" s="169"/>
      <c r="F804" s="164"/>
      <c r="G804" s="154"/>
      <c r="H804" s="162" t="str">
        <f>IF(ISBLANK(B804),"",SUMIF(Virkedager!$C:$C,"&gt;" &amp;  C804,Virkedager!$A:$A) - SUMIF(Virkedager!$C:$C,"&gt;" &amp;  D804,Virkedager!$A:$A))</f>
        <v/>
      </c>
      <c r="I804" s="83" t="str">
        <f t="shared" si="50"/>
        <v/>
      </c>
      <c r="J804" s="84" t="str">
        <f>IF(ISBLANK(B804),"",SUMIF(Virkedager!$C:$C,"&gt;" &amp;  C804,Virkedager!$A:$A) - SUMIF(Virkedager!$C:$C,"&gt;" &amp;  F804,Virkedager!$A:$A))</f>
        <v/>
      </c>
      <c r="K804" s="83" t="str">
        <f t="shared" si="51"/>
        <v/>
      </c>
      <c r="L804" s="157" t="str">
        <f t="shared" si="49"/>
        <v/>
      </c>
      <c r="M804" s="157" t="str">
        <f>IF(ISBLANK(B804),"",IF(COUNTIF(B$7:$B804,B804)&gt;1,TRUE,FALSE))</f>
        <v/>
      </c>
      <c r="N804" s="157" t="str">
        <f>IF(ISBLANK(B804),"",IF(COUNTIF($L$7:L804,TRUE)&gt;$P$2,L804,FALSE))</f>
        <v/>
      </c>
      <c r="O804" s="85"/>
      <c r="P804" s="86" t="str">
        <f t="shared" si="52"/>
        <v/>
      </c>
    </row>
    <row r="805" spans="2:16" s="76" customFormat="1" ht="15" x14ac:dyDescent="0.25">
      <c r="B805" s="153"/>
      <c r="C805" s="164"/>
      <c r="D805" s="164"/>
      <c r="E805" s="169"/>
      <c r="F805" s="164"/>
      <c r="G805" s="154"/>
      <c r="H805" s="162" t="str">
        <f>IF(ISBLANK(B805),"",SUMIF(Virkedager!$C:$C,"&gt;" &amp;  C805,Virkedager!$A:$A) - SUMIF(Virkedager!$C:$C,"&gt;" &amp;  D805,Virkedager!$A:$A))</f>
        <v/>
      </c>
      <c r="I805" s="83" t="str">
        <f t="shared" si="50"/>
        <v/>
      </c>
      <c r="J805" s="84" t="str">
        <f>IF(ISBLANK(B805),"",SUMIF(Virkedager!$C:$C,"&gt;" &amp;  C805,Virkedager!$A:$A) - SUMIF(Virkedager!$C:$C,"&gt;" &amp;  F805,Virkedager!$A:$A))</f>
        <v/>
      </c>
      <c r="K805" s="83" t="str">
        <f t="shared" si="51"/>
        <v/>
      </c>
      <c r="L805" s="157" t="str">
        <f t="shared" ref="L805:L868" si="53">IF(ISBLANK(B805),"",IF(AND(ISNUMBER($J$2),ISNUMBER(E805)),F805&gt;=E805,FALSE))</f>
        <v/>
      </c>
      <c r="M805" s="157" t="str">
        <f>IF(ISBLANK(B805),"",IF(COUNTIF(B$7:$B805,B805)&gt;1,TRUE,FALSE))</f>
        <v/>
      </c>
      <c r="N805" s="157" t="str">
        <f>IF(ISBLANK(B805),"",IF(COUNTIF($L$7:L805,TRUE)&gt;$P$2,L805,FALSE))</f>
        <v/>
      </c>
      <c r="O805" s="85"/>
      <c r="P805" s="86" t="str">
        <f t="shared" si="52"/>
        <v/>
      </c>
    </row>
    <row r="806" spans="2:16" s="76" customFormat="1" ht="15" x14ac:dyDescent="0.25">
      <c r="B806" s="153"/>
      <c r="C806" s="164"/>
      <c r="D806" s="164"/>
      <c r="E806" s="169"/>
      <c r="F806" s="164"/>
      <c r="G806" s="154"/>
      <c r="H806" s="162" t="str">
        <f>IF(ISBLANK(B806),"",SUMIF(Virkedager!$C:$C,"&gt;" &amp;  C806,Virkedager!$A:$A) - SUMIF(Virkedager!$C:$C,"&gt;" &amp;  D806,Virkedager!$A:$A))</f>
        <v/>
      </c>
      <c r="I806" s="83" t="str">
        <f t="shared" si="50"/>
        <v/>
      </c>
      <c r="J806" s="84" t="str">
        <f>IF(ISBLANK(B806),"",SUMIF(Virkedager!$C:$C,"&gt;" &amp;  C806,Virkedager!$A:$A) - SUMIF(Virkedager!$C:$C,"&gt;" &amp;  F806,Virkedager!$A:$A))</f>
        <v/>
      </c>
      <c r="K806" s="83" t="str">
        <f t="shared" si="51"/>
        <v/>
      </c>
      <c r="L806" s="157" t="str">
        <f t="shared" si="53"/>
        <v/>
      </c>
      <c r="M806" s="157" t="str">
        <f>IF(ISBLANK(B806),"",IF(COUNTIF(B$7:$B806,B806)&gt;1,TRUE,FALSE))</f>
        <v/>
      </c>
      <c r="N806" s="157" t="str">
        <f>IF(ISBLANK(B806),"",IF(COUNTIF($L$7:L806,TRUE)&gt;$P$2,L806,FALSE))</f>
        <v/>
      </c>
      <c r="O806" s="85"/>
      <c r="P806" s="86" t="str">
        <f t="shared" si="52"/>
        <v/>
      </c>
    </row>
    <row r="807" spans="2:16" s="76" customFormat="1" ht="15" x14ac:dyDescent="0.25">
      <c r="B807" s="153"/>
      <c r="C807" s="164"/>
      <c r="D807" s="164"/>
      <c r="E807" s="169"/>
      <c r="F807" s="164"/>
      <c r="G807" s="154"/>
      <c r="H807" s="162" t="str">
        <f>IF(ISBLANK(B807),"",SUMIF(Virkedager!$C:$C,"&gt;" &amp;  C807,Virkedager!$A:$A) - SUMIF(Virkedager!$C:$C,"&gt;" &amp;  D807,Virkedager!$A:$A))</f>
        <v/>
      </c>
      <c r="I807" s="83" t="str">
        <f t="shared" si="50"/>
        <v/>
      </c>
      <c r="J807" s="84" t="str">
        <f>IF(ISBLANK(B807),"",SUMIF(Virkedager!$C:$C,"&gt;" &amp;  C807,Virkedager!$A:$A) - SUMIF(Virkedager!$C:$C,"&gt;" &amp;  F807,Virkedager!$A:$A))</f>
        <v/>
      </c>
      <c r="K807" s="83" t="str">
        <f t="shared" si="51"/>
        <v/>
      </c>
      <c r="L807" s="157" t="str">
        <f t="shared" si="53"/>
        <v/>
      </c>
      <c r="M807" s="157" t="str">
        <f>IF(ISBLANK(B807),"",IF(COUNTIF(B$7:$B807,B807)&gt;1,TRUE,FALSE))</f>
        <v/>
      </c>
      <c r="N807" s="157" t="str">
        <f>IF(ISBLANK(B807),"",IF(COUNTIF($L$7:L807,TRUE)&gt;$P$2,L807,FALSE))</f>
        <v/>
      </c>
      <c r="O807" s="85"/>
      <c r="P807" s="86" t="str">
        <f t="shared" si="52"/>
        <v/>
      </c>
    </row>
    <row r="808" spans="2:16" s="76" customFormat="1" ht="15" x14ac:dyDescent="0.25">
      <c r="B808" s="153"/>
      <c r="C808" s="164"/>
      <c r="D808" s="164"/>
      <c r="E808" s="169"/>
      <c r="F808" s="164"/>
      <c r="G808" s="154"/>
      <c r="H808" s="162" t="str">
        <f>IF(ISBLANK(B808),"",SUMIF(Virkedager!$C:$C,"&gt;" &amp;  C808,Virkedager!$A:$A) - SUMIF(Virkedager!$C:$C,"&gt;" &amp;  D808,Virkedager!$A:$A))</f>
        <v/>
      </c>
      <c r="I808" s="83" t="str">
        <f t="shared" si="50"/>
        <v/>
      </c>
      <c r="J808" s="84" t="str">
        <f>IF(ISBLANK(B808),"",SUMIF(Virkedager!$C:$C,"&gt;" &amp;  C808,Virkedager!$A:$A) - SUMIF(Virkedager!$C:$C,"&gt;" &amp;  F808,Virkedager!$A:$A))</f>
        <v/>
      </c>
      <c r="K808" s="83" t="str">
        <f t="shared" si="51"/>
        <v/>
      </c>
      <c r="L808" s="157" t="str">
        <f t="shared" si="53"/>
        <v/>
      </c>
      <c r="M808" s="157" t="str">
        <f>IF(ISBLANK(B808),"",IF(COUNTIF(B$7:$B808,B808)&gt;1,TRUE,FALSE))</f>
        <v/>
      </c>
      <c r="N808" s="157" t="str">
        <f>IF(ISBLANK(B808),"",IF(COUNTIF($L$7:L808,TRUE)&gt;$P$2,L808,FALSE))</f>
        <v/>
      </c>
      <c r="O808" s="85"/>
      <c r="P808" s="86" t="str">
        <f t="shared" si="52"/>
        <v/>
      </c>
    </row>
    <row r="809" spans="2:16" s="76" customFormat="1" ht="15" x14ac:dyDescent="0.25">
      <c r="B809" s="153"/>
      <c r="C809" s="164"/>
      <c r="D809" s="164"/>
      <c r="E809" s="169"/>
      <c r="F809" s="164"/>
      <c r="G809" s="154"/>
      <c r="H809" s="162" t="str">
        <f>IF(ISBLANK(B809),"",SUMIF(Virkedager!$C:$C,"&gt;" &amp;  C809,Virkedager!$A:$A) - SUMIF(Virkedager!$C:$C,"&gt;" &amp;  D809,Virkedager!$A:$A))</f>
        <v/>
      </c>
      <c r="I809" s="83" t="str">
        <f t="shared" si="50"/>
        <v/>
      </c>
      <c r="J809" s="84" t="str">
        <f>IF(ISBLANK(B809),"",SUMIF(Virkedager!$C:$C,"&gt;" &amp;  C809,Virkedager!$A:$A) - SUMIF(Virkedager!$C:$C,"&gt;" &amp;  F809,Virkedager!$A:$A))</f>
        <v/>
      </c>
      <c r="K809" s="83" t="str">
        <f t="shared" si="51"/>
        <v/>
      </c>
      <c r="L809" s="157" t="str">
        <f t="shared" si="53"/>
        <v/>
      </c>
      <c r="M809" s="157" t="str">
        <f>IF(ISBLANK(B809),"",IF(COUNTIF(B$7:$B809,B809)&gt;1,TRUE,FALSE))</f>
        <v/>
      </c>
      <c r="N809" s="157" t="str">
        <f>IF(ISBLANK(B809),"",IF(COUNTIF($L$7:L809,TRUE)&gt;$P$2,L809,FALSE))</f>
        <v/>
      </c>
      <c r="O809" s="85"/>
      <c r="P809" s="86" t="str">
        <f t="shared" si="52"/>
        <v/>
      </c>
    </row>
    <row r="810" spans="2:16" s="76" customFormat="1" ht="15" x14ac:dyDescent="0.25">
      <c r="B810" s="153"/>
      <c r="C810" s="164"/>
      <c r="D810" s="164"/>
      <c r="E810" s="169"/>
      <c r="F810" s="164"/>
      <c r="G810" s="154"/>
      <c r="H810" s="162" t="str">
        <f>IF(ISBLANK(B810),"",SUMIF(Virkedager!$C:$C,"&gt;" &amp;  C810,Virkedager!$A:$A) - SUMIF(Virkedager!$C:$C,"&gt;" &amp;  D810,Virkedager!$A:$A))</f>
        <v/>
      </c>
      <c r="I810" s="83" t="str">
        <f t="shared" si="50"/>
        <v/>
      </c>
      <c r="J810" s="84" t="str">
        <f>IF(ISBLANK(B810),"",SUMIF(Virkedager!$C:$C,"&gt;" &amp;  C810,Virkedager!$A:$A) - SUMIF(Virkedager!$C:$C,"&gt;" &amp;  F810,Virkedager!$A:$A))</f>
        <v/>
      </c>
      <c r="K810" s="83" t="str">
        <f t="shared" si="51"/>
        <v/>
      </c>
      <c r="L810" s="157" t="str">
        <f t="shared" si="53"/>
        <v/>
      </c>
      <c r="M810" s="157" t="str">
        <f>IF(ISBLANK(B810),"",IF(COUNTIF(B$7:$B810,B810)&gt;1,TRUE,FALSE))</f>
        <v/>
      </c>
      <c r="N810" s="157" t="str">
        <f>IF(ISBLANK(B810),"",IF(COUNTIF($L$7:L810,TRUE)&gt;$P$2,L810,FALSE))</f>
        <v/>
      </c>
      <c r="O810" s="85"/>
      <c r="P810" s="86" t="str">
        <f t="shared" si="52"/>
        <v/>
      </c>
    </row>
    <row r="811" spans="2:16" s="76" customFormat="1" ht="15" x14ac:dyDescent="0.25">
      <c r="B811" s="153"/>
      <c r="C811" s="164"/>
      <c r="D811" s="164"/>
      <c r="E811" s="169"/>
      <c r="F811" s="164"/>
      <c r="G811" s="154"/>
      <c r="H811" s="162" t="str">
        <f>IF(ISBLANK(B811),"",SUMIF(Virkedager!$C:$C,"&gt;" &amp;  C811,Virkedager!$A:$A) - SUMIF(Virkedager!$C:$C,"&gt;" &amp;  D811,Virkedager!$A:$A))</f>
        <v/>
      </c>
      <c r="I811" s="83" t="str">
        <f t="shared" si="50"/>
        <v/>
      </c>
      <c r="J811" s="84" t="str">
        <f>IF(ISBLANK(B811),"",SUMIF(Virkedager!$C:$C,"&gt;" &amp;  C811,Virkedager!$A:$A) - SUMIF(Virkedager!$C:$C,"&gt;" &amp;  F811,Virkedager!$A:$A))</f>
        <v/>
      </c>
      <c r="K811" s="83" t="str">
        <f t="shared" si="51"/>
        <v/>
      </c>
      <c r="L811" s="157" t="str">
        <f t="shared" si="53"/>
        <v/>
      </c>
      <c r="M811" s="157" t="str">
        <f>IF(ISBLANK(B811),"",IF(COUNTIF(B$7:$B811,B811)&gt;1,TRUE,FALSE))</f>
        <v/>
      </c>
      <c r="N811" s="157" t="str">
        <f>IF(ISBLANK(B811),"",IF(COUNTIF($L$7:L811,TRUE)&gt;$P$2,L811,FALSE))</f>
        <v/>
      </c>
      <c r="O811" s="85"/>
      <c r="P811" s="86" t="str">
        <f t="shared" si="52"/>
        <v/>
      </c>
    </row>
    <row r="812" spans="2:16" s="76" customFormat="1" ht="15" x14ac:dyDescent="0.25">
      <c r="B812" s="153"/>
      <c r="C812" s="164"/>
      <c r="D812" s="164"/>
      <c r="E812" s="169"/>
      <c r="F812" s="164"/>
      <c r="G812" s="154"/>
      <c r="H812" s="162" t="str">
        <f>IF(ISBLANK(B812),"",SUMIF(Virkedager!$C:$C,"&gt;" &amp;  C812,Virkedager!$A:$A) - SUMIF(Virkedager!$C:$C,"&gt;" &amp;  D812,Virkedager!$A:$A))</f>
        <v/>
      </c>
      <c r="I812" s="83" t="str">
        <f t="shared" si="50"/>
        <v/>
      </c>
      <c r="J812" s="84" t="str">
        <f>IF(ISBLANK(B812),"",SUMIF(Virkedager!$C:$C,"&gt;" &amp;  C812,Virkedager!$A:$A) - SUMIF(Virkedager!$C:$C,"&gt;" &amp;  F812,Virkedager!$A:$A))</f>
        <v/>
      </c>
      <c r="K812" s="83" t="str">
        <f t="shared" si="51"/>
        <v/>
      </c>
      <c r="L812" s="157" t="str">
        <f t="shared" si="53"/>
        <v/>
      </c>
      <c r="M812" s="157" t="str">
        <f>IF(ISBLANK(B812),"",IF(COUNTIF(B$7:$B812,B812)&gt;1,TRUE,FALSE))</f>
        <v/>
      </c>
      <c r="N812" s="157" t="str">
        <f>IF(ISBLANK(B812),"",IF(COUNTIF($L$7:L812,TRUE)&gt;$P$2,L812,FALSE))</f>
        <v/>
      </c>
      <c r="O812" s="85"/>
      <c r="P812" s="86" t="str">
        <f t="shared" si="52"/>
        <v/>
      </c>
    </row>
    <row r="813" spans="2:16" s="76" customFormat="1" ht="15" x14ac:dyDescent="0.25">
      <c r="B813" s="153"/>
      <c r="C813" s="164"/>
      <c r="D813" s="164"/>
      <c r="E813" s="169"/>
      <c r="F813" s="164"/>
      <c r="G813" s="154"/>
      <c r="H813" s="162" t="str">
        <f>IF(ISBLANK(B813),"",SUMIF(Virkedager!$C:$C,"&gt;" &amp;  C813,Virkedager!$A:$A) - SUMIF(Virkedager!$C:$C,"&gt;" &amp;  D813,Virkedager!$A:$A))</f>
        <v/>
      </c>
      <c r="I813" s="83" t="str">
        <f t="shared" si="50"/>
        <v/>
      </c>
      <c r="J813" s="84" t="str">
        <f>IF(ISBLANK(B813),"",SUMIF(Virkedager!$C:$C,"&gt;" &amp;  C813,Virkedager!$A:$A) - SUMIF(Virkedager!$C:$C,"&gt;" &amp;  F813,Virkedager!$A:$A))</f>
        <v/>
      </c>
      <c r="K813" s="83" t="str">
        <f t="shared" si="51"/>
        <v/>
      </c>
      <c r="L813" s="157" t="str">
        <f t="shared" si="53"/>
        <v/>
      </c>
      <c r="M813" s="157" t="str">
        <f>IF(ISBLANK(B813),"",IF(COUNTIF(B$7:$B813,B813)&gt;1,TRUE,FALSE))</f>
        <v/>
      </c>
      <c r="N813" s="157" t="str">
        <f>IF(ISBLANK(B813),"",IF(COUNTIF($L$7:L813,TRUE)&gt;$P$2,L813,FALSE))</f>
        <v/>
      </c>
      <c r="O813" s="85"/>
      <c r="P813" s="86" t="str">
        <f t="shared" si="52"/>
        <v/>
      </c>
    </row>
    <row r="814" spans="2:16" s="76" customFormat="1" ht="15" x14ac:dyDescent="0.25">
      <c r="B814" s="153"/>
      <c r="C814" s="164"/>
      <c r="D814" s="164"/>
      <c r="E814" s="169"/>
      <c r="F814" s="164"/>
      <c r="G814" s="154"/>
      <c r="H814" s="162" t="str">
        <f>IF(ISBLANK(B814),"",SUMIF(Virkedager!$C:$C,"&gt;" &amp;  C814,Virkedager!$A:$A) - SUMIF(Virkedager!$C:$C,"&gt;" &amp;  D814,Virkedager!$A:$A))</f>
        <v/>
      </c>
      <c r="I814" s="83" t="str">
        <f t="shared" si="50"/>
        <v/>
      </c>
      <c r="J814" s="84" t="str">
        <f>IF(ISBLANK(B814),"",SUMIF(Virkedager!$C:$C,"&gt;" &amp;  C814,Virkedager!$A:$A) - SUMIF(Virkedager!$C:$C,"&gt;" &amp;  F814,Virkedager!$A:$A))</f>
        <v/>
      </c>
      <c r="K814" s="83" t="str">
        <f t="shared" si="51"/>
        <v/>
      </c>
      <c r="L814" s="157" t="str">
        <f t="shared" si="53"/>
        <v/>
      </c>
      <c r="M814" s="157" t="str">
        <f>IF(ISBLANK(B814),"",IF(COUNTIF(B$7:$B814,B814)&gt;1,TRUE,FALSE))</f>
        <v/>
      </c>
      <c r="N814" s="157" t="str">
        <f>IF(ISBLANK(B814),"",IF(COUNTIF($L$7:L814,TRUE)&gt;$P$2,L814,FALSE))</f>
        <v/>
      </c>
      <c r="O814" s="85"/>
      <c r="P814" s="86" t="str">
        <f t="shared" si="52"/>
        <v/>
      </c>
    </row>
    <row r="815" spans="2:16" s="76" customFormat="1" ht="15" x14ac:dyDescent="0.25">
      <c r="B815" s="153"/>
      <c r="C815" s="164"/>
      <c r="D815" s="164"/>
      <c r="E815" s="169"/>
      <c r="F815" s="164"/>
      <c r="G815" s="154"/>
      <c r="H815" s="162" t="str">
        <f>IF(ISBLANK(B815),"",SUMIF(Virkedager!$C:$C,"&gt;" &amp;  C815,Virkedager!$A:$A) - SUMIF(Virkedager!$C:$C,"&gt;" &amp;  D815,Virkedager!$A:$A))</f>
        <v/>
      </c>
      <c r="I815" s="83" t="str">
        <f t="shared" si="50"/>
        <v/>
      </c>
      <c r="J815" s="84" t="str">
        <f>IF(ISBLANK(B815),"",SUMIF(Virkedager!$C:$C,"&gt;" &amp;  C815,Virkedager!$A:$A) - SUMIF(Virkedager!$C:$C,"&gt;" &amp;  F815,Virkedager!$A:$A))</f>
        <v/>
      </c>
      <c r="K815" s="83" t="str">
        <f t="shared" si="51"/>
        <v/>
      </c>
      <c r="L815" s="157" t="str">
        <f t="shared" si="53"/>
        <v/>
      </c>
      <c r="M815" s="157" t="str">
        <f>IF(ISBLANK(B815),"",IF(COUNTIF(B$7:$B815,B815)&gt;1,TRUE,FALSE))</f>
        <v/>
      </c>
      <c r="N815" s="157" t="str">
        <f>IF(ISBLANK(B815),"",IF(COUNTIF($L$7:L815,TRUE)&gt;$P$2,L815,FALSE))</f>
        <v/>
      </c>
      <c r="O815" s="85"/>
      <c r="P815" s="86" t="str">
        <f t="shared" si="52"/>
        <v/>
      </c>
    </row>
    <row r="816" spans="2:16" s="76" customFormat="1" ht="15" x14ac:dyDescent="0.25">
      <c r="B816" s="153"/>
      <c r="C816" s="164"/>
      <c r="D816" s="164"/>
      <c r="E816" s="169"/>
      <c r="F816" s="164"/>
      <c r="G816" s="154"/>
      <c r="H816" s="162" t="str">
        <f>IF(ISBLANK(B816),"",SUMIF(Virkedager!$C:$C,"&gt;" &amp;  C816,Virkedager!$A:$A) - SUMIF(Virkedager!$C:$C,"&gt;" &amp;  D816,Virkedager!$A:$A))</f>
        <v/>
      </c>
      <c r="I816" s="83" t="str">
        <f t="shared" si="50"/>
        <v/>
      </c>
      <c r="J816" s="84" t="str">
        <f>IF(ISBLANK(B816),"",SUMIF(Virkedager!$C:$C,"&gt;" &amp;  C816,Virkedager!$A:$A) - SUMIF(Virkedager!$C:$C,"&gt;" &amp;  F816,Virkedager!$A:$A))</f>
        <v/>
      </c>
      <c r="K816" s="83" t="str">
        <f t="shared" si="51"/>
        <v/>
      </c>
      <c r="L816" s="157" t="str">
        <f t="shared" si="53"/>
        <v/>
      </c>
      <c r="M816" s="157" t="str">
        <f>IF(ISBLANK(B816),"",IF(COUNTIF(B$7:$B816,B816)&gt;1,TRUE,FALSE))</f>
        <v/>
      </c>
      <c r="N816" s="157" t="str">
        <f>IF(ISBLANK(B816),"",IF(COUNTIF($L$7:L816,TRUE)&gt;$P$2,L816,FALSE))</f>
        <v/>
      </c>
      <c r="O816" s="85"/>
      <c r="P816" s="86" t="str">
        <f t="shared" si="52"/>
        <v/>
      </c>
    </row>
    <row r="817" spans="2:16" s="76" customFormat="1" ht="15" x14ac:dyDescent="0.25">
      <c r="B817" s="153"/>
      <c r="C817" s="164"/>
      <c r="D817" s="164"/>
      <c r="E817" s="169"/>
      <c r="F817" s="164"/>
      <c r="G817" s="154"/>
      <c r="H817" s="162" t="str">
        <f>IF(ISBLANK(B817),"",SUMIF(Virkedager!$C:$C,"&gt;" &amp;  C817,Virkedager!$A:$A) - SUMIF(Virkedager!$C:$C,"&gt;" &amp;  D817,Virkedager!$A:$A))</f>
        <v/>
      </c>
      <c r="I817" s="83" t="str">
        <f t="shared" si="50"/>
        <v/>
      </c>
      <c r="J817" s="84" t="str">
        <f>IF(ISBLANK(B817),"",SUMIF(Virkedager!$C:$C,"&gt;" &amp;  C817,Virkedager!$A:$A) - SUMIF(Virkedager!$C:$C,"&gt;" &amp;  F817,Virkedager!$A:$A))</f>
        <v/>
      </c>
      <c r="K817" s="83" t="str">
        <f t="shared" si="51"/>
        <v/>
      </c>
      <c r="L817" s="157" t="str">
        <f t="shared" si="53"/>
        <v/>
      </c>
      <c r="M817" s="157" t="str">
        <f>IF(ISBLANK(B817),"",IF(COUNTIF(B$7:$B817,B817)&gt;1,TRUE,FALSE))</f>
        <v/>
      </c>
      <c r="N817" s="157" t="str">
        <f>IF(ISBLANK(B817),"",IF(COUNTIF($L$7:L817,TRUE)&gt;$P$2,L817,FALSE))</f>
        <v/>
      </c>
      <c r="O817" s="85"/>
      <c r="P817" s="86" t="str">
        <f t="shared" si="52"/>
        <v/>
      </c>
    </row>
    <row r="818" spans="2:16" s="76" customFormat="1" ht="15" x14ac:dyDescent="0.25">
      <c r="B818" s="153"/>
      <c r="C818" s="164"/>
      <c r="D818" s="164"/>
      <c r="E818" s="169"/>
      <c r="F818" s="164"/>
      <c r="G818" s="154"/>
      <c r="H818" s="162" t="str">
        <f>IF(ISBLANK(B818),"",SUMIF(Virkedager!$C:$C,"&gt;" &amp;  C818,Virkedager!$A:$A) - SUMIF(Virkedager!$C:$C,"&gt;" &amp;  D818,Virkedager!$A:$A))</f>
        <v/>
      </c>
      <c r="I818" s="83" t="str">
        <f t="shared" si="50"/>
        <v/>
      </c>
      <c r="J818" s="84" t="str">
        <f>IF(ISBLANK(B818),"",SUMIF(Virkedager!$C:$C,"&gt;" &amp;  C818,Virkedager!$A:$A) - SUMIF(Virkedager!$C:$C,"&gt;" &amp;  F818,Virkedager!$A:$A))</f>
        <v/>
      </c>
      <c r="K818" s="83" t="str">
        <f t="shared" si="51"/>
        <v/>
      </c>
      <c r="L818" s="157" t="str">
        <f t="shared" si="53"/>
        <v/>
      </c>
      <c r="M818" s="157" t="str">
        <f>IF(ISBLANK(B818),"",IF(COUNTIF(B$7:$B818,B818)&gt;1,TRUE,FALSE))</f>
        <v/>
      </c>
      <c r="N818" s="157" t="str">
        <f>IF(ISBLANK(B818),"",IF(COUNTIF($L$7:L818,TRUE)&gt;$P$2,L818,FALSE))</f>
        <v/>
      </c>
      <c r="O818" s="85"/>
      <c r="P818" s="86" t="str">
        <f t="shared" si="52"/>
        <v/>
      </c>
    </row>
    <row r="819" spans="2:16" s="76" customFormat="1" ht="15" x14ac:dyDescent="0.25">
      <c r="B819" s="153"/>
      <c r="C819" s="164"/>
      <c r="D819" s="164"/>
      <c r="E819" s="169"/>
      <c r="F819" s="164"/>
      <c r="G819" s="154"/>
      <c r="H819" s="162" t="str">
        <f>IF(ISBLANK(B819),"",SUMIF(Virkedager!$C:$C,"&gt;" &amp;  C819,Virkedager!$A:$A) - SUMIF(Virkedager!$C:$C,"&gt;" &amp;  D819,Virkedager!$A:$A))</f>
        <v/>
      </c>
      <c r="I819" s="83" t="str">
        <f t="shared" ref="I819:I882" si="54">IF(ISBLANK(B819),"",H819&lt;21)</f>
        <v/>
      </c>
      <c r="J819" s="84" t="str">
        <f>IF(ISBLANK(B819),"",SUMIF(Virkedager!$C:$C,"&gt;" &amp;  C819,Virkedager!$A:$A) - SUMIF(Virkedager!$C:$C,"&gt;" &amp;  F819,Virkedager!$A:$A))</f>
        <v/>
      </c>
      <c r="K819" s="83" t="str">
        <f t="shared" ref="K819:K882" si="55">IF(ISBLANK(B819),"",J819&gt;=21)</f>
        <v/>
      </c>
      <c r="L819" s="157" t="str">
        <f t="shared" si="53"/>
        <v/>
      </c>
      <c r="M819" s="157" t="str">
        <f>IF(ISBLANK(B819),"",IF(COUNTIF(B$7:$B819,B819)&gt;1,TRUE,FALSE))</f>
        <v/>
      </c>
      <c r="N819" s="157" t="str">
        <f>IF(ISBLANK(B819),"",IF(COUNTIF($L$7:L819,TRUE)&gt;$P$2,L819,FALSE))</f>
        <v/>
      </c>
      <c r="O819" s="85"/>
      <c r="P819" s="86" t="str">
        <f t="shared" si="52"/>
        <v/>
      </c>
    </row>
    <row r="820" spans="2:16" s="76" customFormat="1" ht="15" x14ac:dyDescent="0.25">
      <c r="B820" s="153"/>
      <c r="C820" s="164"/>
      <c r="D820" s="164"/>
      <c r="E820" s="169"/>
      <c r="F820" s="164"/>
      <c r="G820" s="154"/>
      <c r="H820" s="162" t="str">
        <f>IF(ISBLANK(B820),"",SUMIF(Virkedager!$C:$C,"&gt;" &amp;  C820,Virkedager!$A:$A) - SUMIF(Virkedager!$C:$C,"&gt;" &amp;  D820,Virkedager!$A:$A))</f>
        <v/>
      </c>
      <c r="I820" s="83" t="str">
        <f t="shared" si="54"/>
        <v/>
      </c>
      <c r="J820" s="84" t="str">
        <f>IF(ISBLANK(B820),"",SUMIF(Virkedager!$C:$C,"&gt;" &amp;  C820,Virkedager!$A:$A) - SUMIF(Virkedager!$C:$C,"&gt;" &amp;  F820,Virkedager!$A:$A))</f>
        <v/>
      </c>
      <c r="K820" s="83" t="str">
        <f t="shared" si="55"/>
        <v/>
      </c>
      <c r="L820" s="157" t="str">
        <f t="shared" si="53"/>
        <v/>
      </c>
      <c r="M820" s="157" t="str">
        <f>IF(ISBLANK(B820),"",IF(COUNTIF(B$7:$B820,B820)&gt;1,TRUE,FALSE))</f>
        <v/>
      </c>
      <c r="N820" s="157" t="str">
        <f>IF(ISBLANK(B820),"",IF(COUNTIF($L$7:L820,TRUE)&gt;$P$2,L820,FALSE))</f>
        <v/>
      </c>
      <c r="O820" s="85"/>
      <c r="P820" s="86" t="str">
        <f t="shared" si="52"/>
        <v/>
      </c>
    </row>
    <row r="821" spans="2:16" s="76" customFormat="1" ht="15" x14ac:dyDescent="0.25">
      <c r="B821" s="153"/>
      <c r="C821" s="164"/>
      <c r="D821" s="164"/>
      <c r="E821" s="169"/>
      <c r="F821" s="164"/>
      <c r="G821" s="154"/>
      <c r="H821" s="162" t="str">
        <f>IF(ISBLANK(B821),"",SUMIF(Virkedager!$C:$C,"&gt;" &amp;  C821,Virkedager!$A:$A) - SUMIF(Virkedager!$C:$C,"&gt;" &amp;  D821,Virkedager!$A:$A))</f>
        <v/>
      </c>
      <c r="I821" s="83" t="str">
        <f t="shared" si="54"/>
        <v/>
      </c>
      <c r="J821" s="84" t="str">
        <f>IF(ISBLANK(B821),"",SUMIF(Virkedager!$C:$C,"&gt;" &amp;  C821,Virkedager!$A:$A) - SUMIF(Virkedager!$C:$C,"&gt;" &amp;  F821,Virkedager!$A:$A))</f>
        <v/>
      </c>
      <c r="K821" s="83" t="str">
        <f t="shared" si="55"/>
        <v/>
      </c>
      <c r="L821" s="157" t="str">
        <f t="shared" si="53"/>
        <v/>
      </c>
      <c r="M821" s="157" t="str">
        <f>IF(ISBLANK(B821),"",IF(COUNTIF(B$7:$B821,B821)&gt;1,TRUE,FALSE))</f>
        <v/>
      </c>
      <c r="N821" s="157" t="str">
        <f>IF(ISBLANK(B821),"",IF(COUNTIF($L$7:L821,TRUE)&gt;$P$2,L821,FALSE))</f>
        <v/>
      </c>
      <c r="O821" s="85"/>
      <c r="P821" s="86" t="str">
        <f t="shared" si="52"/>
        <v/>
      </c>
    </row>
    <row r="822" spans="2:16" s="76" customFormat="1" ht="15" x14ac:dyDescent="0.25">
      <c r="B822" s="153"/>
      <c r="C822" s="164"/>
      <c r="D822" s="164"/>
      <c r="E822" s="169"/>
      <c r="F822" s="164"/>
      <c r="G822" s="154"/>
      <c r="H822" s="162" t="str">
        <f>IF(ISBLANK(B822),"",SUMIF(Virkedager!$C:$C,"&gt;" &amp;  C822,Virkedager!$A:$A) - SUMIF(Virkedager!$C:$C,"&gt;" &amp;  D822,Virkedager!$A:$A))</f>
        <v/>
      </c>
      <c r="I822" s="83" t="str">
        <f t="shared" si="54"/>
        <v/>
      </c>
      <c r="J822" s="84" t="str">
        <f>IF(ISBLANK(B822),"",SUMIF(Virkedager!$C:$C,"&gt;" &amp;  C822,Virkedager!$A:$A) - SUMIF(Virkedager!$C:$C,"&gt;" &amp;  F822,Virkedager!$A:$A))</f>
        <v/>
      </c>
      <c r="K822" s="83" t="str">
        <f t="shared" si="55"/>
        <v/>
      </c>
      <c r="L822" s="157" t="str">
        <f t="shared" si="53"/>
        <v/>
      </c>
      <c r="M822" s="157" t="str">
        <f>IF(ISBLANK(B822),"",IF(COUNTIF(B$7:$B822,B822)&gt;1,TRUE,FALSE))</f>
        <v/>
      </c>
      <c r="N822" s="157" t="str">
        <f>IF(ISBLANK(B822),"",IF(COUNTIF($L$7:L822,TRUE)&gt;$P$2,L822,FALSE))</f>
        <v/>
      </c>
      <c r="O822" s="85"/>
      <c r="P822" s="86" t="str">
        <f t="shared" si="52"/>
        <v/>
      </c>
    </row>
    <row r="823" spans="2:16" s="76" customFormat="1" ht="15" x14ac:dyDescent="0.25">
      <c r="B823" s="153"/>
      <c r="C823" s="164"/>
      <c r="D823" s="164"/>
      <c r="E823" s="169"/>
      <c r="F823" s="164"/>
      <c r="G823" s="154"/>
      <c r="H823" s="162" t="str">
        <f>IF(ISBLANK(B823),"",SUMIF(Virkedager!$C:$C,"&gt;" &amp;  C823,Virkedager!$A:$A) - SUMIF(Virkedager!$C:$C,"&gt;" &amp;  D823,Virkedager!$A:$A))</f>
        <v/>
      </c>
      <c r="I823" s="83" t="str">
        <f t="shared" si="54"/>
        <v/>
      </c>
      <c r="J823" s="84" t="str">
        <f>IF(ISBLANK(B823),"",SUMIF(Virkedager!$C:$C,"&gt;" &amp;  C823,Virkedager!$A:$A) - SUMIF(Virkedager!$C:$C,"&gt;" &amp;  F823,Virkedager!$A:$A))</f>
        <v/>
      </c>
      <c r="K823" s="83" t="str">
        <f t="shared" si="55"/>
        <v/>
      </c>
      <c r="L823" s="157" t="str">
        <f t="shared" si="53"/>
        <v/>
      </c>
      <c r="M823" s="157" t="str">
        <f>IF(ISBLANK(B823),"",IF(COUNTIF(B$7:$B823,B823)&gt;1,TRUE,FALSE))</f>
        <v/>
      </c>
      <c r="N823" s="157" t="str">
        <f>IF(ISBLANK(B823),"",IF(COUNTIF($L$7:L823,TRUE)&gt;$P$2,L823,FALSE))</f>
        <v/>
      </c>
      <c r="O823" s="85"/>
      <c r="P823" s="86" t="str">
        <f t="shared" si="52"/>
        <v/>
      </c>
    </row>
    <row r="824" spans="2:16" s="76" customFormat="1" ht="15" x14ac:dyDescent="0.25">
      <c r="B824" s="153"/>
      <c r="C824" s="164"/>
      <c r="D824" s="164"/>
      <c r="E824" s="169"/>
      <c r="F824" s="164"/>
      <c r="G824" s="154"/>
      <c r="H824" s="162" t="str">
        <f>IF(ISBLANK(B824),"",SUMIF(Virkedager!$C:$C,"&gt;" &amp;  C824,Virkedager!$A:$A) - SUMIF(Virkedager!$C:$C,"&gt;" &amp;  D824,Virkedager!$A:$A))</f>
        <v/>
      </c>
      <c r="I824" s="83" t="str">
        <f t="shared" si="54"/>
        <v/>
      </c>
      <c r="J824" s="84" t="str">
        <f>IF(ISBLANK(B824),"",SUMIF(Virkedager!$C:$C,"&gt;" &amp;  C824,Virkedager!$A:$A) - SUMIF(Virkedager!$C:$C,"&gt;" &amp;  F824,Virkedager!$A:$A))</f>
        <v/>
      </c>
      <c r="K824" s="83" t="str">
        <f t="shared" si="55"/>
        <v/>
      </c>
      <c r="L824" s="157" t="str">
        <f t="shared" si="53"/>
        <v/>
      </c>
      <c r="M824" s="157" t="str">
        <f>IF(ISBLANK(B824),"",IF(COUNTIF(B$7:$B824,B824)&gt;1,TRUE,FALSE))</f>
        <v/>
      </c>
      <c r="N824" s="157" t="str">
        <f>IF(ISBLANK(B824),"",IF(COUNTIF($L$7:L824,TRUE)&gt;$P$2,L824,FALSE))</f>
        <v/>
      </c>
      <c r="O824" s="85"/>
      <c r="P824" s="86" t="str">
        <f t="shared" si="52"/>
        <v/>
      </c>
    </row>
    <row r="825" spans="2:16" s="76" customFormat="1" ht="15" x14ac:dyDescent="0.25">
      <c r="B825" s="153"/>
      <c r="C825" s="164"/>
      <c r="D825" s="164"/>
      <c r="E825" s="169"/>
      <c r="F825" s="164"/>
      <c r="G825" s="154"/>
      <c r="H825" s="162" t="str">
        <f>IF(ISBLANK(B825),"",SUMIF(Virkedager!$C:$C,"&gt;" &amp;  C825,Virkedager!$A:$A) - SUMIF(Virkedager!$C:$C,"&gt;" &amp;  D825,Virkedager!$A:$A))</f>
        <v/>
      </c>
      <c r="I825" s="83" t="str">
        <f t="shared" si="54"/>
        <v/>
      </c>
      <c r="J825" s="84" t="str">
        <f>IF(ISBLANK(B825),"",SUMIF(Virkedager!$C:$C,"&gt;" &amp;  C825,Virkedager!$A:$A) - SUMIF(Virkedager!$C:$C,"&gt;" &amp;  F825,Virkedager!$A:$A))</f>
        <v/>
      </c>
      <c r="K825" s="83" t="str">
        <f t="shared" si="55"/>
        <v/>
      </c>
      <c r="L825" s="157" t="str">
        <f t="shared" si="53"/>
        <v/>
      </c>
      <c r="M825" s="157" t="str">
        <f>IF(ISBLANK(B825),"",IF(COUNTIF(B$7:$B825,B825)&gt;1,TRUE,FALSE))</f>
        <v/>
      </c>
      <c r="N825" s="157" t="str">
        <f>IF(ISBLANK(B825),"",IF(COUNTIF($L$7:L825,TRUE)&gt;$P$2,L825,FALSE))</f>
        <v/>
      </c>
      <c r="O825" s="85"/>
      <c r="P825" s="86" t="str">
        <f t="shared" si="52"/>
        <v/>
      </c>
    </row>
    <row r="826" spans="2:16" s="76" customFormat="1" ht="15" x14ac:dyDescent="0.25">
      <c r="B826" s="153"/>
      <c r="C826" s="164"/>
      <c r="D826" s="164"/>
      <c r="E826" s="169"/>
      <c r="F826" s="164"/>
      <c r="G826" s="154"/>
      <c r="H826" s="162" t="str">
        <f>IF(ISBLANK(B826),"",SUMIF(Virkedager!$C:$C,"&gt;" &amp;  C826,Virkedager!$A:$A) - SUMIF(Virkedager!$C:$C,"&gt;" &amp;  D826,Virkedager!$A:$A))</f>
        <v/>
      </c>
      <c r="I826" s="83" t="str">
        <f t="shared" si="54"/>
        <v/>
      </c>
      <c r="J826" s="84" t="str">
        <f>IF(ISBLANK(B826),"",SUMIF(Virkedager!$C:$C,"&gt;" &amp;  C826,Virkedager!$A:$A) - SUMIF(Virkedager!$C:$C,"&gt;" &amp;  F826,Virkedager!$A:$A))</f>
        <v/>
      </c>
      <c r="K826" s="83" t="str">
        <f t="shared" si="55"/>
        <v/>
      </c>
      <c r="L826" s="157" t="str">
        <f t="shared" si="53"/>
        <v/>
      </c>
      <c r="M826" s="157" t="str">
        <f>IF(ISBLANK(B826),"",IF(COUNTIF(B$7:$B826,B826)&gt;1,TRUE,FALSE))</f>
        <v/>
      </c>
      <c r="N826" s="157" t="str">
        <f>IF(ISBLANK(B826),"",IF(COUNTIF($L$7:L826,TRUE)&gt;$P$2,L826,FALSE))</f>
        <v/>
      </c>
      <c r="O826" s="85"/>
      <c r="P826" s="86" t="str">
        <f t="shared" si="52"/>
        <v/>
      </c>
    </row>
    <row r="827" spans="2:16" s="76" customFormat="1" ht="15" x14ac:dyDescent="0.25">
      <c r="B827" s="153"/>
      <c r="C827" s="164"/>
      <c r="D827" s="164"/>
      <c r="E827" s="169"/>
      <c r="F827" s="164"/>
      <c r="G827" s="154"/>
      <c r="H827" s="162" t="str">
        <f>IF(ISBLANK(B827),"",SUMIF(Virkedager!$C:$C,"&gt;" &amp;  C827,Virkedager!$A:$A) - SUMIF(Virkedager!$C:$C,"&gt;" &amp;  D827,Virkedager!$A:$A))</f>
        <v/>
      </c>
      <c r="I827" s="83" t="str">
        <f t="shared" si="54"/>
        <v/>
      </c>
      <c r="J827" s="84" t="str">
        <f>IF(ISBLANK(B827),"",SUMIF(Virkedager!$C:$C,"&gt;" &amp;  C827,Virkedager!$A:$A) - SUMIF(Virkedager!$C:$C,"&gt;" &amp;  F827,Virkedager!$A:$A))</f>
        <v/>
      </c>
      <c r="K827" s="83" t="str">
        <f t="shared" si="55"/>
        <v/>
      </c>
      <c r="L827" s="157" t="str">
        <f t="shared" si="53"/>
        <v/>
      </c>
      <c r="M827" s="157" t="str">
        <f>IF(ISBLANK(B827),"",IF(COUNTIF(B$7:$B827,B827)&gt;1,TRUE,FALSE))</f>
        <v/>
      </c>
      <c r="N827" s="157" t="str">
        <f>IF(ISBLANK(B827),"",IF(COUNTIF($L$7:L827,TRUE)&gt;$P$2,L827,FALSE))</f>
        <v/>
      </c>
      <c r="O827" s="85"/>
      <c r="P827" s="86" t="str">
        <f t="shared" si="52"/>
        <v/>
      </c>
    </row>
    <row r="828" spans="2:16" s="76" customFormat="1" ht="15" x14ac:dyDescent="0.25">
      <c r="B828" s="153"/>
      <c r="C828" s="164"/>
      <c r="D828" s="164"/>
      <c r="E828" s="169"/>
      <c r="F828" s="164"/>
      <c r="G828" s="154"/>
      <c r="H828" s="162" t="str">
        <f>IF(ISBLANK(B828),"",SUMIF(Virkedager!$C:$C,"&gt;" &amp;  C828,Virkedager!$A:$A) - SUMIF(Virkedager!$C:$C,"&gt;" &amp;  D828,Virkedager!$A:$A))</f>
        <v/>
      </c>
      <c r="I828" s="83" t="str">
        <f t="shared" si="54"/>
        <v/>
      </c>
      <c r="J828" s="84" t="str">
        <f>IF(ISBLANK(B828),"",SUMIF(Virkedager!$C:$C,"&gt;" &amp;  C828,Virkedager!$A:$A) - SUMIF(Virkedager!$C:$C,"&gt;" &amp;  F828,Virkedager!$A:$A))</f>
        <v/>
      </c>
      <c r="K828" s="83" t="str">
        <f t="shared" si="55"/>
        <v/>
      </c>
      <c r="L828" s="157" t="str">
        <f t="shared" si="53"/>
        <v/>
      </c>
      <c r="M828" s="157" t="str">
        <f>IF(ISBLANK(B828),"",IF(COUNTIF(B$7:$B828,B828)&gt;1,TRUE,FALSE))</f>
        <v/>
      </c>
      <c r="N828" s="157" t="str">
        <f>IF(ISBLANK(B828),"",IF(COUNTIF($L$7:L828,TRUE)&gt;$P$2,L828,FALSE))</f>
        <v/>
      </c>
      <c r="O828" s="85"/>
      <c r="P828" s="86" t="str">
        <f t="shared" si="52"/>
        <v/>
      </c>
    </row>
    <row r="829" spans="2:16" s="76" customFormat="1" ht="15" x14ac:dyDescent="0.25">
      <c r="B829" s="153"/>
      <c r="C829" s="164"/>
      <c r="D829" s="164"/>
      <c r="E829" s="169"/>
      <c r="F829" s="164"/>
      <c r="G829" s="154"/>
      <c r="H829" s="162" t="str">
        <f>IF(ISBLANK(B829),"",SUMIF(Virkedager!$C:$C,"&gt;" &amp;  C829,Virkedager!$A:$A) - SUMIF(Virkedager!$C:$C,"&gt;" &amp;  D829,Virkedager!$A:$A))</f>
        <v/>
      </c>
      <c r="I829" s="83" t="str">
        <f t="shared" si="54"/>
        <v/>
      </c>
      <c r="J829" s="84" t="str">
        <f>IF(ISBLANK(B829),"",SUMIF(Virkedager!$C:$C,"&gt;" &amp;  C829,Virkedager!$A:$A) - SUMIF(Virkedager!$C:$C,"&gt;" &amp;  F829,Virkedager!$A:$A))</f>
        <v/>
      </c>
      <c r="K829" s="83" t="str">
        <f t="shared" si="55"/>
        <v/>
      </c>
      <c r="L829" s="157" t="str">
        <f t="shared" si="53"/>
        <v/>
      </c>
      <c r="M829" s="157" t="str">
        <f>IF(ISBLANK(B829),"",IF(COUNTIF(B$7:$B829,B829)&gt;1,TRUE,FALSE))</f>
        <v/>
      </c>
      <c r="N829" s="157" t="str">
        <f>IF(ISBLANK(B829),"",IF(COUNTIF($L$7:L829,TRUE)&gt;$P$2,L829,FALSE))</f>
        <v/>
      </c>
      <c r="O829" s="85"/>
      <c r="P829" s="86" t="str">
        <f t="shared" si="52"/>
        <v/>
      </c>
    </row>
    <row r="830" spans="2:16" s="76" customFormat="1" ht="15" x14ac:dyDescent="0.25">
      <c r="B830" s="153"/>
      <c r="C830" s="164"/>
      <c r="D830" s="164"/>
      <c r="E830" s="169"/>
      <c r="F830" s="164"/>
      <c r="G830" s="154"/>
      <c r="H830" s="162" t="str">
        <f>IF(ISBLANK(B830),"",SUMIF(Virkedager!$C:$C,"&gt;" &amp;  C830,Virkedager!$A:$A) - SUMIF(Virkedager!$C:$C,"&gt;" &amp;  D830,Virkedager!$A:$A))</f>
        <v/>
      </c>
      <c r="I830" s="83" t="str">
        <f t="shared" si="54"/>
        <v/>
      </c>
      <c r="J830" s="84" t="str">
        <f>IF(ISBLANK(B830),"",SUMIF(Virkedager!$C:$C,"&gt;" &amp;  C830,Virkedager!$A:$A) - SUMIF(Virkedager!$C:$C,"&gt;" &amp;  F830,Virkedager!$A:$A))</f>
        <v/>
      </c>
      <c r="K830" s="83" t="str">
        <f t="shared" si="55"/>
        <v/>
      </c>
      <c r="L830" s="157" t="str">
        <f t="shared" si="53"/>
        <v/>
      </c>
      <c r="M830" s="157" t="str">
        <f>IF(ISBLANK(B830),"",IF(COUNTIF(B$7:$B830,B830)&gt;1,TRUE,FALSE))</f>
        <v/>
      </c>
      <c r="N830" s="157" t="str">
        <f>IF(ISBLANK(B830),"",IF(COUNTIF($L$7:L830,TRUE)&gt;$P$2,L830,FALSE))</f>
        <v/>
      </c>
      <c r="O830" s="85"/>
      <c r="P830" s="86" t="str">
        <f t="shared" si="52"/>
        <v/>
      </c>
    </row>
    <row r="831" spans="2:16" s="76" customFormat="1" ht="15" x14ac:dyDescent="0.25">
      <c r="B831" s="153"/>
      <c r="C831" s="164"/>
      <c r="D831" s="164"/>
      <c r="E831" s="169"/>
      <c r="F831" s="164"/>
      <c r="G831" s="154"/>
      <c r="H831" s="162" t="str">
        <f>IF(ISBLANK(B831),"",SUMIF(Virkedager!$C:$C,"&gt;" &amp;  C831,Virkedager!$A:$A) - SUMIF(Virkedager!$C:$C,"&gt;" &amp;  D831,Virkedager!$A:$A))</f>
        <v/>
      </c>
      <c r="I831" s="83" t="str">
        <f t="shared" si="54"/>
        <v/>
      </c>
      <c r="J831" s="84" t="str">
        <f>IF(ISBLANK(B831),"",SUMIF(Virkedager!$C:$C,"&gt;" &amp;  C831,Virkedager!$A:$A) - SUMIF(Virkedager!$C:$C,"&gt;" &amp;  F831,Virkedager!$A:$A))</f>
        <v/>
      </c>
      <c r="K831" s="83" t="str">
        <f t="shared" si="55"/>
        <v/>
      </c>
      <c r="L831" s="157" t="str">
        <f t="shared" si="53"/>
        <v/>
      </c>
      <c r="M831" s="157" t="str">
        <f>IF(ISBLANK(B831),"",IF(COUNTIF(B$7:$B831,B831)&gt;1,TRUE,FALSE))</f>
        <v/>
      </c>
      <c r="N831" s="157" t="str">
        <f>IF(ISBLANK(B831),"",IF(COUNTIF($L$7:L831,TRUE)&gt;$P$2,L831,FALSE))</f>
        <v/>
      </c>
      <c r="O831" s="85"/>
      <c r="P831" s="86" t="str">
        <f t="shared" si="52"/>
        <v/>
      </c>
    </row>
    <row r="832" spans="2:16" s="76" customFormat="1" ht="15" x14ac:dyDescent="0.25">
      <c r="B832" s="153"/>
      <c r="C832" s="164"/>
      <c r="D832" s="164"/>
      <c r="E832" s="169"/>
      <c r="F832" s="164"/>
      <c r="G832" s="154"/>
      <c r="H832" s="162" t="str">
        <f>IF(ISBLANK(B832),"",SUMIF(Virkedager!$C:$C,"&gt;" &amp;  C832,Virkedager!$A:$A) - SUMIF(Virkedager!$C:$C,"&gt;" &amp;  D832,Virkedager!$A:$A))</f>
        <v/>
      </c>
      <c r="I832" s="83" t="str">
        <f t="shared" si="54"/>
        <v/>
      </c>
      <c r="J832" s="84" t="str">
        <f>IF(ISBLANK(B832),"",SUMIF(Virkedager!$C:$C,"&gt;" &amp;  C832,Virkedager!$A:$A) - SUMIF(Virkedager!$C:$C,"&gt;" &amp;  F832,Virkedager!$A:$A))</f>
        <v/>
      </c>
      <c r="K832" s="83" t="str">
        <f t="shared" si="55"/>
        <v/>
      </c>
      <c r="L832" s="157" t="str">
        <f t="shared" si="53"/>
        <v/>
      </c>
      <c r="M832" s="157" t="str">
        <f>IF(ISBLANK(B832),"",IF(COUNTIF(B$7:$B832,B832)&gt;1,TRUE,FALSE))</f>
        <v/>
      </c>
      <c r="N832" s="157" t="str">
        <f>IF(ISBLANK(B832),"",IF(COUNTIF($L$7:L832,TRUE)&gt;$P$2,L832,FALSE))</f>
        <v/>
      </c>
      <c r="O832" s="85"/>
      <c r="P832" s="86" t="str">
        <f t="shared" si="52"/>
        <v/>
      </c>
    </row>
    <row r="833" spans="2:16" s="76" customFormat="1" ht="15" x14ac:dyDescent="0.25">
      <c r="B833" s="153"/>
      <c r="C833" s="164"/>
      <c r="D833" s="164"/>
      <c r="E833" s="169"/>
      <c r="F833" s="164"/>
      <c r="G833" s="154"/>
      <c r="H833" s="162" t="str">
        <f>IF(ISBLANK(B833),"",SUMIF(Virkedager!$C:$C,"&gt;" &amp;  C833,Virkedager!$A:$A) - SUMIF(Virkedager!$C:$C,"&gt;" &amp;  D833,Virkedager!$A:$A))</f>
        <v/>
      </c>
      <c r="I833" s="83" t="str">
        <f t="shared" si="54"/>
        <v/>
      </c>
      <c r="J833" s="84" t="str">
        <f>IF(ISBLANK(B833),"",SUMIF(Virkedager!$C:$C,"&gt;" &amp;  C833,Virkedager!$A:$A) - SUMIF(Virkedager!$C:$C,"&gt;" &amp;  F833,Virkedager!$A:$A))</f>
        <v/>
      </c>
      <c r="K833" s="83" t="str">
        <f t="shared" si="55"/>
        <v/>
      </c>
      <c r="L833" s="157" t="str">
        <f t="shared" si="53"/>
        <v/>
      </c>
      <c r="M833" s="157" t="str">
        <f>IF(ISBLANK(B833),"",IF(COUNTIF(B$7:$B833,B833)&gt;1,TRUE,FALSE))</f>
        <v/>
      </c>
      <c r="N833" s="157" t="str">
        <f>IF(ISBLANK(B833),"",IF(COUNTIF($L$7:L833,TRUE)&gt;$P$2,L833,FALSE))</f>
        <v/>
      </c>
      <c r="O833" s="85"/>
      <c r="P833" s="86" t="str">
        <f t="shared" si="52"/>
        <v/>
      </c>
    </row>
    <row r="834" spans="2:16" s="76" customFormat="1" ht="15" x14ac:dyDescent="0.25">
      <c r="B834" s="153"/>
      <c r="C834" s="164"/>
      <c r="D834" s="164"/>
      <c r="E834" s="169"/>
      <c r="F834" s="164"/>
      <c r="G834" s="154"/>
      <c r="H834" s="162" t="str">
        <f>IF(ISBLANK(B834),"",SUMIF(Virkedager!$C:$C,"&gt;" &amp;  C834,Virkedager!$A:$A) - SUMIF(Virkedager!$C:$C,"&gt;" &amp;  D834,Virkedager!$A:$A))</f>
        <v/>
      </c>
      <c r="I834" s="83" t="str">
        <f t="shared" si="54"/>
        <v/>
      </c>
      <c r="J834" s="84" t="str">
        <f>IF(ISBLANK(B834),"",SUMIF(Virkedager!$C:$C,"&gt;" &amp;  C834,Virkedager!$A:$A) - SUMIF(Virkedager!$C:$C,"&gt;" &amp;  F834,Virkedager!$A:$A))</f>
        <v/>
      </c>
      <c r="K834" s="83" t="str">
        <f t="shared" si="55"/>
        <v/>
      </c>
      <c r="L834" s="157" t="str">
        <f t="shared" si="53"/>
        <v/>
      </c>
      <c r="M834" s="157" t="str">
        <f>IF(ISBLANK(B834),"",IF(COUNTIF(B$7:$B834,B834)&gt;1,TRUE,FALSE))</f>
        <v/>
      </c>
      <c r="N834" s="157" t="str">
        <f>IF(ISBLANK(B834),"",IF(COUNTIF($L$7:L834,TRUE)&gt;$P$2,L834,FALSE))</f>
        <v/>
      </c>
      <c r="O834" s="85"/>
      <c r="P834" s="86" t="str">
        <f t="shared" si="52"/>
        <v/>
      </c>
    </row>
    <row r="835" spans="2:16" s="76" customFormat="1" ht="15" x14ac:dyDescent="0.25">
      <c r="B835" s="153"/>
      <c r="C835" s="164"/>
      <c r="D835" s="164"/>
      <c r="E835" s="169"/>
      <c r="F835" s="164"/>
      <c r="G835" s="154"/>
      <c r="H835" s="162" t="str">
        <f>IF(ISBLANK(B835),"",SUMIF(Virkedager!$C:$C,"&gt;" &amp;  C835,Virkedager!$A:$A) - SUMIF(Virkedager!$C:$C,"&gt;" &amp;  D835,Virkedager!$A:$A))</f>
        <v/>
      </c>
      <c r="I835" s="83" t="str">
        <f t="shared" si="54"/>
        <v/>
      </c>
      <c r="J835" s="84" t="str">
        <f>IF(ISBLANK(B835),"",SUMIF(Virkedager!$C:$C,"&gt;" &amp;  C835,Virkedager!$A:$A) - SUMIF(Virkedager!$C:$C,"&gt;" &amp;  F835,Virkedager!$A:$A))</f>
        <v/>
      </c>
      <c r="K835" s="83" t="str">
        <f t="shared" si="55"/>
        <v/>
      </c>
      <c r="L835" s="157" t="str">
        <f t="shared" si="53"/>
        <v/>
      </c>
      <c r="M835" s="157" t="str">
        <f>IF(ISBLANK(B835),"",IF(COUNTIF(B$7:$B835,B835)&gt;1,TRUE,FALSE))</f>
        <v/>
      </c>
      <c r="N835" s="157" t="str">
        <f>IF(ISBLANK(B835),"",IF(COUNTIF($L$7:L835,TRUE)&gt;$P$2,L835,FALSE))</f>
        <v/>
      </c>
      <c r="O835" s="85"/>
      <c r="P835" s="86" t="str">
        <f t="shared" si="52"/>
        <v/>
      </c>
    </row>
    <row r="836" spans="2:16" s="76" customFormat="1" ht="15" x14ac:dyDescent="0.25">
      <c r="B836" s="153"/>
      <c r="C836" s="164"/>
      <c r="D836" s="164"/>
      <c r="E836" s="169"/>
      <c r="F836" s="164"/>
      <c r="G836" s="154"/>
      <c r="H836" s="162" t="str">
        <f>IF(ISBLANK(B836),"",SUMIF(Virkedager!$C:$C,"&gt;" &amp;  C836,Virkedager!$A:$A) - SUMIF(Virkedager!$C:$C,"&gt;" &amp;  D836,Virkedager!$A:$A))</f>
        <v/>
      </c>
      <c r="I836" s="83" t="str">
        <f t="shared" si="54"/>
        <v/>
      </c>
      <c r="J836" s="84" t="str">
        <f>IF(ISBLANK(B836),"",SUMIF(Virkedager!$C:$C,"&gt;" &amp;  C836,Virkedager!$A:$A) - SUMIF(Virkedager!$C:$C,"&gt;" &amp;  F836,Virkedager!$A:$A))</f>
        <v/>
      </c>
      <c r="K836" s="83" t="str">
        <f t="shared" si="55"/>
        <v/>
      </c>
      <c r="L836" s="157" t="str">
        <f t="shared" si="53"/>
        <v/>
      </c>
      <c r="M836" s="157" t="str">
        <f>IF(ISBLANK(B836),"",IF(COUNTIF(B$7:$B836,B836)&gt;1,TRUE,FALSE))</f>
        <v/>
      </c>
      <c r="N836" s="157" t="str">
        <f>IF(ISBLANK(B836),"",IF(COUNTIF($L$7:L836,TRUE)&gt;$P$2,L836,FALSE))</f>
        <v/>
      </c>
      <c r="O836" s="85"/>
      <c r="P836" s="86" t="str">
        <f t="shared" si="52"/>
        <v/>
      </c>
    </row>
    <row r="837" spans="2:16" s="76" customFormat="1" ht="15" x14ac:dyDescent="0.25">
      <c r="B837" s="153"/>
      <c r="C837" s="164"/>
      <c r="D837" s="164"/>
      <c r="E837" s="169"/>
      <c r="F837" s="164"/>
      <c r="G837" s="154"/>
      <c r="H837" s="162" t="str">
        <f>IF(ISBLANK(B837),"",SUMIF(Virkedager!$C:$C,"&gt;" &amp;  C837,Virkedager!$A:$A) - SUMIF(Virkedager!$C:$C,"&gt;" &amp;  D837,Virkedager!$A:$A))</f>
        <v/>
      </c>
      <c r="I837" s="83" t="str">
        <f t="shared" si="54"/>
        <v/>
      </c>
      <c r="J837" s="84" t="str">
        <f>IF(ISBLANK(B837),"",SUMIF(Virkedager!$C:$C,"&gt;" &amp;  C837,Virkedager!$A:$A) - SUMIF(Virkedager!$C:$C,"&gt;" &amp;  F837,Virkedager!$A:$A))</f>
        <v/>
      </c>
      <c r="K837" s="83" t="str">
        <f t="shared" si="55"/>
        <v/>
      </c>
      <c r="L837" s="157" t="str">
        <f t="shared" si="53"/>
        <v/>
      </c>
      <c r="M837" s="157" t="str">
        <f>IF(ISBLANK(B837),"",IF(COUNTIF(B$7:$B837,B837)&gt;1,TRUE,FALSE))</f>
        <v/>
      </c>
      <c r="N837" s="157" t="str">
        <f>IF(ISBLANK(B837),"",IF(COUNTIF($L$7:L837,TRUE)&gt;$P$2,L837,FALSE))</f>
        <v/>
      </c>
      <c r="O837" s="85"/>
      <c r="P837" s="86" t="str">
        <f t="shared" si="52"/>
        <v/>
      </c>
    </row>
    <row r="838" spans="2:16" s="76" customFormat="1" ht="15" x14ac:dyDescent="0.25">
      <c r="B838" s="153"/>
      <c r="C838" s="164"/>
      <c r="D838" s="164"/>
      <c r="E838" s="169"/>
      <c r="F838" s="164"/>
      <c r="G838" s="154"/>
      <c r="H838" s="162" t="str">
        <f>IF(ISBLANK(B838),"",SUMIF(Virkedager!$C:$C,"&gt;" &amp;  C838,Virkedager!$A:$A) - SUMIF(Virkedager!$C:$C,"&gt;" &amp;  D838,Virkedager!$A:$A))</f>
        <v/>
      </c>
      <c r="I838" s="83" t="str">
        <f t="shared" si="54"/>
        <v/>
      </c>
      <c r="J838" s="84" t="str">
        <f>IF(ISBLANK(B838),"",SUMIF(Virkedager!$C:$C,"&gt;" &amp;  C838,Virkedager!$A:$A) - SUMIF(Virkedager!$C:$C,"&gt;" &amp;  F838,Virkedager!$A:$A))</f>
        <v/>
      </c>
      <c r="K838" s="83" t="str">
        <f t="shared" si="55"/>
        <v/>
      </c>
      <c r="L838" s="157" t="str">
        <f t="shared" si="53"/>
        <v/>
      </c>
      <c r="M838" s="157" t="str">
        <f>IF(ISBLANK(B838),"",IF(COUNTIF(B$7:$B838,B838)&gt;1,TRUE,FALSE))</f>
        <v/>
      </c>
      <c r="N838" s="157" t="str">
        <f>IF(ISBLANK(B838),"",IF(COUNTIF($L$7:L838,TRUE)&gt;$P$2,L838,FALSE))</f>
        <v/>
      </c>
      <c r="O838" s="85"/>
      <c r="P838" s="86" t="str">
        <f t="shared" si="52"/>
        <v/>
      </c>
    </row>
    <row r="839" spans="2:16" s="76" customFormat="1" ht="15" x14ac:dyDescent="0.25">
      <c r="B839" s="153"/>
      <c r="C839" s="164"/>
      <c r="D839" s="164"/>
      <c r="E839" s="169"/>
      <c r="F839" s="164"/>
      <c r="G839" s="154"/>
      <c r="H839" s="162" t="str">
        <f>IF(ISBLANK(B839),"",SUMIF(Virkedager!$C:$C,"&gt;" &amp;  C839,Virkedager!$A:$A) - SUMIF(Virkedager!$C:$C,"&gt;" &amp;  D839,Virkedager!$A:$A))</f>
        <v/>
      </c>
      <c r="I839" s="83" t="str">
        <f t="shared" si="54"/>
        <v/>
      </c>
      <c r="J839" s="84" t="str">
        <f>IF(ISBLANK(B839),"",SUMIF(Virkedager!$C:$C,"&gt;" &amp;  C839,Virkedager!$A:$A) - SUMIF(Virkedager!$C:$C,"&gt;" &amp;  F839,Virkedager!$A:$A))</f>
        <v/>
      </c>
      <c r="K839" s="83" t="str">
        <f t="shared" si="55"/>
        <v/>
      </c>
      <c r="L839" s="157" t="str">
        <f t="shared" si="53"/>
        <v/>
      </c>
      <c r="M839" s="157" t="str">
        <f>IF(ISBLANK(B839),"",IF(COUNTIF(B$7:$B839,B839)&gt;1,TRUE,FALSE))</f>
        <v/>
      </c>
      <c r="N839" s="157" t="str">
        <f>IF(ISBLANK(B839),"",IF(COUNTIF($L$7:L839,TRUE)&gt;$P$2,L839,FALSE))</f>
        <v/>
      </c>
      <c r="O839" s="85"/>
      <c r="P839" s="86" t="str">
        <f t="shared" si="52"/>
        <v/>
      </c>
    </row>
    <row r="840" spans="2:16" s="76" customFormat="1" ht="15" x14ac:dyDescent="0.25">
      <c r="B840" s="153"/>
      <c r="C840" s="164"/>
      <c r="D840" s="164"/>
      <c r="E840" s="169"/>
      <c r="F840" s="164"/>
      <c r="G840" s="154"/>
      <c r="H840" s="162" t="str">
        <f>IF(ISBLANK(B840),"",SUMIF(Virkedager!$C:$C,"&gt;" &amp;  C840,Virkedager!$A:$A) - SUMIF(Virkedager!$C:$C,"&gt;" &amp;  D840,Virkedager!$A:$A))</f>
        <v/>
      </c>
      <c r="I840" s="83" t="str">
        <f t="shared" si="54"/>
        <v/>
      </c>
      <c r="J840" s="84" t="str">
        <f>IF(ISBLANK(B840),"",SUMIF(Virkedager!$C:$C,"&gt;" &amp;  C840,Virkedager!$A:$A) - SUMIF(Virkedager!$C:$C,"&gt;" &amp;  F840,Virkedager!$A:$A))</f>
        <v/>
      </c>
      <c r="K840" s="83" t="str">
        <f t="shared" si="55"/>
        <v/>
      </c>
      <c r="L840" s="157" t="str">
        <f t="shared" si="53"/>
        <v/>
      </c>
      <c r="M840" s="157" t="str">
        <f>IF(ISBLANK(B840),"",IF(COUNTIF(B$7:$B840,B840)&gt;1,TRUE,FALSE))</f>
        <v/>
      </c>
      <c r="N840" s="157" t="str">
        <f>IF(ISBLANK(B840),"",IF(COUNTIF($L$7:L840,TRUE)&gt;$P$2,L840,FALSE))</f>
        <v/>
      </c>
      <c r="O840" s="85"/>
      <c r="P840" s="86" t="str">
        <f t="shared" si="52"/>
        <v/>
      </c>
    </row>
    <row r="841" spans="2:16" s="76" customFormat="1" ht="15" x14ac:dyDescent="0.25">
      <c r="B841" s="153"/>
      <c r="C841" s="164"/>
      <c r="D841" s="164"/>
      <c r="E841" s="169"/>
      <c r="F841" s="164"/>
      <c r="G841" s="154"/>
      <c r="H841" s="162" t="str">
        <f>IF(ISBLANK(B841),"",SUMIF(Virkedager!$C:$C,"&gt;" &amp;  C841,Virkedager!$A:$A) - SUMIF(Virkedager!$C:$C,"&gt;" &amp;  D841,Virkedager!$A:$A))</f>
        <v/>
      </c>
      <c r="I841" s="83" t="str">
        <f t="shared" si="54"/>
        <v/>
      </c>
      <c r="J841" s="84" t="str">
        <f>IF(ISBLANK(B841),"",SUMIF(Virkedager!$C:$C,"&gt;" &amp;  C841,Virkedager!$A:$A) - SUMIF(Virkedager!$C:$C,"&gt;" &amp;  F841,Virkedager!$A:$A))</f>
        <v/>
      </c>
      <c r="K841" s="83" t="str">
        <f t="shared" si="55"/>
        <v/>
      </c>
      <c r="L841" s="157" t="str">
        <f t="shared" si="53"/>
        <v/>
      </c>
      <c r="M841" s="157" t="str">
        <f>IF(ISBLANK(B841),"",IF(COUNTIF(B$7:$B841,B841)&gt;1,TRUE,FALSE))</f>
        <v/>
      </c>
      <c r="N841" s="157" t="str">
        <f>IF(ISBLANK(B841),"",IF(COUNTIF($L$7:L841,TRUE)&gt;$P$2,L841,FALSE))</f>
        <v/>
      </c>
      <c r="O841" s="85"/>
      <c r="P841" s="86" t="str">
        <f t="shared" si="52"/>
        <v/>
      </c>
    </row>
    <row r="842" spans="2:16" s="76" customFormat="1" ht="15" x14ac:dyDescent="0.25">
      <c r="B842" s="153"/>
      <c r="C842" s="164"/>
      <c r="D842" s="164"/>
      <c r="E842" s="169"/>
      <c r="F842" s="164"/>
      <c r="G842" s="154"/>
      <c r="H842" s="162" t="str">
        <f>IF(ISBLANK(B842),"",SUMIF(Virkedager!$C:$C,"&gt;" &amp;  C842,Virkedager!$A:$A) - SUMIF(Virkedager!$C:$C,"&gt;" &amp;  D842,Virkedager!$A:$A))</f>
        <v/>
      </c>
      <c r="I842" s="83" t="str">
        <f t="shared" si="54"/>
        <v/>
      </c>
      <c r="J842" s="84" t="str">
        <f>IF(ISBLANK(B842),"",SUMIF(Virkedager!$C:$C,"&gt;" &amp;  C842,Virkedager!$A:$A) - SUMIF(Virkedager!$C:$C,"&gt;" &amp;  F842,Virkedager!$A:$A))</f>
        <v/>
      </c>
      <c r="K842" s="83" t="str">
        <f t="shared" si="55"/>
        <v/>
      </c>
      <c r="L842" s="157" t="str">
        <f t="shared" si="53"/>
        <v/>
      </c>
      <c r="M842" s="157" t="str">
        <f>IF(ISBLANK(B842),"",IF(COUNTIF(B$7:$B842,B842)&gt;1,TRUE,FALSE))</f>
        <v/>
      </c>
      <c r="N842" s="157" t="str">
        <f>IF(ISBLANK(B842),"",IF(COUNTIF($L$7:L842,TRUE)&gt;$P$2,L842,FALSE))</f>
        <v/>
      </c>
      <c r="O842" s="85"/>
      <c r="P842" s="86" t="str">
        <f t="shared" si="52"/>
        <v/>
      </c>
    </row>
    <row r="843" spans="2:16" s="76" customFormat="1" ht="15" x14ac:dyDescent="0.25">
      <c r="B843" s="153"/>
      <c r="C843" s="164"/>
      <c r="D843" s="164"/>
      <c r="E843" s="169"/>
      <c r="F843" s="164"/>
      <c r="G843" s="154"/>
      <c r="H843" s="162" t="str">
        <f>IF(ISBLANK(B843),"",SUMIF(Virkedager!$C:$C,"&gt;" &amp;  C843,Virkedager!$A:$A) - SUMIF(Virkedager!$C:$C,"&gt;" &amp;  D843,Virkedager!$A:$A))</f>
        <v/>
      </c>
      <c r="I843" s="83" t="str">
        <f t="shared" si="54"/>
        <v/>
      </c>
      <c r="J843" s="84" t="str">
        <f>IF(ISBLANK(B843),"",SUMIF(Virkedager!$C:$C,"&gt;" &amp;  C843,Virkedager!$A:$A) - SUMIF(Virkedager!$C:$C,"&gt;" &amp;  F843,Virkedager!$A:$A))</f>
        <v/>
      </c>
      <c r="K843" s="83" t="str">
        <f t="shared" si="55"/>
        <v/>
      </c>
      <c r="L843" s="157" t="str">
        <f t="shared" si="53"/>
        <v/>
      </c>
      <c r="M843" s="157" t="str">
        <f>IF(ISBLANK(B843),"",IF(COUNTIF(B$7:$B843,B843)&gt;1,TRUE,FALSE))</f>
        <v/>
      </c>
      <c r="N843" s="157" t="str">
        <f>IF(ISBLANK(B843),"",IF(COUNTIF($L$7:L843,TRUE)&gt;$P$2,L843,FALSE))</f>
        <v/>
      </c>
      <c r="O843" s="85"/>
      <c r="P843" s="86" t="str">
        <f t="shared" si="52"/>
        <v/>
      </c>
    </row>
    <row r="844" spans="2:16" s="76" customFormat="1" ht="15" x14ac:dyDescent="0.25">
      <c r="B844" s="153"/>
      <c r="C844" s="164"/>
      <c r="D844" s="164"/>
      <c r="E844" s="169"/>
      <c r="F844" s="164"/>
      <c r="G844" s="154"/>
      <c r="H844" s="162" t="str">
        <f>IF(ISBLANK(B844),"",SUMIF(Virkedager!$C:$C,"&gt;" &amp;  C844,Virkedager!$A:$A) - SUMIF(Virkedager!$C:$C,"&gt;" &amp;  D844,Virkedager!$A:$A))</f>
        <v/>
      </c>
      <c r="I844" s="83" t="str">
        <f t="shared" si="54"/>
        <v/>
      </c>
      <c r="J844" s="84" t="str">
        <f>IF(ISBLANK(B844),"",SUMIF(Virkedager!$C:$C,"&gt;" &amp;  C844,Virkedager!$A:$A) - SUMIF(Virkedager!$C:$C,"&gt;" &amp;  F844,Virkedager!$A:$A))</f>
        <v/>
      </c>
      <c r="K844" s="83" t="str">
        <f t="shared" si="55"/>
        <v/>
      </c>
      <c r="L844" s="157" t="str">
        <f t="shared" si="53"/>
        <v/>
      </c>
      <c r="M844" s="157" t="str">
        <f>IF(ISBLANK(B844),"",IF(COUNTIF(B$7:$B844,B844)&gt;1,TRUE,FALSE))</f>
        <v/>
      </c>
      <c r="N844" s="157" t="str">
        <f>IF(ISBLANK(B844),"",IF(COUNTIF($L$7:L844,TRUE)&gt;$P$2,L844,FALSE))</f>
        <v/>
      </c>
      <c r="O844" s="85"/>
      <c r="P844" s="86" t="str">
        <f t="shared" ref="P844:P907" si="56">IF(ISBLANK(B844),"",IF(AND(N844,$O$2,NOT(M844)),500,0))</f>
        <v/>
      </c>
    </row>
    <row r="845" spans="2:16" s="76" customFormat="1" ht="15" x14ac:dyDescent="0.25">
      <c r="B845" s="153"/>
      <c r="C845" s="164"/>
      <c r="D845" s="164"/>
      <c r="E845" s="169"/>
      <c r="F845" s="164"/>
      <c r="G845" s="154"/>
      <c r="H845" s="162" t="str">
        <f>IF(ISBLANK(B845),"",SUMIF(Virkedager!$C:$C,"&gt;" &amp;  C845,Virkedager!$A:$A) - SUMIF(Virkedager!$C:$C,"&gt;" &amp;  D845,Virkedager!$A:$A))</f>
        <v/>
      </c>
      <c r="I845" s="83" t="str">
        <f t="shared" si="54"/>
        <v/>
      </c>
      <c r="J845" s="84" t="str">
        <f>IF(ISBLANK(B845),"",SUMIF(Virkedager!$C:$C,"&gt;" &amp;  C845,Virkedager!$A:$A) - SUMIF(Virkedager!$C:$C,"&gt;" &amp;  F845,Virkedager!$A:$A))</f>
        <v/>
      </c>
      <c r="K845" s="83" t="str">
        <f t="shared" si="55"/>
        <v/>
      </c>
      <c r="L845" s="157" t="str">
        <f t="shared" si="53"/>
        <v/>
      </c>
      <c r="M845" s="157" t="str">
        <f>IF(ISBLANK(B845),"",IF(COUNTIF(B$7:$B845,B845)&gt;1,TRUE,FALSE))</f>
        <v/>
      </c>
      <c r="N845" s="157" t="str">
        <f>IF(ISBLANK(B845),"",IF(COUNTIF($L$7:L845,TRUE)&gt;$P$2,L845,FALSE))</f>
        <v/>
      </c>
      <c r="O845" s="85"/>
      <c r="P845" s="86" t="str">
        <f t="shared" si="56"/>
        <v/>
      </c>
    </row>
    <row r="846" spans="2:16" s="76" customFormat="1" ht="15" x14ac:dyDescent="0.25">
      <c r="B846" s="153"/>
      <c r="C846" s="164"/>
      <c r="D846" s="164"/>
      <c r="E846" s="169"/>
      <c r="F846" s="164"/>
      <c r="G846" s="154"/>
      <c r="H846" s="162" t="str">
        <f>IF(ISBLANK(B846),"",SUMIF(Virkedager!$C:$C,"&gt;" &amp;  C846,Virkedager!$A:$A) - SUMIF(Virkedager!$C:$C,"&gt;" &amp;  D846,Virkedager!$A:$A))</f>
        <v/>
      </c>
      <c r="I846" s="83" t="str">
        <f t="shared" si="54"/>
        <v/>
      </c>
      <c r="J846" s="84" t="str">
        <f>IF(ISBLANK(B846),"",SUMIF(Virkedager!$C:$C,"&gt;" &amp;  C846,Virkedager!$A:$A) - SUMIF(Virkedager!$C:$C,"&gt;" &amp;  F846,Virkedager!$A:$A))</f>
        <v/>
      </c>
      <c r="K846" s="83" t="str">
        <f t="shared" si="55"/>
        <v/>
      </c>
      <c r="L846" s="157" t="str">
        <f t="shared" si="53"/>
        <v/>
      </c>
      <c r="M846" s="157" t="str">
        <f>IF(ISBLANK(B846),"",IF(COUNTIF(B$7:$B846,B846)&gt;1,TRUE,FALSE))</f>
        <v/>
      </c>
      <c r="N846" s="157" t="str">
        <f>IF(ISBLANK(B846),"",IF(COUNTIF($L$7:L846,TRUE)&gt;$P$2,L846,FALSE))</f>
        <v/>
      </c>
      <c r="O846" s="85"/>
      <c r="P846" s="86" t="str">
        <f t="shared" si="56"/>
        <v/>
      </c>
    </row>
    <row r="847" spans="2:16" s="76" customFormat="1" ht="15" x14ac:dyDescent="0.25">
      <c r="B847" s="153"/>
      <c r="C847" s="164"/>
      <c r="D847" s="164"/>
      <c r="E847" s="169"/>
      <c r="F847" s="164"/>
      <c r="G847" s="154"/>
      <c r="H847" s="162" t="str">
        <f>IF(ISBLANK(B847),"",SUMIF(Virkedager!$C:$C,"&gt;" &amp;  C847,Virkedager!$A:$A) - SUMIF(Virkedager!$C:$C,"&gt;" &amp;  D847,Virkedager!$A:$A))</f>
        <v/>
      </c>
      <c r="I847" s="83" t="str">
        <f t="shared" si="54"/>
        <v/>
      </c>
      <c r="J847" s="84" t="str">
        <f>IF(ISBLANK(B847),"",SUMIF(Virkedager!$C:$C,"&gt;" &amp;  C847,Virkedager!$A:$A) - SUMIF(Virkedager!$C:$C,"&gt;" &amp;  F847,Virkedager!$A:$A))</f>
        <v/>
      </c>
      <c r="K847" s="83" t="str">
        <f t="shared" si="55"/>
        <v/>
      </c>
      <c r="L847" s="157" t="str">
        <f t="shared" si="53"/>
        <v/>
      </c>
      <c r="M847" s="157" t="str">
        <f>IF(ISBLANK(B847),"",IF(COUNTIF(B$7:$B847,B847)&gt;1,TRUE,FALSE))</f>
        <v/>
      </c>
      <c r="N847" s="157" t="str">
        <f>IF(ISBLANK(B847),"",IF(COUNTIF($L$7:L847,TRUE)&gt;$P$2,L847,FALSE))</f>
        <v/>
      </c>
      <c r="O847" s="85"/>
      <c r="P847" s="86" t="str">
        <f t="shared" si="56"/>
        <v/>
      </c>
    </row>
    <row r="848" spans="2:16" s="76" customFormat="1" ht="15" x14ac:dyDescent="0.25">
      <c r="B848" s="153"/>
      <c r="C848" s="164"/>
      <c r="D848" s="164"/>
      <c r="E848" s="169"/>
      <c r="F848" s="164"/>
      <c r="G848" s="154"/>
      <c r="H848" s="162" t="str">
        <f>IF(ISBLANK(B848),"",SUMIF(Virkedager!$C:$C,"&gt;" &amp;  C848,Virkedager!$A:$A) - SUMIF(Virkedager!$C:$C,"&gt;" &amp;  D848,Virkedager!$A:$A))</f>
        <v/>
      </c>
      <c r="I848" s="83" t="str">
        <f t="shared" si="54"/>
        <v/>
      </c>
      <c r="J848" s="84" t="str">
        <f>IF(ISBLANK(B848),"",SUMIF(Virkedager!$C:$C,"&gt;" &amp;  C848,Virkedager!$A:$A) - SUMIF(Virkedager!$C:$C,"&gt;" &amp;  F848,Virkedager!$A:$A))</f>
        <v/>
      </c>
      <c r="K848" s="83" t="str">
        <f t="shared" si="55"/>
        <v/>
      </c>
      <c r="L848" s="157" t="str">
        <f t="shared" si="53"/>
        <v/>
      </c>
      <c r="M848" s="157" t="str">
        <f>IF(ISBLANK(B848),"",IF(COUNTIF(B$7:$B848,B848)&gt;1,TRUE,FALSE))</f>
        <v/>
      </c>
      <c r="N848" s="157" t="str">
        <f>IF(ISBLANK(B848),"",IF(COUNTIF($L$7:L848,TRUE)&gt;$P$2,L848,FALSE))</f>
        <v/>
      </c>
      <c r="O848" s="85"/>
      <c r="P848" s="86" t="str">
        <f t="shared" si="56"/>
        <v/>
      </c>
    </row>
    <row r="849" spans="2:16" s="76" customFormat="1" ht="15" x14ac:dyDescent="0.25">
      <c r="B849" s="153"/>
      <c r="C849" s="164"/>
      <c r="D849" s="164"/>
      <c r="E849" s="169"/>
      <c r="F849" s="164"/>
      <c r="G849" s="154"/>
      <c r="H849" s="162" t="str">
        <f>IF(ISBLANK(B849),"",SUMIF(Virkedager!$C:$C,"&gt;" &amp;  C849,Virkedager!$A:$A) - SUMIF(Virkedager!$C:$C,"&gt;" &amp;  D849,Virkedager!$A:$A))</f>
        <v/>
      </c>
      <c r="I849" s="83" t="str">
        <f t="shared" si="54"/>
        <v/>
      </c>
      <c r="J849" s="84" t="str">
        <f>IF(ISBLANK(B849),"",SUMIF(Virkedager!$C:$C,"&gt;" &amp;  C849,Virkedager!$A:$A) - SUMIF(Virkedager!$C:$C,"&gt;" &amp;  F849,Virkedager!$A:$A))</f>
        <v/>
      </c>
      <c r="K849" s="83" t="str">
        <f t="shared" si="55"/>
        <v/>
      </c>
      <c r="L849" s="157" t="str">
        <f t="shared" si="53"/>
        <v/>
      </c>
      <c r="M849" s="157" t="str">
        <f>IF(ISBLANK(B849),"",IF(COUNTIF(B$7:$B849,B849)&gt;1,TRUE,FALSE))</f>
        <v/>
      </c>
      <c r="N849" s="157" t="str">
        <f>IF(ISBLANK(B849),"",IF(COUNTIF($L$7:L849,TRUE)&gt;$P$2,L849,FALSE))</f>
        <v/>
      </c>
      <c r="O849" s="85"/>
      <c r="P849" s="86" t="str">
        <f t="shared" si="56"/>
        <v/>
      </c>
    </row>
    <row r="850" spans="2:16" s="76" customFormat="1" ht="15" x14ac:dyDescent="0.25">
      <c r="B850" s="153"/>
      <c r="C850" s="164"/>
      <c r="D850" s="164"/>
      <c r="E850" s="169"/>
      <c r="F850" s="164"/>
      <c r="G850" s="154"/>
      <c r="H850" s="162" t="str">
        <f>IF(ISBLANK(B850),"",SUMIF(Virkedager!$C:$C,"&gt;" &amp;  C850,Virkedager!$A:$A) - SUMIF(Virkedager!$C:$C,"&gt;" &amp;  D850,Virkedager!$A:$A))</f>
        <v/>
      </c>
      <c r="I850" s="83" t="str">
        <f t="shared" si="54"/>
        <v/>
      </c>
      <c r="J850" s="84" t="str">
        <f>IF(ISBLANK(B850),"",SUMIF(Virkedager!$C:$C,"&gt;" &amp;  C850,Virkedager!$A:$A) - SUMIF(Virkedager!$C:$C,"&gt;" &amp;  F850,Virkedager!$A:$A))</f>
        <v/>
      </c>
      <c r="K850" s="83" t="str">
        <f t="shared" si="55"/>
        <v/>
      </c>
      <c r="L850" s="157" t="str">
        <f t="shared" si="53"/>
        <v/>
      </c>
      <c r="M850" s="157" t="str">
        <f>IF(ISBLANK(B850),"",IF(COUNTIF(B$7:$B850,B850)&gt;1,TRUE,FALSE))</f>
        <v/>
      </c>
      <c r="N850" s="157" t="str">
        <f>IF(ISBLANK(B850),"",IF(COUNTIF($L$7:L850,TRUE)&gt;$P$2,L850,FALSE))</f>
        <v/>
      </c>
      <c r="O850" s="85"/>
      <c r="P850" s="86" t="str">
        <f t="shared" si="56"/>
        <v/>
      </c>
    </row>
    <row r="851" spans="2:16" s="76" customFormat="1" ht="15" x14ac:dyDescent="0.25">
      <c r="B851" s="153"/>
      <c r="C851" s="164"/>
      <c r="D851" s="164"/>
      <c r="E851" s="169"/>
      <c r="F851" s="164"/>
      <c r="G851" s="154"/>
      <c r="H851" s="162" t="str">
        <f>IF(ISBLANK(B851),"",SUMIF(Virkedager!$C:$C,"&gt;" &amp;  C851,Virkedager!$A:$A) - SUMIF(Virkedager!$C:$C,"&gt;" &amp;  D851,Virkedager!$A:$A))</f>
        <v/>
      </c>
      <c r="I851" s="83" t="str">
        <f t="shared" si="54"/>
        <v/>
      </c>
      <c r="J851" s="84" t="str">
        <f>IF(ISBLANK(B851),"",SUMIF(Virkedager!$C:$C,"&gt;" &amp;  C851,Virkedager!$A:$A) - SUMIF(Virkedager!$C:$C,"&gt;" &amp;  F851,Virkedager!$A:$A))</f>
        <v/>
      </c>
      <c r="K851" s="83" t="str">
        <f t="shared" si="55"/>
        <v/>
      </c>
      <c r="L851" s="157" t="str">
        <f t="shared" si="53"/>
        <v/>
      </c>
      <c r="M851" s="157" t="str">
        <f>IF(ISBLANK(B851),"",IF(COUNTIF(B$7:$B851,B851)&gt;1,TRUE,FALSE))</f>
        <v/>
      </c>
      <c r="N851" s="157" t="str">
        <f>IF(ISBLANK(B851),"",IF(COUNTIF($L$7:L851,TRUE)&gt;$P$2,L851,FALSE))</f>
        <v/>
      </c>
      <c r="O851" s="85"/>
      <c r="P851" s="86" t="str">
        <f t="shared" si="56"/>
        <v/>
      </c>
    </row>
    <row r="852" spans="2:16" s="76" customFormat="1" ht="15" x14ac:dyDescent="0.25">
      <c r="B852" s="153"/>
      <c r="C852" s="164"/>
      <c r="D852" s="164"/>
      <c r="E852" s="169"/>
      <c r="F852" s="164"/>
      <c r="G852" s="154"/>
      <c r="H852" s="162" t="str">
        <f>IF(ISBLANK(B852),"",SUMIF(Virkedager!$C:$C,"&gt;" &amp;  C852,Virkedager!$A:$A) - SUMIF(Virkedager!$C:$C,"&gt;" &amp;  D852,Virkedager!$A:$A))</f>
        <v/>
      </c>
      <c r="I852" s="83" t="str">
        <f t="shared" si="54"/>
        <v/>
      </c>
      <c r="J852" s="84" t="str">
        <f>IF(ISBLANK(B852),"",SUMIF(Virkedager!$C:$C,"&gt;" &amp;  C852,Virkedager!$A:$A) - SUMIF(Virkedager!$C:$C,"&gt;" &amp;  F852,Virkedager!$A:$A))</f>
        <v/>
      </c>
      <c r="K852" s="83" t="str">
        <f t="shared" si="55"/>
        <v/>
      </c>
      <c r="L852" s="157" t="str">
        <f t="shared" si="53"/>
        <v/>
      </c>
      <c r="M852" s="157" t="str">
        <f>IF(ISBLANK(B852),"",IF(COUNTIF(B$7:$B852,B852)&gt;1,TRUE,FALSE))</f>
        <v/>
      </c>
      <c r="N852" s="157" t="str">
        <f>IF(ISBLANK(B852),"",IF(COUNTIF($L$7:L852,TRUE)&gt;$P$2,L852,FALSE))</f>
        <v/>
      </c>
      <c r="O852" s="85"/>
      <c r="P852" s="86" t="str">
        <f t="shared" si="56"/>
        <v/>
      </c>
    </row>
    <row r="853" spans="2:16" s="76" customFormat="1" ht="15" x14ac:dyDescent="0.25">
      <c r="B853" s="153"/>
      <c r="C853" s="164"/>
      <c r="D853" s="164"/>
      <c r="E853" s="169"/>
      <c r="F853" s="164"/>
      <c r="G853" s="154"/>
      <c r="H853" s="162" t="str">
        <f>IF(ISBLANK(B853),"",SUMIF(Virkedager!$C:$C,"&gt;" &amp;  C853,Virkedager!$A:$A) - SUMIF(Virkedager!$C:$C,"&gt;" &amp;  D853,Virkedager!$A:$A))</f>
        <v/>
      </c>
      <c r="I853" s="83" t="str">
        <f t="shared" si="54"/>
        <v/>
      </c>
      <c r="J853" s="84" t="str">
        <f>IF(ISBLANK(B853),"",SUMIF(Virkedager!$C:$C,"&gt;" &amp;  C853,Virkedager!$A:$A) - SUMIF(Virkedager!$C:$C,"&gt;" &amp;  F853,Virkedager!$A:$A))</f>
        <v/>
      </c>
      <c r="K853" s="83" t="str">
        <f t="shared" si="55"/>
        <v/>
      </c>
      <c r="L853" s="157" t="str">
        <f t="shared" si="53"/>
        <v/>
      </c>
      <c r="M853" s="157" t="str">
        <f>IF(ISBLANK(B853),"",IF(COUNTIF(B$7:$B853,B853)&gt;1,TRUE,FALSE))</f>
        <v/>
      </c>
      <c r="N853" s="157" t="str">
        <f>IF(ISBLANK(B853),"",IF(COUNTIF($L$7:L853,TRUE)&gt;$P$2,L853,FALSE))</f>
        <v/>
      </c>
      <c r="O853" s="85"/>
      <c r="P853" s="86" t="str">
        <f t="shared" si="56"/>
        <v/>
      </c>
    </row>
    <row r="854" spans="2:16" s="76" customFormat="1" ht="15" x14ac:dyDescent="0.25">
      <c r="B854" s="153"/>
      <c r="C854" s="164"/>
      <c r="D854" s="164"/>
      <c r="E854" s="169"/>
      <c r="F854" s="164"/>
      <c r="G854" s="154"/>
      <c r="H854" s="162" t="str">
        <f>IF(ISBLANK(B854),"",SUMIF(Virkedager!$C:$C,"&gt;" &amp;  C854,Virkedager!$A:$A) - SUMIF(Virkedager!$C:$C,"&gt;" &amp;  D854,Virkedager!$A:$A))</f>
        <v/>
      </c>
      <c r="I854" s="83" t="str">
        <f t="shared" si="54"/>
        <v/>
      </c>
      <c r="J854" s="84" t="str">
        <f>IF(ISBLANK(B854),"",SUMIF(Virkedager!$C:$C,"&gt;" &amp;  C854,Virkedager!$A:$A) - SUMIF(Virkedager!$C:$C,"&gt;" &amp;  F854,Virkedager!$A:$A))</f>
        <v/>
      </c>
      <c r="K854" s="83" t="str">
        <f t="shared" si="55"/>
        <v/>
      </c>
      <c r="L854" s="157" t="str">
        <f t="shared" si="53"/>
        <v/>
      </c>
      <c r="M854" s="157" t="str">
        <f>IF(ISBLANK(B854),"",IF(COUNTIF(B$7:$B854,B854)&gt;1,TRUE,FALSE))</f>
        <v/>
      </c>
      <c r="N854" s="157" t="str">
        <f>IF(ISBLANK(B854),"",IF(COUNTIF($L$7:L854,TRUE)&gt;$P$2,L854,FALSE))</f>
        <v/>
      </c>
      <c r="O854" s="85"/>
      <c r="P854" s="86" t="str">
        <f t="shared" si="56"/>
        <v/>
      </c>
    </row>
    <row r="855" spans="2:16" s="76" customFormat="1" ht="15" x14ac:dyDescent="0.25">
      <c r="B855" s="153"/>
      <c r="C855" s="164"/>
      <c r="D855" s="164"/>
      <c r="E855" s="169"/>
      <c r="F855" s="164"/>
      <c r="G855" s="154"/>
      <c r="H855" s="162" t="str">
        <f>IF(ISBLANK(B855),"",SUMIF(Virkedager!$C:$C,"&gt;" &amp;  C855,Virkedager!$A:$A) - SUMIF(Virkedager!$C:$C,"&gt;" &amp;  D855,Virkedager!$A:$A))</f>
        <v/>
      </c>
      <c r="I855" s="83" t="str">
        <f t="shared" si="54"/>
        <v/>
      </c>
      <c r="J855" s="84" t="str">
        <f>IF(ISBLANK(B855),"",SUMIF(Virkedager!$C:$C,"&gt;" &amp;  C855,Virkedager!$A:$A) - SUMIF(Virkedager!$C:$C,"&gt;" &amp;  F855,Virkedager!$A:$A))</f>
        <v/>
      </c>
      <c r="K855" s="83" t="str">
        <f t="shared" si="55"/>
        <v/>
      </c>
      <c r="L855" s="157" t="str">
        <f t="shared" si="53"/>
        <v/>
      </c>
      <c r="M855" s="157" t="str">
        <f>IF(ISBLANK(B855),"",IF(COUNTIF(B$7:$B855,B855)&gt;1,TRUE,FALSE))</f>
        <v/>
      </c>
      <c r="N855" s="157" t="str">
        <f>IF(ISBLANK(B855),"",IF(COUNTIF($L$7:L855,TRUE)&gt;$P$2,L855,FALSE))</f>
        <v/>
      </c>
      <c r="O855" s="85"/>
      <c r="P855" s="86" t="str">
        <f t="shared" si="56"/>
        <v/>
      </c>
    </row>
    <row r="856" spans="2:16" s="76" customFormat="1" ht="15" x14ac:dyDescent="0.25">
      <c r="B856" s="153"/>
      <c r="C856" s="164"/>
      <c r="D856" s="164"/>
      <c r="E856" s="169"/>
      <c r="F856" s="164"/>
      <c r="G856" s="154"/>
      <c r="H856" s="162" t="str">
        <f>IF(ISBLANK(B856),"",SUMIF(Virkedager!$C:$C,"&gt;" &amp;  C856,Virkedager!$A:$A) - SUMIF(Virkedager!$C:$C,"&gt;" &amp;  D856,Virkedager!$A:$A))</f>
        <v/>
      </c>
      <c r="I856" s="83" t="str">
        <f t="shared" si="54"/>
        <v/>
      </c>
      <c r="J856" s="84" t="str">
        <f>IF(ISBLANK(B856),"",SUMIF(Virkedager!$C:$C,"&gt;" &amp;  C856,Virkedager!$A:$A) - SUMIF(Virkedager!$C:$C,"&gt;" &amp;  F856,Virkedager!$A:$A))</f>
        <v/>
      </c>
      <c r="K856" s="83" t="str">
        <f t="shared" si="55"/>
        <v/>
      </c>
      <c r="L856" s="157" t="str">
        <f t="shared" si="53"/>
        <v/>
      </c>
      <c r="M856" s="157" t="str">
        <f>IF(ISBLANK(B856),"",IF(COUNTIF(B$7:$B856,B856)&gt;1,TRUE,FALSE))</f>
        <v/>
      </c>
      <c r="N856" s="157" t="str">
        <f>IF(ISBLANK(B856),"",IF(COUNTIF($L$7:L856,TRUE)&gt;$P$2,L856,FALSE))</f>
        <v/>
      </c>
      <c r="O856" s="85"/>
      <c r="P856" s="86" t="str">
        <f t="shared" si="56"/>
        <v/>
      </c>
    </row>
    <row r="857" spans="2:16" s="76" customFormat="1" ht="15" x14ac:dyDescent="0.25">
      <c r="B857" s="153"/>
      <c r="C857" s="164"/>
      <c r="D857" s="164"/>
      <c r="E857" s="169"/>
      <c r="F857" s="164"/>
      <c r="G857" s="154"/>
      <c r="H857" s="162" t="str">
        <f>IF(ISBLANK(B857),"",SUMIF(Virkedager!$C:$C,"&gt;" &amp;  C857,Virkedager!$A:$A) - SUMIF(Virkedager!$C:$C,"&gt;" &amp;  D857,Virkedager!$A:$A))</f>
        <v/>
      </c>
      <c r="I857" s="83" t="str">
        <f t="shared" si="54"/>
        <v/>
      </c>
      <c r="J857" s="84" t="str">
        <f>IF(ISBLANK(B857),"",SUMIF(Virkedager!$C:$C,"&gt;" &amp;  C857,Virkedager!$A:$A) - SUMIF(Virkedager!$C:$C,"&gt;" &amp;  F857,Virkedager!$A:$A))</f>
        <v/>
      </c>
      <c r="K857" s="83" t="str">
        <f t="shared" si="55"/>
        <v/>
      </c>
      <c r="L857" s="157" t="str">
        <f t="shared" si="53"/>
        <v/>
      </c>
      <c r="M857" s="157" t="str">
        <f>IF(ISBLANK(B857),"",IF(COUNTIF(B$7:$B857,B857)&gt;1,TRUE,FALSE))</f>
        <v/>
      </c>
      <c r="N857" s="157" t="str">
        <f>IF(ISBLANK(B857),"",IF(COUNTIF($L$7:L857,TRUE)&gt;$P$2,L857,FALSE))</f>
        <v/>
      </c>
      <c r="O857" s="85"/>
      <c r="P857" s="86" t="str">
        <f t="shared" si="56"/>
        <v/>
      </c>
    </row>
    <row r="858" spans="2:16" s="76" customFormat="1" ht="15" x14ac:dyDescent="0.25">
      <c r="B858" s="153"/>
      <c r="C858" s="164"/>
      <c r="D858" s="164"/>
      <c r="E858" s="169"/>
      <c r="F858" s="164"/>
      <c r="G858" s="154"/>
      <c r="H858" s="162" t="str">
        <f>IF(ISBLANK(B858),"",SUMIF(Virkedager!$C:$C,"&gt;" &amp;  C858,Virkedager!$A:$A) - SUMIF(Virkedager!$C:$C,"&gt;" &amp;  D858,Virkedager!$A:$A))</f>
        <v/>
      </c>
      <c r="I858" s="83" t="str">
        <f t="shared" si="54"/>
        <v/>
      </c>
      <c r="J858" s="84" t="str">
        <f>IF(ISBLANK(B858),"",SUMIF(Virkedager!$C:$C,"&gt;" &amp;  C858,Virkedager!$A:$A) - SUMIF(Virkedager!$C:$C,"&gt;" &amp;  F858,Virkedager!$A:$A))</f>
        <v/>
      </c>
      <c r="K858" s="83" t="str">
        <f t="shared" si="55"/>
        <v/>
      </c>
      <c r="L858" s="157" t="str">
        <f t="shared" si="53"/>
        <v/>
      </c>
      <c r="M858" s="157" t="str">
        <f>IF(ISBLANK(B858),"",IF(COUNTIF(B$7:$B858,B858)&gt;1,TRUE,FALSE))</f>
        <v/>
      </c>
      <c r="N858" s="157" t="str">
        <f>IF(ISBLANK(B858),"",IF(COUNTIF($L$7:L858,TRUE)&gt;$P$2,L858,FALSE))</f>
        <v/>
      </c>
      <c r="O858" s="85"/>
      <c r="P858" s="86" t="str">
        <f t="shared" si="56"/>
        <v/>
      </c>
    </row>
    <row r="859" spans="2:16" s="76" customFormat="1" ht="15" x14ac:dyDescent="0.25">
      <c r="B859" s="153"/>
      <c r="C859" s="164"/>
      <c r="D859" s="164"/>
      <c r="E859" s="169"/>
      <c r="F859" s="164"/>
      <c r="G859" s="154"/>
      <c r="H859" s="162" t="str">
        <f>IF(ISBLANK(B859),"",SUMIF(Virkedager!$C:$C,"&gt;" &amp;  C859,Virkedager!$A:$A) - SUMIF(Virkedager!$C:$C,"&gt;" &amp;  D859,Virkedager!$A:$A))</f>
        <v/>
      </c>
      <c r="I859" s="83" t="str">
        <f t="shared" si="54"/>
        <v/>
      </c>
      <c r="J859" s="84" t="str">
        <f>IF(ISBLANK(B859),"",SUMIF(Virkedager!$C:$C,"&gt;" &amp;  C859,Virkedager!$A:$A) - SUMIF(Virkedager!$C:$C,"&gt;" &amp;  F859,Virkedager!$A:$A))</f>
        <v/>
      </c>
      <c r="K859" s="83" t="str">
        <f t="shared" si="55"/>
        <v/>
      </c>
      <c r="L859" s="157" t="str">
        <f t="shared" si="53"/>
        <v/>
      </c>
      <c r="M859" s="157" t="str">
        <f>IF(ISBLANK(B859),"",IF(COUNTIF(B$7:$B859,B859)&gt;1,TRUE,FALSE))</f>
        <v/>
      </c>
      <c r="N859" s="157" t="str">
        <f>IF(ISBLANK(B859),"",IF(COUNTIF($L$7:L859,TRUE)&gt;$P$2,L859,FALSE))</f>
        <v/>
      </c>
      <c r="O859" s="85"/>
      <c r="P859" s="86" t="str">
        <f t="shared" si="56"/>
        <v/>
      </c>
    </row>
    <row r="860" spans="2:16" s="76" customFormat="1" ht="15" x14ac:dyDescent="0.25">
      <c r="B860" s="153"/>
      <c r="C860" s="164"/>
      <c r="D860" s="164"/>
      <c r="E860" s="169"/>
      <c r="F860" s="164"/>
      <c r="G860" s="154"/>
      <c r="H860" s="162" t="str">
        <f>IF(ISBLANK(B860),"",SUMIF(Virkedager!$C:$C,"&gt;" &amp;  C860,Virkedager!$A:$A) - SUMIF(Virkedager!$C:$C,"&gt;" &amp;  D860,Virkedager!$A:$A))</f>
        <v/>
      </c>
      <c r="I860" s="83" t="str">
        <f t="shared" si="54"/>
        <v/>
      </c>
      <c r="J860" s="84" t="str">
        <f>IF(ISBLANK(B860),"",SUMIF(Virkedager!$C:$C,"&gt;" &amp;  C860,Virkedager!$A:$A) - SUMIF(Virkedager!$C:$C,"&gt;" &amp;  F860,Virkedager!$A:$A))</f>
        <v/>
      </c>
      <c r="K860" s="83" t="str">
        <f t="shared" si="55"/>
        <v/>
      </c>
      <c r="L860" s="157" t="str">
        <f t="shared" si="53"/>
        <v/>
      </c>
      <c r="M860" s="157" t="str">
        <f>IF(ISBLANK(B860),"",IF(COUNTIF(B$7:$B860,B860)&gt;1,TRUE,FALSE))</f>
        <v/>
      </c>
      <c r="N860" s="157" t="str">
        <f>IF(ISBLANK(B860),"",IF(COUNTIF($L$7:L860,TRUE)&gt;$P$2,L860,FALSE))</f>
        <v/>
      </c>
      <c r="O860" s="85"/>
      <c r="P860" s="86" t="str">
        <f t="shared" si="56"/>
        <v/>
      </c>
    </row>
    <row r="861" spans="2:16" s="76" customFormat="1" ht="15" x14ac:dyDescent="0.25">
      <c r="B861" s="153"/>
      <c r="C861" s="164"/>
      <c r="D861" s="164"/>
      <c r="E861" s="169"/>
      <c r="F861" s="164"/>
      <c r="G861" s="154"/>
      <c r="H861" s="162" t="str">
        <f>IF(ISBLANK(B861),"",SUMIF(Virkedager!$C:$C,"&gt;" &amp;  C861,Virkedager!$A:$A) - SUMIF(Virkedager!$C:$C,"&gt;" &amp;  D861,Virkedager!$A:$A))</f>
        <v/>
      </c>
      <c r="I861" s="83" t="str">
        <f t="shared" si="54"/>
        <v/>
      </c>
      <c r="J861" s="84" t="str">
        <f>IF(ISBLANK(B861),"",SUMIF(Virkedager!$C:$C,"&gt;" &amp;  C861,Virkedager!$A:$A) - SUMIF(Virkedager!$C:$C,"&gt;" &amp;  F861,Virkedager!$A:$A))</f>
        <v/>
      </c>
      <c r="K861" s="83" t="str">
        <f t="shared" si="55"/>
        <v/>
      </c>
      <c r="L861" s="157" t="str">
        <f t="shared" si="53"/>
        <v/>
      </c>
      <c r="M861" s="157" t="str">
        <f>IF(ISBLANK(B861),"",IF(COUNTIF(B$7:$B861,B861)&gt;1,TRUE,FALSE))</f>
        <v/>
      </c>
      <c r="N861" s="157" t="str">
        <f>IF(ISBLANK(B861),"",IF(COUNTIF($L$7:L861,TRUE)&gt;$P$2,L861,FALSE))</f>
        <v/>
      </c>
      <c r="O861" s="85"/>
      <c r="P861" s="86" t="str">
        <f t="shared" si="56"/>
        <v/>
      </c>
    </row>
    <row r="862" spans="2:16" s="76" customFormat="1" ht="15" x14ac:dyDescent="0.25">
      <c r="B862" s="153"/>
      <c r="C862" s="164"/>
      <c r="D862" s="164"/>
      <c r="E862" s="169"/>
      <c r="F862" s="164"/>
      <c r="G862" s="154"/>
      <c r="H862" s="162" t="str">
        <f>IF(ISBLANK(B862),"",SUMIF(Virkedager!$C:$C,"&gt;" &amp;  C862,Virkedager!$A:$A) - SUMIF(Virkedager!$C:$C,"&gt;" &amp;  D862,Virkedager!$A:$A))</f>
        <v/>
      </c>
      <c r="I862" s="83" t="str">
        <f t="shared" si="54"/>
        <v/>
      </c>
      <c r="J862" s="84" t="str">
        <f>IF(ISBLANK(B862),"",SUMIF(Virkedager!$C:$C,"&gt;" &amp;  C862,Virkedager!$A:$A) - SUMIF(Virkedager!$C:$C,"&gt;" &amp;  F862,Virkedager!$A:$A))</f>
        <v/>
      </c>
      <c r="K862" s="83" t="str">
        <f t="shared" si="55"/>
        <v/>
      </c>
      <c r="L862" s="157" t="str">
        <f t="shared" si="53"/>
        <v/>
      </c>
      <c r="M862" s="157" t="str">
        <f>IF(ISBLANK(B862),"",IF(COUNTIF(B$7:$B862,B862)&gt;1,TRUE,FALSE))</f>
        <v/>
      </c>
      <c r="N862" s="157" t="str">
        <f>IF(ISBLANK(B862),"",IF(COUNTIF($L$7:L862,TRUE)&gt;$P$2,L862,FALSE))</f>
        <v/>
      </c>
      <c r="O862" s="85"/>
      <c r="P862" s="86" t="str">
        <f t="shared" si="56"/>
        <v/>
      </c>
    </row>
    <row r="863" spans="2:16" s="76" customFormat="1" ht="15" x14ac:dyDescent="0.25">
      <c r="B863" s="153"/>
      <c r="C863" s="164"/>
      <c r="D863" s="164"/>
      <c r="E863" s="169"/>
      <c r="F863" s="164"/>
      <c r="G863" s="154"/>
      <c r="H863" s="162" t="str">
        <f>IF(ISBLANK(B863),"",SUMIF(Virkedager!$C:$C,"&gt;" &amp;  C863,Virkedager!$A:$A) - SUMIF(Virkedager!$C:$C,"&gt;" &amp;  D863,Virkedager!$A:$A))</f>
        <v/>
      </c>
      <c r="I863" s="83" t="str">
        <f t="shared" si="54"/>
        <v/>
      </c>
      <c r="J863" s="84" t="str">
        <f>IF(ISBLANK(B863),"",SUMIF(Virkedager!$C:$C,"&gt;" &amp;  C863,Virkedager!$A:$A) - SUMIF(Virkedager!$C:$C,"&gt;" &amp;  F863,Virkedager!$A:$A))</f>
        <v/>
      </c>
      <c r="K863" s="83" t="str">
        <f t="shared" si="55"/>
        <v/>
      </c>
      <c r="L863" s="157" t="str">
        <f t="shared" si="53"/>
        <v/>
      </c>
      <c r="M863" s="157" t="str">
        <f>IF(ISBLANK(B863),"",IF(COUNTIF(B$7:$B863,B863)&gt;1,TRUE,FALSE))</f>
        <v/>
      </c>
      <c r="N863" s="157" t="str">
        <f>IF(ISBLANK(B863),"",IF(COUNTIF($L$7:L863,TRUE)&gt;$P$2,L863,FALSE))</f>
        <v/>
      </c>
      <c r="O863" s="85"/>
      <c r="P863" s="86" t="str">
        <f t="shared" si="56"/>
        <v/>
      </c>
    </row>
    <row r="864" spans="2:16" s="76" customFormat="1" ht="15" x14ac:dyDescent="0.25">
      <c r="B864" s="153"/>
      <c r="C864" s="164"/>
      <c r="D864" s="164"/>
      <c r="E864" s="169"/>
      <c r="F864" s="164"/>
      <c r="G864" s="154"/>
      <c r="H864" s="162" t="str">
        <f>IF(ISBLANK(B864),"",SUMIF(Virkedager!$C:$C,"&gt;" &amp;  C864,Virkedager!$A:$A) - SUMIF(Virkedager!$C:$C,"&gt;" &amp;  D864,Virkedager!$A:$A))</f>
        <v/>
      </c>
      <c r="I864" s="83" t="str">
        <f t="shared" si="54"/>
        <v/>
      </c>
      <c r="J864" s="84" t="str">
        <f>IF(ISBLANK(B864),"",SUMIF(Virkedager!$C:$C,"&gt;" &amp;  C864,Virkedager!$A:$A) - SUMIF(Virkedager!$C:$C,"&gt;" &amp;  F864,Virkedager!$A:$A))</f>
        <v/>
      </c>
      <c r="K864" s="83" t="str">
        <f t="shared" si="55"/>
        <v/>
      </c>
      <c r="L864" s="157" t="str">
        <f t="shared" si="53"/>
        <v/>
      </c>
      <c r="M864" s="157" t="str">
        <f>IF(ISBLANK(B864),"",IF(COUNTIF(B$7:$B864,B864)&gt;1,TRUE,FALSE))</f>
        <v/>
      </c>
      <c r="N864" s="157" t="str">
        <f>IF(ISBLANK(B864),"",IF(COUNTIF($L$7:L864,TRUE)&gt;$P$2,L864,FALSE))</f>
        <v/>
      </c>
      <c r="O864" s="85"/>
      <c r="P864" s="86" t="str">
        <f t="shared" si="56"/>
        <v/>
      </c>
    </row>
    <row r="865" spans="2:16" s="76" customFormat="1" ht="15" x14ac:dyDescent="0.25">
      <c r="B865" s="153"/>
      <c r="C865" s="164"/>
      <c r="D865" s="164"/>
      <c r="E865" s="169"/>
      <c r="F865" s="164"/>
      <c r="G865" s="154"/>
      <c r="H865" s="162" t="str">
        <f>IF(ISBLANK(B865),"",SUMIF(Virkedager!$C:$C,"&gt;" &amp;  C865,Virkedager!$A:$A) - SUMIF(Virkedager!$C:$C,"&gt;" &amp;  D865,Virkedager!$A:$A))</f>
        <v/>
      </c>
      <c r="I865" s="83" t="str">
        <f t="shared" si="54"/>
        <v/>
      </c>
      <c r="J865" s="84" t="str">
        <f>IF(ISBLANK(B865),"",SUMIF(Virkedager!$C:$C,"&gt;" &amp;  C865,Virkedager!$A:$A) - SUMIF(Virkedager!$C:$C,"&gt;" &amp;  F865,Virkedager!$A:$A))</f>
        <v/>
      </c>
      <c r="K865" s="83" t="str">
        <f t="shared" si="55"/>
        <v/>
      </c>
      <c r="L865" s="157" t="str">
        <f t="shared" si="53"/>
        <v/>
      </c>
      <c r="M865" s="157" t="str">
        <f>IF(ISBLANK(B865),"",IF(COUNTIF(B$7:$B865,B865)&gt;1,TRUE,FALSE))</f>
        <v/>
      </c>
      <c r="N865" s="157" t="str">
        <f>IF(ISBLANK(B865),"",IF(COUNTIF($L$7:L865,TRUE)&gt;$P$2,L865,FALSE))</f>
        <v/>
      </c>
      <c r="O865" s="85"/>
      <c r="P865" s="86" t="str">
        <f t="shared" si="56"/>
        <v/>
      </c>
    </row>
    <row r="866" spans="2:16" s="76" customFormat="1" ht="15" x14ac:dyDescent="0.25">
      <c r="B866" s="153"/>
      <c r="C866" s="164"/>
      <c r="D866" s="164"/>
      <c r="E866" s="169"/>
      <c r="F866" s="164"/>
      <c r="G866" s="154"/>
      <c r="H866" s="162" t="str">
        <f>IF(ISBLANK(B866),"",SUMIF(Virkedager!$C:$C,"&gt;" &amp;  C866,Virkedager!$A:$A) - SUMIF(Virkedager!$C:$C,"&gt;" &amp;  D866,Virkedager!$A:$A))</f>
        <v/>
      </c>
      <c r="I866" s="83" t="str">
        <f t="shared" si="54"/>
        <v/>
      </c>
      <c r="J866" s="84" t="str">
        <f>IF(ISBLANK(B866),"",SUMIF(Virkedager!$C:$C,"&gt;" &amp;  C866,Virkedager!$A:$A) - SUMIF(Virkedager!$C:$C,"&gt;" &amp;  F866,Virkedager!$A:$A))</f>
        <v/>
      </c>
      <c r="K866" s="83" t="str">
        <f t="shared" si="55"/>
        <v/>
      </c>
      <c r="L866" s="157" t="str">
        <f t="shared" si="53"/>
        <v/>
      </c>
      <c r="M866" s="157" t="str">
        <f>IF(ISBLANK(B866),"",IF(COUNTIF(B$7:$B866,B866)&gt;1,TRUE,FALSE))</f>
        <v/>
      </c>
      <c r="N866" s="157" t="str">
        <f>IF(ISBLANK(B866),"",IF(COUNTIF($L$7:L866,TRUE)&gt;$P$2,L866,FALSE))</f>
        <v/>
      </c>
      <c r="O866" s="85"/>
      <c r="P866" s="86" t="str">
        <f t="shared" si="56"/>
        <v/>
      </c>
    </row>
    <row r="867" spans="2:16" s="76" customFormat="1" ht="15" x14ac:dyDescent="0.25">
      <c r="B867" s="153"/>
      <c r="C867" s="164"/>
      <c r="D867" s="164"/>
      <c r="E867" s="169"/>
      <c r="F867" s="164"/>
      <c r="G867" s="154"/>
      <c r="H867" s="162" t="str">
        <f>IF(ISBLANK(B867),"",SUMIF(Virkedager!$C:$C,"&gt;" &amp;  C867,Virkedager!$A:$A) - SUMIF(Virkedager!$C:$C,"&gt;" &amp;  D867,Virkedager!$A:$A))</f>
        <v/>
      </c>
      <c r="I867" s="83" t="str">
        <f t="shared" si="54"/>
        <v/>
      </c>
      <c r="J867" s="84" t="str">
        <f>IF(ISBLANK(B867),"",SUMIF(Virkedager!$C:$C,"&gt;" &amp;  C867,Virkedager!$A:$A) - SUMIF(Virkedager!$C:$C,"&gt;" &amp;  F867,Virkedager!$A:$A))</f>
        <v/>
      </c>
      <c r="K867" s="83" t="str">
        <f t="shared" si="55"/>
        <v/>
      </c>
      <c r="L867" s="157" t="str">
        <f t="shared" si="53"/>
        <v/>
      </c>
      <c r="M867" s="157" t="str">
        <f>IF(ISBLANK(B867),"",IF(COUNTIF(B$7:$B867,B867)&gt;1,TRUE,FALSE))</f>
        <v/>
      </c>
      <c r="N867" s="157" t="str">
        <f>IF(ISBLANK(B867),"",IF(COUNTIF($L$7:L867,TRUE)&gt;$P$2,L867,FALSE))</f>
        <v/>
      </c>
      <c r="O867" s="85"/>
      <c r="P867" s="86" t="str">
        <f t="shared" si="56"/>
        <v/>
      </c>
    </row>
    <row r="868" spans="2:16" s="76" customFormat="1" ht="15" x14ac:dyDescent="0.25">
      <c r="B868" s="153"/>
      <c r="C868" s="164"/>
      <c r="D868" s="164"/>
      <c r="E868" s="169"/>
      <c r="F868" s="164"/>
      <c r="G868" s="154"/>
      <c r="H868" s="162" t="str">
        <f>IF(ISBLANK(B868),"",SUMIF(Virkedager!$C:$C,"&gt;" &amp;  C868,Virkedager!$A:$A) - SUMIF(Virkedager!$C:$C,"&gt;" &amp;  D868,Virkedager!$A:$A))</f>
        <v/>
      </c>
      <c r="I868" s="83" t="str">
        <f t="shared" si="54"/>
        <v/>
      </c>
      <c r="J868" s="84" t="str">
        <f>IF(ISBLANK(B868),"",SUMIF(Virkedager!$C:$C,"&gt;" &amp;  C868,Virkedager!$A:$A) - SUMIF(Virkedager!$C:$C,"&gt;" &amp;  F868,Virkedager!$A:$A))</f>
        <v/>
      </c>
      <c r="K868" s="83" t="str">
        <f t="shared" si="55"/>
        <v/>
      </c>
      <c r="L868" s="157" t="str">
        <f t="shared" si="53"/>
        <v/>
      </c>
      <c r="M868" s="157" t="str">
        <f>IF(ISBLANK(B868),"",IF(COUNTIF(B$7:$B868,B868)&gt;1,TRUE,FALSE))</f>
        <v/>
      </c>
      <c r="N868" s="157" t="str">
        <f>IF(ISBLANK(B868),"",IF(COUNTIF($L$7:L868,TRUE)&gt;$P$2,L868,FALSE))</f>
        <v/>
      </c>
      <c r="O868" s="85"/>
      <c r="P868" s="86" t="str">
        <f t="shared" si="56"/>
        <v/>
      </c>
    </row>
    <row r="869" spans="2:16" s="76" customFormat="1" ht="15" x14ac:dyDescent="0.25">
      <c r="B869" s="153"/>
      <c r="C869" s="164"/>
      <c r="D869" s="164"/>
      <c r="E869" s="169"/>
      <c r="F869" s="164"/>
      <c r="G869" s="154"/>
      <c r="H869" s="162" t="str">
        <f>IF(ISBLANK(B869),"",SUMIF(Virkedager!$C:$C,"&gt;" &amp;  C869,Virkedager!$A:$A) - SUMIF(Virkedager!$C:$C,"&gt;" &amp;  D869,Virkedager!$A:$A))</f>
        <v/>
      </c>
      <c r="I869" s="83" t="str">
        <f t="shared" si="54"/>
        <v/>
      </c>
      <c r="J869" s="84" t="str">
        <f>IF(ISBLANK(B869),"",SUMIF(Virkedager!$C:$C,"&gt;" &amp;  C869,Virkedager!$A:$A) - SUMIF(Virkedager!$C:$C,"&gt;" &amp;  F869,Virkedager!$A:$A))</f>
        <v/>
      </c>
      <c r="K869" s="83" t="str">
        <f t="shared" si="55"/>
        <v/>
      </c>
      <c r="L869" s="157" t="str">
        <f t="shared" ref="L869:L932" si="57">IF(ISBLANK(B869),"",IF(AND(ISNUMBER($J$2),ISNUMBER(E869)),F869&gt;=E869,FALSE))</f>
        <v/>
      </c>
      <c r="M869" s="157" t="str">
        <f>IF(ISBLANK(B869),"",IF(COUNTIF(B$7:$B869,B869)&gt;1,TRUE,FALSE))</f>
        <v/>
      </c>
      <c r="N869" s="157" t="str">
        <f>IF(ISBLANK(B869),"",IF(COUNTIF($L$7:L869,TRUE)&gt;$P$2,L869,FALSE))</f>
        <v/>
      </c>
      <c r="O869" s="85"/>
      <c r="P869" s="86" t="str">
        <f t="shared" si="56"/>
        <v/>
      </c>
    </row>
    <row r="870" spans="2:16" s="76" customFormat="1" ht="15" x14ac:dyDescent="0.25">
      <c r="B870" s="153"/>
      <c r="C870" s="164"/>
      <c r="D870" s="164"/>
      <c r="E870" s="169"/>
      <c r="F870" s="164"/>
      <c r="G870" s="154"/>
      <c r="H870" s="162" t="str">
        <f>IF(ISBLANK(B870),"",SUMIF(Virkedager!$C:$C,"&gt;" &amp;  C870,Virkedager!$A:$A) - SUMIF(Virkedager!$C:$C,"&gt;" &amp;  D870,Virkedager!$A:$A))</f>
        <v/>
      </c>
      <c r="I870" s="83" t="str">
        <f t="shared" si="54"/>
        <v/>
      </c>
      <c r="J870" s="84" t="str">
        <f>IF(ISBLANK(B870),"",SUMIF(Virkedager!$C:$C,"&gt;" &amp;  C870,Virkedager!$A:$A) - SUMIF(Virkedager!$C:$C,"&gt;" &amp;  F870,Virkedager!$A:$A))</f>
        <v/>
      </c>
      <c r="K870" s="83" t="str">
        <f t="shared" si="55"/>
        <v/>
      </c>
      <c r="L870" s="157" t="str">
        <f t="shared" si="57"/>
        <v/>
      </c>
      <c r="M870" s="157" t="str">
        <f>IF(ISBLANK(B870),"",IF(COUNTIF(B$7:$B870,B870)&gt;1,TRUE,FALSE))</f>
        <v/>
      </c>
      <c r="N870" s="157" t="str">
        <f>IF(ISBLANK(B870),"",IF(COUNTIF($L$7:L870,TRUE)&gt;$P$2,L870,FALSE))</f>
        <v/>
      </c>
      <c r="O870" s="85"/>
      <c r="P870" s="86" t="str">
        <f t="shared" si="56"/>
        <v/>
      </c>
    </row>
    <row r="871" spans="2:16" s="76" customFormat="1" ht="15" x14ac:dyDescent="0.25">
      <c r="B871" s="153"/>
      <c r="C871" s="164"/>
      <c r="D871" s="164"/>
      <c r="E871" s="169"/>
      <c r="F871" s="164"/>
      <c r="G871" s="154"/>
      <c r="H871" s="162" t="str">
        <f>IF(ISBLANK(B871),"",SUMIF(Virkedager!$C:$C,"&gt;" &amp;  C871,Virkedager!$A:$A) - SUMIF(Virkedager!$C:$C,"&gt;" &amp;  D871,Virkedager!$A:$A))</f>
        <v/>
      </c>
      <c r="I871" s="83" t="str">
        <f t="shared" si="54"/>
        <v/>
      </c>
      <c r="J871" s="84" t="str">
        <f>IF(ISBLANK(B871),"",SUMIF(Virkedager!$C:$C,"&gt;" &amp;  C871,Virkedager!$A:$A) - SUMIF(Virkedager!$C:$C,"&gt;" &amp;  F871,Virkedager!$A:$A))</f>
        <v/>
      </c>
      <c r="K871" s="83" t="str">
        <f t="shared" si="55"/>
        <v/>
      </c>
      <c r="L871" s="157" t="str">
        <f t="shared" si="57"/>
        <v/>
      </c>
      <c r="M871" s="157" t="str">
        <f>IF(ISBLANK(B871),"",IF(COUNTIF(B$7:$B871,B871)&gt;1,TRUE,FALSE))</f>
        <v/>
      </c>
      <c r="N871" s="157" t="str">
        <f>IF(ISBLANK(B871),"",IF(COUNTIF($L$7:L871,TRUE)&gt;$P$2,L871,FALSE))</f>
        <v/>
      </c>
      <c r="O871" s="85"/>
      <c r="P871" s="86" t="str">
        <f t="shared" si="56"/>
        <v/>
      </c>
    </row>
    <row r="872" spans="2:16" s="76" customFormat="1" ht="15" x14ac:dyDescent="0.25">
      <c r="B872" s="153"/>
      <c r="C872" s="164"/>
      <c r="D872" s="164"/>
      <c r="E872" s="169"/>
      <c r="F872" s="164"/>
      <c r="G872" s="154"/>
      <c r="H872" s="162" t="str">
        <f>IF(ISBLANK(B872),"",SUMIF(Virkedager!$C:$C,"&gt;" &amp;  C872,Virkedager!$A:$A) - SUMIF(Virkedager!$C:$C,"&gt;" &amp;  D872,Virkedager!$A:$A))</f>
        <v/>
      </c>
      <c r="I872" s="83" t="str">
        <f t="shared" si="54"/>
        <v/>
      </c>
      <c r="J872" s="84" t="str">
        <f>IF(ISBLANK(B872),"",SUMIF(Virkedager!$C:$C,"&gt;" &amp;  C872,Virkedager!$A:$A) - SUMIF(Virkedager!$C:$C,"&gt;" &amp;  F872,Virkedager!$A:$A))</f>
        <v/>
      </c>
      <c r="K872" s="83" t="str">
        <f t="shared" si="55"/>
        <v/>
      </c>
      <c r="L872" s="157" t="str">
        <f t="shared" si="57"/>
        <v/>
      </c>
      <c r="M872" s="157" t="str">
        <f>IF(ISBLANK(B872),"",IF(COUNTIF(B$7:$B872,B872)&gt;1,TRUE,FALSE))</f>
        <v/>
      </c>
      <c r="N872" s="157" t="str">
        <f>IF(ISBLANK(B872),"",IF(COUNTIF($L$7:L872,TRUE)&gt;$P$2,L872,FALSE))</f>
        <v/>
      </c>
      <c r="O872" s="85"/>
      <c r="P872" s="86" t="str">
        <f t="shared" si="56"/>
        <v/>
      </c>
    </row>
    <row r="873" spans="2:16" s="76" customFormat="1" ht="15" x14ac:dyDescent="0.25">
      <c r="B873" s="153"/>
      <c r="C873" s="164"/>
      <c r="D873" s="164"/>
      <c r="E873" s="169"/>
      <c r="F873" s="164"/>
      <c r="G873" s="154"/>
      <c r="H873" s="162" t="str">
        <f>IF(ISBLANK(B873),"",SUMIF(Virkedager!$C:$C,"&gt;" &amp;  C873,Virkedager!$A:$A) - SUMIF(Virkedager!$C:$C,"&gt;" &amp;  D873,Virkedager!$A:$A))</f>
        <v/>
      </c>
      <c r="I873" s="83" t="str">
        <f t="shared" si="54"/>
        <v/>
      </c>
      <c r="J873" s="84" t="str">
        <f>IF(ISBLANK(B873),"",SUMIF(Virkedager!$C:$C,"&gt;" &amp;  C873,Virkedager!$A:$A) - SUMIF(Virkedager!$C:$C,"&gt;" &amp;  F873,Virkedager!$A:$A))</f>
        <v/>
      </c>
      <c r="K873" s="83" t="str">
        <f t="shared" si="55"/>
        <v/>
      </c>
      <c r="L873" s="157" t="str">
        <f t="shared" si="57"/>
        <v/>
      </c>
      <c r="M873" s="157" t="str">
        <f>IF(ISBLANK(B873),"",IF(COUNTIF(B$7:$B873,B873)&gt;1,TRUE,FALSE))</f>
        <v/>
      </c>
      <c r="N873" s="157" t="str">
        <f>IF(ISBLANK(B873),"",IF(COUNTIF($L$7:L873,TRUE)&gt;$P$2,L873,FALSE))</f>
        <v/>
      </c>
      <c r="O873" s="85"/>
      <c r="P873" s="86" t="str">
        <f t="shared" si="56"/>
        <v/>
      </c>
    </row>
    <row r="874" spans="2:16" s="76" customFormat="1" ht="15" x14ac:dyDescent="0.25">
      <c r="B874" s="153"/>
      <c r="C874" s="164"/>
      <c r="D874" s="164"/>
      <c r="E874" s="169"/>
      <c r="F874" s="164"/>
      <c r="G874" s="154"/>
      <c r="H874" s="162" t="str">
        <f>IF(ISBLANK(B874),"",SUMIF(Virkedager!$C:$C,"&gt;" &amp;  C874,Virkedager!$A:$A) - SUMIF(Virkedager!$C:$C,"&gt;" &amp;  D874,Virkedager!$A:$A))</f>
        <v/>
      </c>
      <c r="I874" s="83" t="str">
        <f t="shared" si="54"/>
        <v/>
      </c>
      <c r="J874" s="84" t="str">
        <f>IF(ISBLANK(B874),"",SUMIF(Virkedager!$C:$C,"&gt;" &amp;  C874,Virkedager!$A:$A) - SUMIF(Virkedager!$C:$C,"&gt;" &amp;  F874,Virkedager!$A:$A))</f>
        <v/>
      </c>
      <c r="K874" s="83" t="str">
        <f t="shared" si="55"/>
        <v/>
      </c>
      <c r="L874" s="157" t="str">
        <f t="shared" si="57"/>
        <v/>
      </c>
      <c r="M874" s="157" t="str">
        <f>IF(ISBLANK(B874),"",IF(COUNTIF(B$7:$B874,B874)&gt;1,TRUE,FALSE))</f>
        <v/>
      </c>
      <c r="N874" s="157" t="str">
        <f>IF(ISBLANK(B874),"",IF(COUNTIF($L$7:L874,TRUE)&gt;$P$2,L874,FALSE))</f>
        <v/>
      </c>
      <c r="O874" s="85"/>
      <c r="P874" s="86" t="str">
        <f t="shared" si="56"/>
        <v/>
      </c>
    </row>
    <row r="875" spans="2:16" s="76" customFormat="1" ht="15" x14ac:dyDescent="0.25">
      <c r="B875" s="153"/>
      <c r="C875" s="164"/>
      <c r="D875" s="164"/>
      <c r="E875" s="169"/>
      <c r="F875" s="164"/>
      <c r="G875" s="154"/>
      <c r="H875" s="162" t="str">
        <f>IF(ISBLANK(B875),"",SUMIF(Virkedager!$C:$C,"&gt;" &amp;  C875,Virkedager!$A:$A) - SUMIF(Virkedager!$C:$C,"&gt;" &amp;  D875,Virkedager!$A:$A))</f>
        <v/>
      </c>
      <c r="I875" s="83" t="str">
        <f t="shared" si="54"/>
        <v/>
      </c>
      <c r="J875" s="84" t="str">
        <f>IF(ISBLANK(B875),"",SUMIF(Virkedager!$C:$C,"&gt;" &amp;  C875,Virkedager!$A:$A) - SUMIF(Virkedager!$C:$C,"&gt;" &amp;  F875,Virkedager!$A:$A))</f>
        <v/>
      </c>
      <c r="K875" s="83" t="str">
        <f t="shared" si="55"/>
        <v/>
      </c>
      <c r="L875" s="157" t="str">
        <f t="shared" si="57"/>
        <v/>
      </c>
      <c r="M875" s="157" t="str">
        <f>IF(ISBLANK(B875),"",IF(COUNTIF(B$7:$B875,B875)&gt;1,TRUE,FALSE))</f>
        <v/>
      </c>
      <c r="N875" s="157" t="str">
        <f>IF(ISBLANK(B875),"",IF(COUNTIF($L$7:L875,TRUE)&gt;$P$2,L875,FALSE))</f>
        <v/>
      </c>
      <c r="O875" s="85"/>
      <c r="P875" s="86" t="str">
        <f t="shared" si="56"/>
        <v/>
      </c>
    </row>
    <row r="876" spans="2:16" s="76" customFormat="1" ht="15" x14ac:dyDescent="0.25">
      <c r="B876" s="153"/>
      <c r="C876" s="164"/>
      <c r="D876" s="164"/>
      <c r="E876" s="169"/>
      <c r="F876" s="164"/>
      <c r="G876" s="154"/>
      <c r="H876" s="162" t="str">
        <f>IF(ISBLANK(B876),"",SUMIF(Virkedager!$C:$C,"&gt;" &amp;  C876,Virkedager!$A:$A) - SUMIF(Virkedager!$C:$C,"&gt;" &amp;  D876,Virkedager!$A:$A))</f>
        <v/>
      </c>
      <c r="I876" s="83" t="str">
        <f t="shared" si="54"/>
        <v/>
      </c>
      <c r="J876" s="84" t="str">
        <f>IF(ISBLANK(B876),"",SUMIF(Virkedager!$C:$C,"&gt;" &amp;  C876,Virkedager!$A:$A) - SUMIF(Virkedager!$C:$C,"&gt;" &amp;  F876,Virkedager!$A:$A))</f>
        <v/>
      </c>
      <c r="K876" s="83" t="str">
        <f t="shared" si="55"/>
        <v/>
      </c>
      <c r="L876" s="157" t="str">
        <f t="shared" si="57"/>
        <v/>
      </c>
      <c r="M876" s="157" t="str">
        <f>IF(ISBLANK(B876),"",IF(COUNTIF(B$7:$B876,B876)&gt;1,TRUE,FALSE))</f>
        <v/>
      </c>
      <c r="N876" s="157" t="str">
        <f>IF(ISBLANK(B876),"",IF(COUNTIF($L$7:L876,TRUE)&gt;$P$2,L876,FALSE))</f>
        <v/>
      </c>
      <c r="O876" s="85"/>
      <c r="P876" s="86" t="str">
        <f t="shared" si="56"/>
        <v/>
      </c>
    </row>
    <row r="877" spans="2:16" s="76" customFormat="1" ht="15" x14ac:dyDescent="0.25">
      <c r="B877" s="153"/>
      <c r="C877" s="164"/>
      <c r="D877" s="164"/>
      <c r="E877" s="169"/>
      <c r="F877" s="164"/>
      <c r="G877" s="154"/>
      <c r="H877" s="162" t="str">
        <f>IF(ISBLANK(B877),"",SUMIF(Virkedager!$C:$C,"&gt;" &amp;  C877,Virkedager!$A:$A) - SUMIF(Virkedager!$C:$C,"&gt;" &amp;  D877,Virkedager!$A:$A))</f>
        <v/>
      </c>
      <c r="I877" s="83" t="str">
        <f t="shared" si="54"/>
        <v/>
      </c>
      <c r="J877" s="84" t="str">
        <f>IF(ISBLANK(B877),"",SUMIF(Virkedager!$C:$C,"&gt;" &amp;  C877,Virkedager!$A:$A) - SUMIF(Virkedager!$C:$C,"&gt;" &amp;  F877,Virkedager!$A:$A))</f>
        <v/>
      </c>
      <c r="K877" s="83" t="str">
        <f t="shared" si="55"/>
        <v/>
      </c>
      <c r="L877" s="157" t="str">
        <f t="shared" si="57"/>
        <v/>
      </c>
      <c r="M877" s="157" t="str">
        <f>IF(ISBLANK(B877),"",IF(COUNTIF(B$7:$B877,B877)&gt;1,TRUE,FALSE))</f>
        <v/>
      </c>
      <c r="N877" s="157" t="str">
        <f>IF(ISBLANK(B877),"",IF(COUNTIF($L$7:L877,TRUE)&gt;$P$2,L877,FALSE))</f>
        <v/>
      </c>
      <c r="O877" s="85"/>
      <c r="P877" s="86" t="str">
        <f t="shared" si="56"/>
        <v/>
      </c>
    </row>
    <row r="878" spans="2:16" s="76" customFormat="1" ht="15" x14ac:dyDescent="0.25">
      <c r="B878" s="153"/>
      <c r="C878" s="164"/>
      <c r="D878" s="164"/>
      <c r="E878" s="169"/>
      <c r="F878" s="164"/>
      <c r="G878" s="154"/>
      <c r="H878" s="162" t="str">
        <f>IF(ISBLANK(B878),"",SUMIF(Virkedager!$C:$C,"&gt;" &amp;  C878,Virkedager!$A:$A) - SUMIF(Virkedager!$C:$C,"&gt;" &amp;  D878,Virkedager!$A:$A))</f>
        <v/>
      </c>
      <c r="I878" s="83" t="str">
        <f t="shared" si="54"/>
        <v/>
      </c>
      <c r="J878" s="84" t="str">
        <f>IF(ISBLANK(B878),"",SUMIF(Virkedager!$C:$C,"&gt;" &amp;  C878,Virkedager!$A:$A) - SUMIF(Virkedager!$C:$C,"&gt;" &amp;  F878,Virkedager!$A:$A))</f>
        <v/>
      </c>
      <c r="K878" s="83" t="str">
        <f t="shared" si="55"/>
        <v/>
      </c>
      <c r="L878" s="157" t="str">
        <f t="shared" si="57"/>
        <v/>
      </c>
      <c r="M878" s="157" t="str">
        <f>IF(ISBLANK(B878),"",IF(COUNTIF(B$7:$B878,B878)&gt;1,TRUE,FALSE))</f>
        <v/>
      </c>
      <c r="N878" s="157" t="str">
        <f>IF(ISBLANK(B878),"",IF(COUNTIF($L$7:L878,TRUE)&gt;$P$2,L878,FALSE))</f>
        <v/>
      </c>
      <c r="O878" s="85"/>
      <c r="P878" s="86" t="str">
        <f t="shared" si="56"/>
        <v/>
      </c>
    </row>
    <row r="879" spans="2:16" s="76" customFormat="1" ht="15" x14ac:dyDescent="0.25">
      <c r="B879" s="153"/>
      <c r="C879" s="164"/>
      <c r="D879" s="164"/>
      <c r="E879" s="169"/>
      <c r="F879" s="164"/>
      <c r="G879" s="154"/>
      <c r="H879" s="162" t="str">
        <f>IF(ISBLANK(B879),"",SUMIF(Virkedager!$C:$C,"&gt;" &amp;  C879,Virkedager!$A:$A) - SUMIF(Virkedager!$C:$C,"&gt;" &amp;  D879,Virkedager!$A:$A))</f>
        <v/>
      </c>
      <c r="I879" s="83" t="str">
        <f t="shared" si="54"/>
        <v/>
      </c>
      <c r="J879" s="84" t="str">
        <f>IF(ISBLANK(B879),"",SUMIF(Virkedager!$C:$C,"&gt;" &amp;  C879,Virkedager!$A:$A) - SUMIF(Virkedager!$C:$C,"&gt;" &amp;  F879,Virkedager!$A:$A))</f>
        <v/>
      </c>
      <c r="K879" s="83" t="str">
        <f t="shared" si="55"/>
        <v/>
      </c>
      <c r="L879" s="157" t="str">
        <f t="shared" si="57"/>
        <v/>
      </c>
      <c r="M879" s="157" t="str">
        <f>IF(ISBLANK(B879),"",IF(COUNTIF(B$7:$B879,B879)&gt;1,TRUE,FALSE))</f>
        <v/>
      </c>
      <c r="N879" s="157" t="str">
        <f>IF(ISBLANK(B879),"",IF(COUNTIF($L$7:L879,TRUE)&gt;$P$2,L879,FALSE))</f>
        <v/>
      </c>
      <c r="O879" s="85"/>
      <c r="P879" s="86" t="str">
        <f t="shared" si="56"/>
        <v/>
      </c>
    </row>
    <row r="880" spans="2:16" s="76" customFormat="1" ht="15" x14ac:dyDescent="0.25">
      <c r="B880" s="153"/>
      <c r="C880" s="164"/>
      <c r="D880" s="164"/>
      <c r="E880" s="169"/>
      <c r="F880" s="164"/>
      <c r="G880" s="154"/>
      <c r="H880" s="162" t="str">
        <f>IF(ISBLANK(B880),"",SUMIF(Virkedager!$C:$C,"&gt;" &amp;  C880,Virkedager!$A:$A) - SUMIF(Virkedager!$C:$C,"&gt;" &amp;  D880,Virkedager!$A:$A))</f>
        <v/>
      </c>
      <c r="I880" s="83" t="str">
        <f t="shared" si="54"/>
        <v/>
      </c>
      <c r="J880" s="84" t="str">
        <f>IF(ISBLANK(B880),"",SUMIF(Virkedager!$C:$C,"&gt;" &amp;  C880,Virkedager!$A:$A) - SUMIF(Virkedager!$C:$C,"&gt;" &amp;  F880,Virkedager!$A:$A))</f>
        <v/>
      </c>
      <c r="K880" s="83" t="str">
        <f t="shared" si="55"/>
        <v/>
      </c>
      <c r="L880" s="157" t="str">
        <f t="shared" si="57"/>
        <v/>
      </c>
      <c r="M880" s="157" t="str">
        <f>IF(ISBLANK(B880),"",IF(COUNTIF(B$7:$B880,B880)&gt;1,TRUE,FALSE))</f>
        <v/>
      </c>
      <c r="N880" s="157" t="str">
        <f>IF(ISBLANK(B880),"",IF(COUNTIF($L$7:L880,TRUE)&gt;$P$2,L880,FALSE))</f>
        <v/>
      </c>
      <c r="O880" s="85"/>
      <c r="P880" s="86" t="str">
        <f t="shared" si="56"/>
        <v/>
      </c>
    </row>
    <row r="881" spans="2:16" s="76" customFormat="1" ht="15" x14ac:dyDescent="0.25">
      <c r="B881" s="153"/>
      <c r="C881" s="164"/>
      <c r="D881" s="164"/>
      <c r="E881" s="169"/>
      <c r="F881" s="164"/>
      <c r="G881" s="154"/>
      <c r="H881" s="162" t="str">
        <f>IF(ISBLANK(B881),"",SUMIF(Virkedager!$C:$C,"&gt;" &amp;  C881,Virkedager!$A:$A) - SUMIF(Virkedager!$C:$C,"&gt;" &amp;  D881,Virkedager!$A:$A))</f>
        <v/>
      </c>
      <c r="I881" s="83" t="str">
        <f t="shared" si="54"/>
        <v/>
      </c>
      <c r="J881" s="84" t="str">
        <f>IF(ISBLANK(B881),"",SUMIF(Virkedager!$C:$C,"&gt;" &amp;  C881,Virkedager!$A:$A) - SUMIF(Virkedager!$C:$C,"&gt;" &amp;  F881,Virkedager!$A:$A))</f>
        <v/>
      </c>
      <c r="K881" s="83" t="str">
        <f t="shared" si="55"/>
        <v/>
      </c>
      <c r="L881" s="157" t="str">
        <f t="shared" si="57"/>
        <v/>
      </c>
      <c r="M881" s="157" t="str">
        <f>IF(ISBLANK(B881),"",IF(COUNTIF(B$7:$B881,B881)&gt;1,TRUE,FALSE))</f>
        <v/>
      </c>
      <c r="N881" s="157" t="str">
        <f>IF(ISBLANK(B881),"",IF(COUNTIF($L$7:L881,TRUE)&gt;$P$2,L881,FALSE))</f>
        <v/>
      </c>
      <c r="O881" s="85"/>
      <c r="P881" s="86" t="str">
        <f t="shared" si="56"/>
        <v/>
      </c>
    </row>
    <row r="882" spans="2:16" s="76" customFormat="1" ht="15" x14ac:dyDescent="0.25">
      <c r="B882" s="153"/>
      <c r="C882" s="164"/>
      <c r="D882" s="164"/>
      <c r="E882" s="169"/>
      <c r="F882" s="164"/>
      <c r="G882" s="154"/>
      <c r="H882" s="162" t="str">
        <f>IF(ISBLANK(B882),"",SUMIF(Virkedager!$C:$C,"&gt;" &amp;  C882,Virkedager!$A:$A) - SUMIF(Virkedager!$C:$C,"&gt;" &amp;  D882,Virkedager!$A:$A))</f>
        <v/>
      </c>
      <c r="I882" s="83" t="str">
        <f t="shared" si="54"/>
        <v/>
      </c>
      <c r="J882" s="84" t="str">
        <f>IF(ISBLANK(B882),"",SUMIF(Virkedager!$C:$C,"&gt;" &amp;  C882,Virkedager!$A:$A) - SUMIF(Virkedager!$C:$C,"&gt;" &amp;  F882,Virkedager!$A:$A))</f>
        <v/>
      </c>
      <c r="K882" s="83" t="str">
        <f t="shared" si="55"/>
        <v/>
      </c>
      <c r="L882" s="157" t="str">
        <f t="shared" si="57"/>
        <v/>
      </c>
      <c r="M882" s="157" t="str">
        <f>IF(ISBLANK(B882),"",IF(COUNTIF(B$7:$B882,B882)&gt;1,TRUE,FALSE))</f>
        <v/>
      </c>
      <c r="N882" s="157" t="str">
        <f>IF(ISBLANK(B882),"",IF(COUNTIF($L$7:L882,TRUE)&gt;$P$2,L882,FALSE))</f>
        <v/>
      </c>
      <c r="O882" s="85"/>
      <c r="P882" s="86" t="str">
        <f t="shared" si="56"/>
        <v/>
      </c>
    </row>
    <row r="883" spans="2:16" s="76" customFormat="1" ht="15" x14ac:dyDescent="0.25">
      <c r="B883" s="153"/>
      <c r="C883" s="164"/>
      <c r="D883" s="164"/>
      <c r="E883" s="169"/>
      <c r="F883" s="164"/>
      <c r="G883" s="154"/>
      <c r="H883" s="162" t="str">
        <f>IF(ISBLANK(B883),"",SUMIF(Virkedager!$C:$C,"&gt;" &amp;  C883,Virkedager!$A:$A) - SUMIF(Virkedager!$C:$C,"&gt;" &amp;  D883,Virkedager!$A:$A))</f>
        <v/>
      </c>
      <c r="I883" s="83" t="str">
        <f t="shared" ref="I883:I946" si="58">IF(ISBLANK(B883),"",H883&lt;21)</f>
        <v/>
      </c>
      <c r="J883" s="84" t="str">
        <f>IF(ISBLANK(B883),"",SUMIF(Virkedager!$C:$C,"&gt;" &amp;  C883,Virkedager!$A:$A) - SUMIF(Virkedager!$C:$C,"&gt;" &amp;  F883,Virkedager!$A:$A))</f>
        <v/>
      </c>
      <c r="K883" s="83" t="str">
        <f t="shared" ref="K883:K946" si="59">IF(ISBLANK(B883),"",J883&gt;=21)</f>
        <v/>
      </c>
      <c r="L883" s="157" t="str">
        <f t="shared" si="57"/>
        <v/>
      </c>
      <c r="M883" s="157" t="str">
        <f>IF(ISBLANK(B883),"",IF(COUNTIF(B$7:$B883,B883)&gt;1,TRUE,FALSE))</f>
        <v/>
      </c>
      <c r="N883" s="157" t="str">
        <f>IF(ISBLANK(B883),"",IF(COUNTIF($L$7:L883,TRUE)&gt;$P$2,L883,FALSE))</f>
        <v/>
      </c>
      <c r="O883" s="85"/>
      <c r="P883" s="86" t="str">
        <f t="shared" si="56"/>
        <v/>
      </c>
    </row>
    <row r="884" spans="2:16" s="76" customFormat="1" ht="15" x14ac:dyDescent="0.25">
      <c r="B884" s="153"/>
      <c r="C884" s="164"/>
      <c r="D884" s="164"/>
      <c r="E884" s="169"/>
      <c r="F884" s="164"/>
      <c r="G884" s="154"/>
      <c r="H884" s="162" t="str">
        <f>IF(ISBLANK(B884),"",SUMIF(Virkedager!$C:$C,"&gt;" &amp;  C884,Virkedager!$A:$A) - SUMIF(Virkedager!$C:$C,"&gt;" &amp;  D884,Virkedager!$A:$A))</f>
        <v/>
      </c>
      <c r="I884" s="83" t="str">
        <f t="shared" si="58"/>
        <v/>
      </c>
      <c r="J884" s="84" t="str">
        <f>IF(ISBLANK(B884),"",SUMIF(Virkedager!$C:$C,"&gt;" &amp;  C884,Virkedager!$A:$A) - SUMIF(Virkedager!$C:$C,"&gt;" &amp;  F884,Virkedager!$A:$A))</f>
        <v/>
      </c>
      <c r="K884" s="83" t="str">
        <f t="shared" si="59"/>
        <v/>
      </c>
      <c r="L884" s="157" t="str">
        <f t="shared" si="57"/>
        <v/>
      </c>
      <c r="M884" s="157" t="str">
        <f>IF(ISBLANK(B884),"",IF(COUNTIF(B$7:$B884,B884)&gt;1,TRUE,FALSE))</f>
        <v/>
      </c>
      <c r="N884" s="157" t="str">
        <f>IF(ISBLANK(B884),"",IF(COUNTIF($L$7:L884,TRUE)&gt;$P$2,L884,FALSE))</f>
        <v/>
      </c>
      <c r="O884" s="85"/>
      <c r="P884" s="86" t="str">
        <f t="shared" si="56"/>
        <v/>
      </c>
    </row>
    <row r="885" spans="2:16" s="76" customFormat="1" ht="15" x14ac:dyDescent="0.25">
      <c r="B885" s="153"/>
      <c r="C885" s="164"/>
      <c r="D885" s="164"/>
      <c r="E885" s="169"/>
      <c r="F885" s="164"/>
      <c r="G885" s="154"/>
      <c r="H885" s="162" t="str">
        <f>IF(ISBLANK(B885),"",SUMIF(Virkedager!$C:$C,"&gt;" &amp;  C885,Virkedager!$A:$A) - SUMIF(Virkedager!$C:$C,"&gt;" &amp;  D885,Virkedager!$A:$A))</f>
        <v/>
      </c>
      <c r="I885" s="83" t="str">
        <f t="shared" si="58"/>
        <v/>
      </c>
      <c r="J885" s="84" t="str">
        <f>IF(ISBLANK(B885),"",SUMIF(Virkedager!$C:$C,"&gt;" &amp;  C885,Virkedager!$A:$A) - SUMIF(Virkedager!$C:$C,"&gt;" &amp;  F885,Virkedager!$A:$A))</f>
        <v/>
      </c>
      <c r="K885" s="83" t="str">
        <f t="shared" si="59"/>
        <v/>
      </c>
      <c r="L885" s="157" t="str">
        <f t="shared" si="57"/>
        <v/>
      </c>
      <c r="M885" s="157" t="str">
        <f>IF(ISBLANK(B885),"",IF(COUNTIF(B$7:$B885,B885)&gt;1,TRUE,FALSE))</f>
        <v/>
      </c>
      <c r="N885" s="157" t="str">
        <f>IF(ISBLANK(B885),"",IF(COUNTIF($L$7:L885,TRUE)&gt;$P$2,L885,FALSE))</f>
        <v/>
      </c>
      <c r="O885" s="85"/>
      <c r="P885" s="86" t="str">
        <f t="shared" si="56"/>
        <v/>
      </c>
    </row>
    <row r="886" spans="2:16" s="76" customFormat="1" ht="15" x14ac:dyDescent="0.25">
      <c r="B886" s="153"/>
      <c r="C886" s="164"/>
      <c r="D886" s="164"/>
      <c r="E886" s="169"/>
      <c r="F886" s="164"/>
      <c r="G886" s="154"/>
      <c r="H886" s="162" t="str">
        <f>IF(ISBLANK(B886),"",SUMIF(Virkedager!$C:$C,"&gt;" &amp;  C886,Virkedager!$A:$A) - SUMIF(Virkedager!$C:$C,"&gt;" &amp;  D886,Virkedager!$A:$A))</f>
        <v/>
      </c>
      <c r="I886" s="83" t="str">
        <f t="shared" si="58"/>
        <v/>
      </c>
      <c r="J886" s="84" t="str">
        <f>IF(ISBLANK(B886),"",SUMIF(Virkedager!$C:$C,"&gt;" &amp;  C886,Virkedager!$A:$A) - SUMIF(Virkedager!$C:$C,"&gt;" &amp;  F886,Virkedager!$A:$A))</f>
        <v/>
      </c>
      <c r="K886" s="83" t="str">
        <f t="shared" si="59"/>
        <v/>
      </c>
      <c r="L886" s="157" t="str">
        <f t="shared" si="57"/>
        <v/>
      </c>
      <c r="M886" s="157" t="str">
        <f>IF(ISBLANK(B886),"",IF(COUNTIF(B$7:$B886,B886)&gt;1,TRUE,FALSE))</f>
        <v/>
      </c>
      <c r="N886" s="157" t="str">
        <f>IF(ISBLANK(B886),"",IF(COUNTIF($L$7:L886,TRUE)&gt;$P$2,L886,FALSE))</f>
        <v/>
      </c>
      <c r="O886" s="85"/>
      <c r="P886" s="86" t="str">
        <f t="shared" si="56"/>
        <v/>
      </c>
    </row>
    <row r="887" spans="2:16" s="76" customFormat="1" ht="15" x14ac:dyDescent="0.25">
      <c r="B887" s="153"/>
      <c r="C887" s="164"/>
      <c r="D887" s="164"/>
      <c r="E887" s="169"/>
      <c r="F887" s="164"/>
      <c r="G887" s="154"/>
      <c r="H887" s="162" t="str">
        <f>IF(ISBLANK(B887),"",SUMIF(Virkedager!$C:$C,"&gt;" &amp;  C887,Virkedager!$A:$A) - SUMIF(Virkedager!$C:$C,"&gt;" &amp;  D887,Virkedager!$A:$A))</f>
        <v/>
      </c>
      <c r="I887" s="83" t="str">
        <f t="shared" si="58"/>
        <v/>
      </c>
      <c r="J887" s="84" t="str">
        <f>IF(ISBLANK(B887),"",SUMIF(Virkedager!$C:$C,"&gt;" &amp;  C887,Virkedager!$A:$A) - SUMIF(Virkedager!$C:$C,"&gt;" &amp;  F887,Virkedager!$A:$A))</f>
        <v/>
      </c>
      <c r="K887" s="83" t="str">
        <f t="shared" si="59"/>
        <v/>
      </c>
      <c r="L887" s="157" t="str">
        <f t="shared" si="57"/>
        <v/>
      </c>
      <c r="M887" s="157" t="str">
        <f>IF(ISBLANK(B887),"",IF(COUNTIF(B$7:$B887,B887)&gt;1,TRUE,FALSE))</f>
        <v/>
      </c>
      <c r="N887" s="157" t="str">
        <f>IF(ISBLANK(B887),"",IF(COUNTIF($L$7:L887,TRUE)&gt;$P$2,L887,FALSE))</f>
        <v/>
      </c>
      <c r="O887" s="85"/>
      <c r="P887" s="86" t="str">
        <f t="shared" si="56"/>
        <v/>
      </c>
    </row>
    <row r="888" spans="2:16" s="76" customFormat="1" ht="15" x14ac:dyDescent="0.25">
      <c r="B888" s="153"/>
      <c r="C888" s="164"/>
      <c r="D888" s="164"/>
      <c r="E888" s="169"/>
      <c r="F888" s="164"/>
      <c r="G888" s="154"/>
      <c r="H888" s="162" t="str">
        <f>IF(ISBLANK(B888),"",SUMIF(Virkedager!$C:$C,"&gt;" &amp;  C888,Virkedager!$A:$A) - SUMIF(Virkedager!$C:$C,"&gt;" &amp;  D888,Virkedager!$A:$A))</f>
        <v/>
      </c>
      <c r="I888" s="83" t="str">
        <f t="shared" si="58"/>
        <v/>
      </c>
      <c r="J888" s="84" t="str">
        <f>IF(ISBLANK(B888),"",SUMIF(Virkedager!$C:$C,"&gt;" &amp;  C888,Virkedager!$A:$A) - SUMIF(Virkedager!$C:$C,"&gt;" &amp;  F888,Virkedager!$A:$A))</f>
        <v/>
      </c>
      <c r="K888" s="83" t="str">
        <f t="shared" si="59"/>
        <v/>
      </c>
      <c r="L888" s="157" t="str">
        <f t="shared" si="57"/>
        <v/>
      </c>
      <c r="M888" s="157" t="str">
        <f>IF(ISBLANK(B888),"",IF(COUNTIF(B$7:$B888,B888)&gt;1,TRUE,FALSE))</f>
        <v/>
      </c>
      <c r="N888" s="157" t="str">
        <f>IF(ISBLANK(B888),"",IF(COUNTIF($L$7:L888,TRUE)&gt;$P$2,L888,FALSE))</f>
        <v/>
      </c>
      <c r="O888" s="85"/>
      <c r="P888" s="86" t="str">
        <f t="shared" si="56"/>
        <v/>
      </c>
    </row>
    <row r="889" spans="2:16" s="76" customFormat="1" ht="15" x14ac:dyDescent="0.25">
      <c r="B889" s="153"/>
      <c r="C889" s="164"/>
      <c r="D889" s="164"/>
      <c r="E889" s="169"/>
      <c r="F889" s="164"/>
      <c r="G889" s="154"/>
      <c r="H889" s="162" t="str">
        <f>IF(ISBLANK(B889),"",SUMIF(Virkedager!$C:$C,"&gt;" &amp;  C889,Virkedager!$A:$A) - SUMIF(Virkedager!$C:$C,"&gt;" &amp;  D889,Virkedager!$A:$A))</f>
        <v/>
      </c>
      <c r="I889" s="83" t="str">
        <f t="shared" si="58"/>
        <v/>
      </c>
      <c r="J889" s="84" t="str">
        <f>IF(ISBLANK(B889),"",SUMIF(Virkedager!$C:$C,"&gt;" &amp;  C889,Virkedager!$A:$A) - SUMIF(Virkedager!$C:$C,"&gt;" &amp;  F889,Virkedager!$A:$A))</f>
        <v/>
      </c>
      <c r="K889" s="83" t="str">
        <f t="shared" si="59"/>
        <v/>
      </c>
      <c r="L889" s="157" t="str">
        <f t="shared" si="57"/>
        <v/>
      </c>
      <c r="M889" s="157" t="str">
        <f>IF(ISBLANK(B889),"",IF(COUNTIF(B$7:$B889,B889)&gt;1,TRUE,FALSE))</f>
        <v/>
      </c>
      <c r="N889" s="157" t="str">
        <f>IF(ISBLANK(B889),"",IF(COUNTIF($L$7:L889,TRUE)&gt;$P$2,L889,FALSE))</f>
        <v/>
      </c>
      <c r="O889" s="85"/>
      <c r="P889" s="86" t="str">
        <f t="shared" si="56"/>
        <v/>
      </c>
    </row>
    <row r="890" spans="2:16" s="76" customFormat="1" ht="15" x14ac:dyDescent="0.25">
      <c r="B890" s="153"/>
      <c r="C890" s="164"/>
      <c r="D890" s="164"/>
      <c r="E890" s="169"/>
      <c r="F890" s="164"/>
      <c r="G890" s="154"/>
      <c r="H890" s="162" t="str">
        <f>IF(ISBLANK(B890),"",SUMIF(Virkedager!$C:$C,"&gt;" &amp;  C890,Virkedager!$A:$A) - SUMIF(Virkedager!$C:$C,"&gt;" &amp;  D890,Virkedager!$A:$A))</f>
        <v/>
      </c>
      <c r="I890" s="83" t="str">
        <f t="shared" si="58"/>
        <v/>
      </c>
      <c r="J890" s="84" t="str">
        <f>IF(ISBLANK(B890),"",SUMIF(Virkedager!$C:$C,"&gt;" &amp;  C890,Virkedager!$A:$A) - SUMIF(Virkedager!$C:$C,"&gt;" &amp;  F890,Virkedager!$A:$A))</f>
        <v/>
      </c>
      <c r="K890" s="83" t="str">
        <f t="shared" si="59"/>
        <v/>
      </c>
      <c r="L890" s="157" t="str">
        <f t="shared" si="57"/>
        <v/>
      </c>
      <c r="M890" s="157" t="str">
        <f>IF(ISBLANK(B890),"",IF(COUNTIF(B$7:$B890,B890)&gt;1,TRUE,FALSE))</f>
        <v/>
      </c>
      <c r="N890" s="157" t="str">
        <f>IF(ISBLANK(B890),"",IF(COUNTIF($L$7:L890,TRUE)&gt;$P$2,L890,FALSE))</f>
        <v/>
      </c>
      <c r="O890" s="85"/>
      <c r="P890" s="86" t="str">
        <f t="shared" si="56"/>
        <v/>
      </c>
    </row>
    <row r="891" spans="2:16" s="76" customFormat="1" ht="15" x14ac:dyDescent="0.25">
      <c r="B891" s="153"/>
      <c r="C891" s="164"/>
      <c r="D891" s="164"/>
      <c r="E891" s="169"/>
      <c r="F891" s="164"/>
      <c r="G891" s="154"/>
      <c r="H891" s="162" t="str">
        <f>IF(ISBLANK(B891),"",SUMIF(Virkedager!$C:$C,"&gt;" &amp;  C891,Virkedager!$A:$A) - SUMIF(Virkedager!$C:$C,"&gt;" &amp;  D891,Virkedager!$A:$A))</f>
        <v/>
      </c>
      <c r="I891" s="83" t="str">
        <f t="shared" si="58"/>
        <v/>
      </c>
      <c r="J891" s="84" t="str">
        <f>IF(ISBLANK(B891),"",SUMIF(Virkedager!$C:$C,"&gt;" &amp;  C891,Virkedager!$A:$A) - SUMIF(Virkedager!$C:$C,"&gt;" &amp;  F891,Virkedager!$A:$A))</f>
        <v/>
      </c>
      <c r="K891" s="83" t="str">
        <f t="shared" si="59"/>
        <v/>
      </c>
      <c r="L891" s="157" t="str">
        <f t="shared" si="57"/>
        <v/>
      </c>
      <c r="M891" s="157" t="str">
        <f>IF(ISBLANK(B891),"",IF(COUNTIF(B$7:$B891,B891)&gt;1,TRUE,FALSE))</f>
        <v/>
      </c>
      <c r="N891" s="157" t="str">
        <f>IF(ISBLANK(B891),"",IF(COUNTIF($L$7:L891,TRUE)&gt;$P$2,L891,FALSE))</f>
        <v/>
      </c>
      <c r="O891" s="85"/>
      <c r="P891" s="86" t="str">
        <f t="shared" si="56"/>
        <v/>
      </c>
    </row>
    <row r="892" spans="2:16" s="76" customFormat="1" ht="15" x14ac:dyDescent="0.25">
      <c r="B892" s="153"/>
      <c r="C892" s="164"/>
      <c r="D892" s="164"/>
      <c r="E892" s="169"/>
      <c r="F892" s="164"/>
      <c r="G892" s="154"/>
      <c r="H892" s="162" t="str">
        <f>IF(ISBLANK(B892),"",SUMIF(Virkedager!$C:$C,"&gt;" &amp;  C892,Virkedager!$A:$A) - SUMIF(Virkedager!$C:$C,"&gt;" &amp;  D892,Virkedager!$A:$A))</f>
        <v/>
      </c>
      <c r="I892" s="83" t="str">
        <f t="shared" si="58"/>
        <v/>
      </c>
      <c r="J892" s="84" t="str">
        <f>IF(ISBLANK(B892),"",SUMIF(Virkedager!$C:$C,"&gt;" &amp;  C892,Virkedager!$A:$A) - SUMIF(Virkedager!$C:$C,"&gt;" &amp;  F892,Virkedager!$A:$A))</f>
        <v/>
      </c>
      <c r="K892" s="83" t="str">
        <f t="shared" si="59"/>
        <v/>
      </c>
      <c r="L892" s="157" t="str">
        <f t="shared" si="57"/>
        <v/>
      </c>
      <c r="M892" s="157" t="str">
        <f>IF(ISBLANK(B892),"",IF(COUNTIF(B$7:$B892,B892)&gt;1,TRUE,FALSE))</f>
        <v/>
      </c>
      <c r="N892" s="157" t="str">
        <f>IF(ISBLANK(B892),"",IF(COUNTIF($L$7:L892,TRUE)&gt;$P$2,L892,FALSE))</f>
        <v/>
      </c>
      <c r="O892" s="85"/>
      <c r="P892" s="86" t="str">
        <f t="shared" si="56"/>
        <v/>
      </c>
    </row>
    <row r="893" spans="2:16" s="76" customFormat="1" ht="15" x14ac:dyDescent="0.25">
      <c r="B893" s="153"/>
      <c r="C893" s="164"/>
      <c r="D893" s="164"/>
      <c r="E893" s="169"/>
      <c r="F893" s="164"/>
      <c r="G893" s="154"/>
      <c r="H893" s="162" t="str">
        <f>IF(ISBLANK(B893),"",SUMIF(Virkedager!$C:$C,"&gt;" &amp;  C893,Virkedager!$A:$A) - SUMIF(Virkedager!$C:$C,"&gt;" &amp;  D893,Virkedager!$A:$A))</f>
        <v/>
      </c>
      <c r="I893" s="83" t="str">
        <f t="shared" si="58"/>
        <v/>
      </c>
      <c r="J893" s="84" t="str">
        <f>IF(ISBLANK(B893),"",SUMIF(Virkedager!$C:$C,"&gt;" &amp;  C893,Virkedager!$A:$A) - SUMIF(Virkedager!$C:$C,"&gt;" &amp;  F893,Virkedager!$A:$A))</f>
        <v/>
      </c>
      <c r="K893" s="83" t="str">
        <f t="shared" si="59"/>
        <v/>
      </c>
      <c r="L893" s="157" t="str">
        <f t="shared" si="57"/>
        <v/>
      </c>
      <c r="M893" s="157" t="str">
        <f>IF(ISBLANK(B893),"",IF(COUNTIF(B$7:$B893,B893)&gt;1,TRUE,FALSE))</f>
        <v/>
      </c>
      <c r="N893" s="157" t="str">
        <f>IF(ISBLANK(B893),"",IF(COUNTIF($L$7:L893,TRUE)&gt;$P$2,L893,FALSE))</f>
        <v/>
      </c>
      <c r="O893" s="85"/>
      <c r="P893" s="86" t="str">
        <f t="shared" si="56"/>
        <v/>
      </c>
    </row>
    <row r="894" spans="2:16" s="76" customFormat="1" ht="15" x14ac:dyDescent="0.25">
      <c r="B894" s="153"/>
      <c r="C894" s="164"/>
      <c r="D894" s="164"/>
      <c r="E894" s="169"/>
      <c r="F894" s="164"/>
      <c r="G894" s="154"/>
      <c r="H894" s="162" t="str">
        <f>IF(ISBLANK(B894),"",SUMIF(Virkedager!$C:$C,"&gt;" &amp;  C894,Virkedager!$A:$A) - SUMIF(Virkedager!$C:$C,"&gt;" &amp;  D894,Virkedager!$A:$A))</f>
        <v/>
      </c>
      <c r="I894" s="83" t="str">
        <f t="shared" si="58"/>
        <v/>
      </c>
      <c r="J894" s="84" t="str">
        <f>IF(ISBLANK(B894),"",SUMIF(Virkedager!$C:$C,"&gt;" &amp;  C894,Virkedager!$A:$A) - SUMIF(Virkedager!$C:$C,"&gt;" &amp;  F894,Virkedager!$A:$A))</f>
        <v/>
      </c>
      <c r="K894" s="83" t="str">
        <f t="shared" si="59"/>
        <v/>
      </c>
      <c r="L894" s="157" t="str">
        <f t="shared" si="57"/>
        <v/>
      </c>
      <c r="M894" s="157" t="str">
        <f>IF(ISBLANK(B894),"",IF(COUNTIF(B$7:$B894,B894)&gt;1,TRUE,FALSE))</f>
        <v/>
      </c>
      <c r="N894" s="157" t="str">
        <f>IF(ISBLANK(B894),"",IF(COUNTIF($L$7:L894,TRUE)&gt;$P$2,L894,FALSE))</f>
        <v/>
      </c>
      <c r="O894" s="85"/>
      <c r="P894" s="86" t="str">
        <f t="shared" si="56"/>
        <v/>
      </c>
    </row>
    <row r="895" spans="2:16" s="76" customFormat="1" ht="15" x14ac:dyDescent="0.25">
      <c r="B895" s="153"/>
      <c r="C895" s="164"/>
      <c r="D895" s="164"/>
      <c r="E895" s="169"/>
      <c r="F895" s="164"/>
      <c r="G895" s="154"/>
      <c r="H895" s="162" t="str">
        <f>IF(ISBLANK(B895),"",SUMIF(Virkedager!$C:$C,"&gt;" &amp;  C895,Virkedager!$A:$A) - SUMIF(Virkedager!$C:$C,"&gt;" &amp;  D895,Virkedager!$A:$A))</f>
        <v/>
      </c>
      <c r="I895" s="83" t="str">
        <f t="shared" si="58"/>
        <v/>
      </c>
      <c r="J895" s="84" t="str">
        <f>IF(ISBLANK(B895),"",SUMIF(Virkedager!$C:$C,"&gt;" &amp;  C895,Virkedager!$A:$A) - SUMIF(Virkedager!$C:$C,"&gt;" &amp;  F895,Virkedager!$A:$A))</f>
        <v/>
      </c>
      <c r="K895" s="83" t="str">
        <f t="shared" si="59"/>
        <v/>
      </c>
      <c r="L895" s="157" t="str">
        <f t="shared" si="57"/>
        <v/>
      </c>
      <c r="M895" s="157" t="str">
        <f>IF(ISBLANK(B895),"",IF(COUNTIF(B$7:$B895,B895)&gt;1,TRUE,FALSE))</f>
        <v/>
      </c>
      <c r="N895" s="157" t="str">
        <f>IF(ISBLANK(B895),"",IF(COUNTIF($L$7:L895,TRUE)&gt;$P$2,L895,FALSE))</f>
        <v/>
      </c>
      <c r="O895" s="85"/>
      <c r="P895" s="86" t="str">
        <f t="shared" si="56"/>
        <v/>
      </c>
    </row>
    <row r="896" spans="2:16" s="76" customFormat="1" ht="15" x14ac:dyDescent="0.25">
      <c r="B896" s="153"/>
      <c r="C896" s="164"/>
      <c r="D896" s="164"/>
      <c r="E896" s="169"/>
      <c r="F896" s="164"/>
      <c r="G896" s="154"/>
      <c r="H896" s="162" t="str">
        <f>IF(ISBLANK(B896),"",SUMIF(Virkedager!$C:$C,"&gt;" &amp;  C896,Virkedager!$A:$A) - SUMIF(Virkedager!$C:$C,"&gt;" &amp;  D896,Virkedager!$A:$A))</f>
        <v/>
      </c>
      <c r="I896" s="83" t="str">
        <f t="shared" si="58"/>
        <v/>
      </c>
      <c r="J896" s="84" t="str">
        <f>IF(ISBLANK(B896),"",SUMIF(Virkedager!$C:$C,"&gt;" &amp;  C896,Virkedager!$A:$A) - SUMIF(Virkedager!$C:$C,"&gt;" &amp;  F896,Virkedager!$A:$A))</f>
        <v/>
      </c>
      <c r="K896" s="83" t="str">
        <f t="shared" si="59"/>
        <v/>
      </c>
      <c r="L896" s="157" t="str">
        <f t="shared" si="57"/>
        <v/>
      </c>
      <c r="M896" s="157" t="str">
        <f>IF(ISBLANK(B896),"",IF(COUNTIF(B$7:$B896,B896)&gt;1,TRUE,FALSE))</f>
        <v/>
      </c>
      <c r="N896" s="157" t="str">
        <f>IF(ISBLANK(B896),"",IF(COUNTIF($L$7:L896,TRUE)&gt;$P$2,L896,FALSE))</f>
        <v/>
      </c>
      <c r="O896" s="85"/>
      <c r="P896" s="86" t="str">
        <f t="shared" si="56"/>
        <v/>
      </c>
    </row>
    <row r="897" spans="2:16" s="76" customFormat="1" ht="15" x14ac:dyDescent="0.25">
      <c r="B897" s="153"/>
      <c r="C897" s="164"/>
      <c r="D897" s="164"/>
      <c r="E897" s="169"/>
      <c r="F897" s="164"/>
      <c r="G897" s="154"/>
      <c r="H897" s="162" t="str">
        <f>IF(ISBLANK(B897),"",SUMIF(Virkedager!$C:$C,"&gt;" &amp;  C897,Virkedager!$A:$A) - SUMIF(Virkedager!$C:$C,"&gt;" &amp;  D897,Virkedager!$A:$A))</f>
        <v/>
      </c>
      <c r="I897" s="83" t="str">
        <f t="shared" si="58"/>
        <v/>
      </c>
      <c r="J897" s="84" t="str">
        <f>IF(ISBLANK(B897),"",SUMIF(Virkedager!$C:$C,"&gt;" &amp;  C897,Virkedager!$A:$A) - SUMIF(Virkedager!$C:$C,"&gt;" &amp;  F897,Virkedager!$A:$A))</f>
        <v/>
      </c>
      <c r="K897" s="83" t="str">
        <f t="shared" si="59"/>
        <v/>
      </c>
      <c r="L897" s="157" t="str">
        <f t="shared" si="57"/>
        <v/>
      </c>
      <c r="M897" s="157" t="str">
        <f>IF(ISBLANK(B897),"",IF(COUNTIF(B$7:$B897,B897)&gt;1,TRUE,FALSE))</f>
        <v/>
      </c>
      <c r="N897" s="157" t="str">
        <f>IF(ISBLANK(B897),"",IF(COUNTIF($L$7:L897,TRUE)&gt;$P$2,L897,FALSE))</f>
        <v/>
      </c>
      <c r="O897" s="85"/>
      <c r="P897" s="86" t="str">
        <f t="shared" si="56"/>
        <v/>
      </c>
    </row>
    <row r="898" spans="2:16" s="76" customFormat="1" ht="15" x14ac:dyDescent="0.25">
      <c r="B898" s="153"/>
      <c r="C898" s="164"/>
      <c r="D898" s="164"/>
      <c r="E898" s="169"/>
      <c r="F898" s="164"/>
      <c r="G898" s="154"/>
      <c r="H898" s="162" t="str">
        <f>IF(ISBLANK(B898),"",SUMIF(Virkedager!$C:$C,"&gt;" &amp;  C898,Virkedager!$A:$A) - SUMIF(Virkedager!$C:$C,"&gt;" &amp;  D898,Virkedager!$A:$A))</f>
        <v/>
      </c>
      <c r="I898" s="83" t="str">
        <f t="shared" si="58"/>
        <v/>
      </c>
      <c r="J898" s="84" t="str">
        <f>IF(ISBLANK(B898),"",SUMIF(Virkedager!$C:$C,"&gt;" &amp;  C898,Virkedager!$A:$A) - SUMIF(Virkedager!$C:$C,"&gt;" &amp;  F898,Virkedager!$A:$A))</f>
        <v/>
      </c>
      <c r="K898" s="83" t="str">
        <f t="shared" si="59"/>
        <v/>
      </c>
      <c r="L898" s="157" t="str">
        <f t="shared" si="57"/>
        <v/>
      </c>
      <c r="M898" s="157" t="str">
        <f>IF(ISBLANK(B898),"",IF(COUNTIF(B$7:$B898,B898)&gt;1,TRUE,FALSE))</f>
        <v/>
      </c>
      <c r="N898" s="157" t="str">
        <f>IF(ISBLANK(B898),"",IF(COUNTIF($L$7:L898,TRUE)&gt;$P$2,L898,FALSE))</f>
        <v/>
      </c>
      <c r="O898" s="85"/>
      <c r="P898" s="86" t="str">
        <f t="shared" si="56"/>
        <v/>
      </c>
    </row>
    <row r="899" spans="2:16" s="76" customFormat="1" ht="15" x14ac:dyDescent="0.25">
      <c r="B899" s="153"/>
      <c r="C899" s="164"/>
      <c r="D899" s="164"/>
      <c r="E899" s="169"/>
      <c r="F899" s="164"/>
      <c r="G899" s="154"/>
      <c r="H899" s="162" t="str">
        <f>IF(ISBLANK(B899),"",SUMIF(Virkedager!$C:$C,"&gt;" &amp;  C899,Virkedager!$A:$A) - SUMIF(Virkedager!$C:$C,"&gt;" &amp;  D899,Virkedager!$A:$A))</f>
        <v/>
      </c>
      <c r="I899" s="83" t="str">
        <f t="shared" si="58"/>
        <v/>
      </c>
      <c r="J899" s="84" t="str">
        <f>IF(ISBLANK(B899),"",SUMIF(Virkedager!$C:$C,"&gt;" &amp;  C899,Virkedager!$A:$A) - SUMIF(Virkedager!$C:$C,"&gt;" &amp;  F899,Virkedager!$A:$A))</f>
        <v/>
      </c>
      <c r="K899" s="83" t="str">
        <f t="shared" si="59"/>
        <v/>
      </c>
      <c r="L899" s="157" t="str">
        <f t="shared" si="57"/>
        <v/>
      </c>
      <c r="M899" s="157" t="str">
        <f>IF(ISBLANK(B899),"",IF(COUNTIF(B$7:$B899,B899)&gt;1,TRUE,FALSE))</f>
        <v/>
      </c>
      <c r="N899" s="157" t="str">
        <f>IF(ISBLANK(B899),"",IF(COUNTIF($L$7:L899,TRUE)&gt;$P$2,L899,FALSE))</f>
        <v/>
      </c>
      <c r="O899" s="85"/>
      <c r="P899" s="86" t="str">
        <f t="shared" si="56"/>
        <v/>
      </c>
    </row>
    <row r="900" spans="2:16" s="76" customFormat="1" ht="15" x14ac:dyDescent="0.25">
      <c r="B900" s="153"/>
      <c r="C900" s="164"/>
      <c r="D900" s="164"/>
      <c r="E900" s="169"/>
      <c r="F900" s="164"/>
      <c r="G900" s="154"/>
      <c r="H900" s="162" t="str">
        <f>IF(ISBLANK(B900),"",SUMIF(Virkedager!$C:$C,"&gt;" &amp;  C900,Virkedager!$A:$A) - SUMIF(Virkedager!$C:$C,"&gt;" &amp;  D900,Virkedager!$A:$A))</f>
        <v/>
      </c>
      <c r="I900" s="83" t="str">
        <f t="shared" si="58"/>
        <v/>
      </c>
      <c r="J900" s="84" t="str">
        <f>IF(ISBLANK(B900),"",SUMIF(Virkedager!$C:$C,"&gt;" &amp;  C900,Virkedager!$A:$A) - SUMIF(Virkedager!$C:$C,"&gt;" &amp;  F900,Virkedager!$A:$A))</f>
        <v/>
      </c>
      <c r="K900" s="83" t="str">
        <f t="shared" si="59"/>
        <v/>
      </c>
      <c r="L900" s="157" t="str">
        <f t="shared" si="57"/>
        <v/>
      </c>
      <c r="M900" s="157" t="str">
        <f>IF(ISBLANK(B900),"",IF(COUNTIF(B$7:$B900,B900)&gt;1,TRUE,FALSE))</f>
        <v/>
      </c>
      <c r="N900" s="157" t="str">
        <f>IF(ISBLANK(B900),"",IF(COUNTIF($L$7:L900,TRUE)&gt;$P$2,L900,FALSE))</f>
        <v/>
      </c>
      <c r="O900" s="85"/>
      <c r="P900" s="86" t="str">
        <f t="shared" si="56"/>
        <v/>
      </c>
    </row>
    <row r="901" spans="2:16" s="76" customFormat="1" ht="15" x14ac:dyDescent="0.25">
      <c r="B901" s="153"/>
      <c r="C901" s="164"/>
      <c r="D901" s="164"/>
      <c r="E901" s="169"/>
      <c r="F901" s="164"/>
      <c r="G901" s="154"/>
      <c r="H901" s="162" t="str">
        <f>IF(ISBLANK(B901),"",SUMIF(Virkedager!$C:$C,"&gt;" &amp;  C901,Virkedager!$A:$A) - SUMIF(Virkedager!$C:$C,"&gt;" &amp;  D901,Virkedager!$A:$A))</f>
        <v/>
      </c>
      <c r="I901" s="83" t="str">
        <f t="shared" si="58"/>
        <v/>
      </c>
      <c r="J901" s="84" t="str">
        <f>IF(ISBLANK(B901),"",SUMIF(Virkedager!$C:$C,"&gt;" &amp;  C901,Virkedager!$A:$A) - SUMIF(Virkedager!$C:$C,"&gt;" &amp;  F901,Virkedager!$A:$A))</f>
        <v/>
      </c>
      <c r="K901" s="83" t="str">
        <f t="shared" si="59"/>
        <v/>
      </c>
      <c r="L901" s="157" t="str">
        <f t="shared" si="57"/>
        <v/>
      </c>
      <c r="M901" s="157" t="str">
        <f>IF(ISBLANK(B901),"",IF(COUNTIF(B$7:$B901,B901)&gt;1,TRUE,FALSE))</f>
        <v/>
      </c>
      <c r="N901" s="157" t="str">
        <f>IF(ISBLANK(B901),"",IF(COUNTIF($L$7:L901,TRUE)&gt;$P$2,L901,FALSE))</f>
        <v/>
      </c>
      <c r="O901" s="85"/>
      <c r="P901" s="86" t="str">
        <f t="shared" si="56"/>
        <v/>
      </c>
    </row>
    <row r="902" spans="2:16" s="76" customFormat="1" ht="15" x14ac:dyDescent="0.25">
      <c r="B902" s="153"/>
      <c r="C902" s="164"/>
      <c r="D902" s="164"/>
      <c r="E902" s="169"/>
      <c r="F902" s="164"/>
      <c r="G902" s="154"/>
      <c r="H902" s="162" t="str">
        <f>IF(ISBLANK(B902),"",SUMIF(Virkedager!$C:$C,"&gt;" &amp;  C902,Virkedager!$A:$A) - SUMIF(Virkedager!$C:$C,"&gt;" &amp;  D902,Virkedager!$A:$A))</f>
        <v/>
      </c>
      <c r="I902" s="83" t="str">
        <f t="shared" si="58"/>
        <v/>
      </c>
      <c r="J902" s="84" t="str">
        <f>IF(ISBLANK(B902),"",SUMIF(Virkedager!$C:$C,"&gt;" &amp;  C902,Virkedager!$A:$A) - SUMIF(Virkedager!$C:$C,"&gt;" &amp;  F902,Virkedager!$A:$A))</f>
        <v/>
      </c>
      <c r="K902" s="83" t="str">
        <f t="shared" si="59"/>
        <v/>
      </c>
      <c r="L902" s="157" t="str">
        <f t="shared" si="57"/>
        <v/>
      </c>
      <c r="M902" s="157" t="str">
        <f>IF(ISBLANK(B902),"",IF(COUNTIF(B$7:$B902,B902)&gt;1,TRUE,FALSE))</f>
        <v/>
      </c>
      <c r="N902" s="157" t="str">
        <f>IF(ISBLANK(B902),"",IF(COUNTIF($L$7:L902,TRUE)&gt;$P$2,L902,FALSE))</f>
        <v/>
      </c>
      <c r="O902" s="85"/>
      <c r="P902" s="86" t="str">
        <f t="shared" si="56"/>
        <v/>
      </c>
    </row>
    <row r="903" spans="2:16" s="76" customFormat="1" ht="15" x14ac:dyDescent="0.25">
      <c r="B903" s="153"/>
      <c r="C903" s="164"/>
      <c r="D903" s="164"/>
      <c r="E903" s="169"/>
      <c r="F903" s="164"/>
      <c r="G903" s="154"/>
      <c r="H903" s="162" t="str">
        <f>IF(ISBLANK(B903),"",SUMIF(Virkedager!$C:$C,"&gt;" &amp;  C903,Virkedager!$A:$A) - SUMIF(Virkedager!$C:$C,"&gt;" &amp;  D903,Virkedager!$A:$A))</f>
        <v/>
      </c>
      <c r="I903" s="83" t="str">
        <f t="shared" si="58"/>
        <v/>
      </c>
      <c r="J903" s="84" t="str">
        <f>IF(ISBLANK(B903),"",SUMIF(Virkedager!$C:$C,"&gt;" &amp;  C903,Virkedager!$A:$A) - SUMIF(Virkedager!$C:$C,"&gt;" &amp;  F903,Virkedager!$A:$A))</f>
        <v/>
      </c>
      <c r="K903" s="83" t="str">
        <f t="shared" si="59"/>
        <v/>
      </c>
      <c r="L903" s="157" t="str">
        <f t="shared" si="57"/>
        <v/>
      </c>
      <c r="M903" s="157" t="str">
        <f>IF(ISBLANK(B903),"",IF(COUNTIF(B$7:$B903,B903)&gt;1,TRUE,FALSE))</f>
        <v/>
      </c>
      <c r="N903" s="157" t="str">
        <f>IF(ISBLANK(B903),"",IF(COUNTIF($L$7:L903,TRUE)&gt;$P$2,L903,FALSE))</f>
        <v/>
      </c>
      <c r="O903" s="85"/>
      <c r="P903" s="86" t="str">
        <f t="shared" si="56"/>
        <v/>
      </c>
    </row>
    <row r="904" spans="2:16" s="76" customFormat="1" ht="15" x14ac:dyDescent="0.25">
      <c r="B904" s="153"/>
      <c r="C904" s="164"/>
      <c r="D904" s="164"/>
      <c r="E904" s="169"/>
      <c r="F904" s="164"/>
      <c r="G904" s="154"/>
      <c r="H904" s="162" t="str">
        <f>IF(ISBLANK(B904),"",SUMIF(Virkedager!$C:$C,"&gt;" &amp;  C904,Virkedager!$A:$A) - SUMIF(Virkedager!$C:$C,"&gt;" &amp;  D904,Virkedager!$A:$A))</f>
        <v/>
      </c>
      <c r="I904" s="83" t="str">
        <f t="shared" si="58"/>
        <v/>
      </c>
      <c r="J904" s="84" t="str">
        <f>IF(ISBLANK(B904),"",SUMIF(Virkedager!$C:$C,"&gt;" &amp;  C904,Virkedager!$A:$A) - SUMIF(Virkedager!$C:$C,"&gt;" &amp;  F904,Virkedager!$A:$A))</f>
        <v/>
      </c>
      <c r="K904" s="83" t="str">
        <f t="shared" si="59"/>
        <v/>
      </c>
      <c r="L904" s="157" t="str">
        <f t="shared" si="57"/>
        <v/>
      </c>
      <c r="M904" s="157" t="str">
        <f>IF(ISBLANK(B904),"",IF(COUNTIF(B$7:$B904,B904)&gt;1,TRUE,FALSE))</f>
        <v/>
      </c>
      <c r="N904" s="157" t="str">
        <f>IF(ISBLANK(B904),"",IF(COUNTIF($L$7:L904,TRUE)&gt;$P$2,L904,FALSE))</f>
        <v/>
      </c>
      <c r="O904" s="85"/>
      <c r="P904" s="86" t="str">
        <f t="shared" si="56"/>
        <v/>
      </c>
    </row>
    <row r="905" spans="2:16" s="76" customFormat="1" ht="15" x14ac:dyDescent="0.25">
      <c r="B905" s="153"/>
      <c r="C905" s="164"/>
      <c r="D905" s="164"/>
      <c r="E905" s="169"/>
      <c r="F905" s="164"/>
      <c r="G905" s="154"/>
      <c r="H905" s="162" t="str">
        <f>IF(ISBLANK(B905),"",SUMIF(Virkedager!$C:$C,"&gt;" &amp;  C905,Virkedager!$A:$A) - SUMIF(Virkedager!$C:$C,"&gt;" &amp;  D905,Virkedager!$A:$A))</f>
        <v/>
      </c>
      <c r="I905" s="83" t="str">
        <f t="shared" si="58"/>
        <v/>
      </c>
      <c r="J905" s="84" t="str">
        <f>IF(ISBLANK(B905),"",SUMIF(Virkedager!$C:$C,"&gt;" &amp;  C905,Virkedager!$A:$A) - SUMIF(Virkedager!$C:$C,"&gt;" &amp;  F905,Virkedager!$A:$A))</f>
        <v/>
      </c>
      <c r="K905" s="83" t="str">
        <f t="shared" si="59"/>
        <v/>
      </c>
      <c r="L905" s="157" t="str">
        <f t="shared" si="57"/>
        <v/>
      </c>
      <c r="M905" s="157" t="str">
        <f>IF(ISBLANK(B905),"",IF(COUNTIF(B$7:$B905,B905)&gt;1,TRUE,FALSE))</f>
        <v/>
      </c>
      <c r="N905" s="157" t="str">
        <f>IF(ISBLANK(B905),"",IF(COUNTIF($L$7:L905,TRUE)&gt;$P$2,L905,FALSE))</f>
        <v/>
      </c>
      <c r="O905" s="85"/>
      <c r="P905" s="86" t="str">
        <f t="shared" si="56"/>
        <v/>
      </c>
    </row>
    <row r="906" spans="2:16" s="76" customFormat="1" ht="15" x14ac:dyDescent="0.25">
      <c r="B906" s="153"/>
      <c r="C906" s="164"/>
      <c r="D906" s="164"/>
      <c r="E906" s="169"/>
      <c r="F906" s="164"/>
      <c r="G906" s="154"/>
      <c r="H906" s="162" t="str">
        <f>IF(ISBLANK(B906),"",SUMIF(Virkedager!$C:$C,"&gt;" &amp;  C906,Virkedager!$A:$A) - SUMIF(Virkedager!$C:$C,"&gt;" &amp;  D906,Virkedager!$A:$A))</f>
        <v/>
      </c>
      <c r="I906" s="83" t="str">
        <f t="shared" si="58"/>
        <v/>
      </c>
      <c r="J906" s="84" t="str">
        <f>IF(ISBLANK(B906),"",SUMIF(Virkedager!$C:$C,"&gt;" &amp;  C906,Virkedager!$A:$A) - SUMIF(Virkedager!$C:$C,"&gt;" &amp;  F906,Virkedager!$A:$A))</f>
        <v/>
      </c>
      <c r="K906" s="83" t="str">
        <f t="shared" si="59"/>
        <v/>
      </c>
      <c r="L906" s="157" t="str">
        <f t="shared" si="57"/>
        <v/>
      </c>
      <c r="M906" s="157" t="str">
        <f>IF(ISBLANK(B906),"",IF(COUNTIF(B$7:$B906,B906)&gt;1,TRUE,FALSE))</f>
        <v/>
      </c>
      <c r="N906" s="157" t="str">
        <f>IF(ISBLANK(B906),"",IF(COUNTIF($L$7:L906,TRUE)&gt;$P$2,L906,FALSE))</f>
        <v/>
      </c>
      <c r="O906" s="85"/>
      <c r="P906" s="86" t="str">
        <f t="shared" si="56"/>
        <v/>
      </c>
    </row>
    <row r="907" spans="2:16" s="76" customFormat="1" ht="15" x14ac:dyDescent="0.25">
      <c r="B907" s="153"/>
      <c r="C907" s="164"/>
      <c r="D907" s="164"/>
      <c r="E907" s="169"/>
      <c r="F907" s="164"/>
      <c r="G907" s="154"/>
      <c r="H907" s="162" t="str">
        <f>IF(ISBLANK(B907),"",SUMIF(Virkedager!$C:$C,"&gt;" &amp;  C907,Virkedager!$A:$A) - SUMIF(Virkedager!$C:$C,"&gt;" &amp;  D907,Virkedager!$A:$A))</f>
        <v/>
      </c>
      <c r="I907" s="83" t="str">
        <f t="shared" si="58"/>
        <v/>
      </c>
      <c r="J907" s="84" t="str">
        <f>IF(ISBLANK(B907),"",SUMIF(Virkedager!$C:$C,"&gt;" &amp;  C907,Virkedager!$A:$A) - SUMIF(Virkedager!$C:$C,"&gt;" &amp;  F907,Virkedager!$A:$A))</f>
        <v/>
      </c>
      <c r="K907" s="83" t="str">
        <f t="shared" si="59"/>
        <v/>
      </c>
      <c r="L907" s="157" t="str">
        <f t="shared" si="57"/>
        <v/>
      </c>
      <c r="M907" s="157" t="str">
        <f>IF(ISBLANK(B907),"",IF(COUNTIF(B$7:$B907,B907)&gt;1,TRUE,FALSE))</f>
        <v/>
      </c>
      <c r="N907" s="157" t="str">
        <f>IF(ISBLANK(B907),"",IF(COUNTIF($L$7:L907,TRUE)&gt;$P$2,L907,FALSE))</f>
        <v/>
      </c>
      <c r="O907" s="85"/>
      <c r="P907" s="86" t="str">
        <f t="shared" si="56"/>
        <v/>
      </c>
    </row>
    <row r="908" spans="2:16" s="76" customFormat="1" ht="15" x14ac:dyDescent="0.25">
      <c r="B908" s="153"/>
      <c r="C908" s="164"/>
      <c r="D908" s="164"/>
      <c r="E908" s="169"/>
      <c r="F908" s="164"/>
      <c r="G908" s="154"/>
      <c r="H908" s="162" t="str">
        <f>IF(ISBLANK(B908),"",SUMIF(Virkedager!$C:$C,"&gt;" &amp;  C908,Virkedager!$A:$A) - SUMIF(Virkedager!$C:$C,"&gt;" &amp;  D908,Virkedager!$A:$A))</f>
        <v/>
      </c>
      <c r="I908" s="83" t="str">
        <f t="shared" si="58"/>
        <v/>
      </c>
      <c r="J908" s="84" t="str">
        <f>IF(ISBLANK(B908),"",SUMIF(Virkedager!$C:$C,"&gt;" &amp;  C908,Virkedager!$A:$A) - SUMIF(Virkedager!$C:$C,"&gt;" &amp;  F908,Virkedager!$A:$A))</f>
        <v/>
      </c>
      <c r="K908" s="83" t="str">
        <f t="shared" si="59"/>
        <v/>
      </c>
      <c r="L908" s="157" t="str">
        <f t="shared" si="57"/>
        <v/>
      </c>
      <c r="M908" s="157" t="str">
        <f>IF(ISBLANK(B908),"",IF(COUNTIF(B$7:$B908,B908)&gt;1,TRUE,FALSE))</f>
        <v/>
      </c>
      <c r="N908" s="157" t="str">
        <f>IF(ISBLANK(B908),"",IF(COUNTIF($L$7:L908,TRUE)&gt;$P$2,L908,FALSE))</f>
        <v/>
      </c>
      <c r="O908" s="85"/>
      <c r="P908" s="86" t="str">
        <f t="shared" ref="P908:P971" si="60">IF(ISBLANK(B908),"",IF(AND(N908,$O$2,NOT(M908)),500,0))</f>
        <v/>
      </c>
    </row>
    <row r="909" spans="2:16" s="76" customFormat="1" ht="15" x14ac:dyDescent="0.25">
      <c r="B909" s="153"/>
      <c r="C909" s="164"/>
      <c r="D909" s="164"/>
      <c r="E909" s="169"/>
      <c r="F909" s="164"/>
      <c r="G909" s="154"/>
      <c r="H909" s="162" t="str">
        <f>IF(ISBLANK(B909),"",SUMIF(Virkedager!$C:$C,"&gt;" &amp;  C909,Virkedager!$A:$A) - SUMIF(Virkedager!$C:$C,"&gt;" &amp;  D909,Virkedager!$A:$A))</f>
        <v/>
      </c>
      <c r="I909" s="83" t="str">
        <f t="shared" si="58"/>
        <v/>
      </c>
      <c r="J909" s="84" t="str">
        <f>IF(ISBLANK(B909),"",SUMIF(Virkedager!$C:$C,"&gt;" &amp;  C909,Virkedager!$A:$A) - SUMIF(Virkedager!$C:$C,"&gt;" &amp;  F909,Virkedager!$A:$A))</f>
        <v/>
      </c>
      <c r="K909" s="83" t="str">
        <f t="shared" si="59"/>
        <v/>
      </c>
      <c r="L909" s="157" t="str">
        <f t="shared" si="57"/>
        <v/>
      </c>
      <c r="M909" s="157" t="str">
        <f>IF(ISBLANK(B909),"",IF(COUNTIF(B$7:$B909,B909)&gt;1,TRUE,FALSE))</f>
        <v/>
      </c>
      <c r="N909" s="157" t="str">
        <f>IF(ISBLANK(B909),"",IF(COUNTIF($L$7:L909,TRUE)&gt;$P$2,L909,FALSE))</f>
        <v/>
      </c>
      <c r="O909" s="85"/>
      <c r="P909" s="86" t="str">
        <f t="shared" si="60"/>
        <v/>
      </c>
    </row>
    <row r="910" spans="2:16" s="76" customFormat="1" ht="15" x14ac:dyDescent="0.25">
      <c r="B910" s="153"/>
      <c r="C910" s="164"/>
      <c r="D910" s="164"/>
      <c r="E910" s="169"/>
      <c r="F910" s="164"/>
      <c r="G910" s="154"/>
      <c r="H910" s="162" t="str">
        <f>IF(ISBLANK(B910),"",SUMIF(Virkedager!$C:$C,"&gt;" &amp;  C910,Virkedager!$A:$A) - SUMIF(Virkedager!$C:$C,"&gt;" &amp;  D910,Virkedager!$A:$A))</f>
        <v/>
      </c>
      <c r="I910" s="83" t="str">
        <f t="shared" si="58"/>
        <v/>
      </c>
      <c r="J910" s="84" t="str">
        <f>IF(ISBLANK(B910),"",SUMIF(Virkedager!$C:$C,"&gt;" &amp;  C910,Virkedager!$A:$A) - SUMIF(Virkedager!$C:$C,"&gt;" &amp;  F910,Virkedager!$A:$A))</f>
        <v/>
      </c>
      <c r="K910" s="83" t="str">
        <f t="shared" si="59"/>
        <v/>
      </c>
      <c r="L910" s="157" t="str">
        <f t="shared" si="57"/>
        <v/>
      </c>
      <c r="M910" s="157" t="str">
        <f>IF(ISBLANK(B910),"",IF(COUNTIF(B$7:$B910,B910)&gt;1,TRUE,FALSE))</f>
        <v/>
      </c>
      <c r="N910" s="157" t="str">
        <f>IF(ISBLANK(B910),"",IF(COUNTIF($L$7:L910,TRUE)&gt;$P$2,L910,FALSE))</f>
        <v/>
      </c>
      <c r="O910" s="85"/>
      <c r="P910" s="86" t="str">
        <f t="shared" si="60"/>
        <v/>
      </c>
    </row>
    <row r="911" spans="2:16" s="76" customFormat="1" ht="15" x14ac:dyDescent="0.25">
      <c r="B911" s="153"/>
      <c r="C911" s="164"/>
      <c r="D911" s="164"/>
      <c r="E911" s="169"/>
      <c r="F911" s="164"/>
      <c r="G911" s="154"/>
      <c r="H911" s="162" t="str">
        <f>IF(ISBLANK(B911),"",SUMIF(Virkedager!$C:$C,"&gt;" &amp;  C911,Virkedager!$A:$A) - SUMIF(Virkedager!$C:$C,"&gt;" &amp;  D911,Virkedager!$A:$A))</f>
        <v/>
      </c>
      <c r="I911" s="83" t="str">
        <f t="shared" si="58"/>
        <v/>
      </c>
      <c r="J911" s="84" t="str">
        <f>IF(ISBLANK(B911),"",SUMIF(Virkedager!$C:$C,"&gt;" &amp;  C911,Virkedager!$A:$A) - SUMIF(Virkedager!$C:$C,"&gt;" &amp;  F911,Virkedager!$A:$A))</f>
        <v/>
      </c>
      <c r="K911" s="83" t="str">
        <f t="shared" si="59"/>
        <v/>
      </c>
      <c r="L911" s="157" t="str">
        <f t="shared" si="57"/>
        <v/>
      </c>
      <c r="M911" s="157" t="str">
        <f>IF(ISBLANK(B911),"",IF(COUNTIF(B$7:$B911,B911)&gt;1,TRUE,FALSE))</f>
        <v/>
      </c>
      <c r="N911" s="157" t="str">
        <f>IF(ISBLANK(B911),"",IF(COUNTIF($L$7:L911,TRUE)&gt;$P$2,L911,FALSE))</f>
        <v/>
      </c>
      <c r="O911" s="85"/>
      <c r="P911" s="86" t="str">
        <f t="shared" si="60"/>
        <v/>
      </c>
    </row>
    <row r="912" spans="2:16" s="76" customFormat="1" ht="15" x14ac:dyDescent="0.25">
      <c r="B912" s="153"/>
      <c r="C912" s="164"/>
      <c r="D912" s="164"/>
      <c r="E912" s="169"/>
      <c r="F912" s="164"/>
      <c r="G912" s="154"/>
      <c r="H912" s="162" t="str">
        <f>IF(ISBLANK(B912),"",SUMIF(Virkedager!$C:$C,"&gt;" &amp;  C912,Virkedager!$A:$A) - SUMIF(Virkedager!$C:$C,"&gt;" &amp;  D912,Virkedager!$A:$A))</f>
        <v/>
      </c>
      <c r="I912" s="83" t="str">
        <f t="shared" si="58"/>
        <v/>
      </c>
      <c r="J912" s="84" t="str">
        <f>IF(ISBLANK(B912),"",SUMIF(Virkedager!$C:$C,"&gt;" &amp;  C912,Virkedager!$A:$A) - SUMIF(Virkedager!$C:$C,"&gt;" &amp;  F912,Virkedager!$A:$A))</f>
        <v/>
      </c>
      <c r="K912" s="83" t="str">
        <f t="shared" si="59"/>
        <v/>
      </c>
      <c r="L912" s="157" t="str">
        <f t="shared" si="57"/>
        <v/>
      </c>
      <c r="M912" s="157" t="str">
        <f>IF(ISBLANK(B912),"",IF(COUNTIF(B$7:$B912,B912)&gt;1,TRUE,FALSE))</f>
        <v/>
      </c>
      <c r="N912" s="157" t="str">
        <f>IF(ISBLANK(B912),"",IF(COUNTIF($L$7:L912,TRUE)&gt;$P$2,L912,FALSE))</f>
        <v/>
      </c>
      <c r="O912" s="85"/>
      <c r="P912" s="86" t="str">
        <f t="shared" si="60"/>
        <v/>
      </c>
    </row>
    <row r="913" spans="2:16" s="76" customFormat="1" ht="15" x14ac:dyDescent="0.25">
      <c r="B913" s="153"/>
      <c r="C913" s="164"/>
      <c r="D913" s="164"/>
      <c r="E913" s="169"/>
      <c r="F913" s="164"/>
      <c r="G913" s="154"/>
      <c r="H913" s="162" t="str">
        <f>IF(ISBLANK(B913),"",SUMIF(Virkedager!$C:$C,"&gt;" &amp;  C913,Virkedager!$A:$A) - SUMIF(Virkedager!$C:$C,"&gt;" &amp;  D913,Virkedager!$A:$A))</f>
        <v/>
      </c>
      <c r="I913" s="83" t="str">
        <f t="shared" si="58"/>
        <v/>
      </c>
      <c r="J913" s="84" t="str">
        <f>IF(ISBLANK(B913),"",SUMIF(Virkedager!$C:$C,"&gt;" &amp;  C913,Virkedager!$A:$A) - SUMIF(Virkedager!$C:$C,"&gt;" &amp;  F913,Virkedager!$A:$A))</f>
        <v/>
      </c>
      <c r="K913" s="83" t="str">
        <f t="shared" si="59"/>
        <v/>
      </c>
      <c r="L913" s="157" t="str">
        <f t="shared" si="57"/>
        <v/>
      </c>
      <c r="M913" s="157" t="str">
        <f>IF(ISBLANK(B913),"",IF(COUNTIF(B$7:$B913,B913)&gt;1,TRUE,FALSE))</f>
        <v/>
      </c>
      <c r="N913" s="157" t="str">
        <f>IF(ISBLANK(B913),"",IF(COUNTIF($L$7:L913,TRUE)&gt;$P$2,L913,FALSE))</f>
        <v/>
      </c>
      <c r="O913" s="85"/>
      <c r="P913" s="86" t="str">
        <f t="shared" si="60"/>
        <v/>
      </c>
    </row>
    <row r="914" spans="2:16" s="76" customFormat="1" ht="15" x14ac:dyDescent="0.25">
      <c r="B914" s="153"/>
      <c r="C914" s="164"/>
      <c r="D914" s="164"/>
      <c r="E914" s="169"/>
      <c r="F914" s="164"/>
      <c r="G914" s="154"/>
      <c r="H914" s="162" t="str">
        <f>IF(ISBLANK(B914),"",SUMIF(Virkedager!$C:$C,"&gt;" &amp;  C914,Virkedager!$A:$A) - SUMIF(Virkedager!$C:$C,"&gt;" &amp;  D914,Virkedager!$A:$A))</f>
        <v/>
      </c>
      <c r="I914" s="83" t="str">
        <f t="shared" si="58"/>
        <v/>
      </c>
      <c r="J914" s="84" t="str">
        <f>IF(ISBLANK(B914),"",SUMIF(Virkedager!$C:$C,"&gt;" &amp;  C914,Virkedager!$A:$A) - SUMIF(Virkedager!$C:$C,"&gt;" &amp;  F914,Virkedager!$A:$A))</f>
        <v/>
      </c>
      <c r="K914" s="83" t="str">
        <f t="shared" si="59"/>
        <v/>
      </c>
      <c r="L914" s="157" t="str">
        <f t="shared" si="57"/>
        <v/>
      </c>
      <c r="M914" s="157" t="str">
        <f>IF(ISBLANK(B914),"",IF(COUNTIF(B$7:$B914,B914)&gt;1,TRUE,FALSE))</f>
        <v/>
      </c>
      <c r="N914" s="157" t="str">
        <f>IF(ISBLANK(B914),"",IF(COUNTIF($L$7:L914,TRUE)&gt;$P$2,L914,FALSE))</f>
        <v/>
      </c>
      <c r="O914" s="85"/>
      <c r="P914" s="86" t="str">
        <f t="shared" si="60"/>
        <v/>
      </c>
    </row>
    <row r="915" spans="2:16" s="76" customFormat="1" ht="15" x14ac:dyDescent="0.25">
      <c r="B915" s="153"/>
      <c r="C915" s="164"/>
      <c r="D915" s="164"/>
      <c r="E915" s="169"/>
      <c r="F915" s="164"/>
      <c r="G915" s="154"/>
      <c r="H915" s="162" t="str">
        <f>IF(ISBLANK(B915),"",SUMIF(Virkedager!$C:$C,"&gt;" &amp;  C915,Virkedager!$A:$A) - SUMIF(Virkedager!$C:$C,"&gt;" &amp;  D915,Virkedager!$A:$A))</f>
        <v/>
      </c>
      <c r="I915" s="83" t="str">
        <f t="shared" si="58"/>
        <v/>
      </c>
      <c r="J915" s="84" t="str">
        <f>IF(ISBLANK(B915),"",SUMIF(Virkedager!$C:$C,"&gt;" &amp;  C915,Virkedager!$A:$A) - SUMIF(Virkedager!$C:$C,"&gt;" &amp;  F915,Virkedager!$A:$A))</f>
        <v/>
      </c>
      <c r="K915" s="83" t="str">
        <f t="shared" si="59"/>
        <v/>
      </c>
      <c r="L915" s="157" t="str">
        <f t="shared" si="57"/>
        <v/>
      </c>
      <c r="M915" s="157" t="str">
        <f>IF(ISBLANK(B915),"",IF(COUNTIF(B$7:$B915,B915)&gt;1,TRUE,FALSE))</f>
        <v/>
      </c>
      <c r="N915" s="157" t="str">
        <f>IF(ISBLANK(B915),"",IF(COUNTIF($L$7:L915,TRUE)&gt;$P$2,L915,FALSE))</f>
        <v/>
      </c>
      <c r="O915" s="85"/>
      <c r="P915" s="86" t="str">
        <f t="shared" si="60"/>
        <v/>
      </c>
    </row>
    <row r="916" spans="2:16" s="76" customFormat="1" ht="15" x14ac:dyDescent="0.25">
      <c r="B916" s="153"/>
      <c r="C916" s="164"/>
      <c r="D916" s="164"/>
      <c r="E916" s="169"/>
      <c r="F916" s="164"/>
      <c r="G916" s="154"/>
      <c r="H916" s="162" t="str">
        <f>IF(ISBLANK(B916),"",SUMIF(Virkedager!$C:$C,"&gt;" &amp;  C916,Virkedager!$A:$A) - SUMIF(Virkedager!$C:$C,"&gt;" &amp;  D916,Virkedager!$A:$A))</f>
        <v/>
      </c>
      <c r="I916" s="83" t="str">
        <f t="shared" si="58"/>
        <v/>
      </c>
      <c r="J916" s="84" t="str">
        <f>IF(ISBLANK(B916),"",SUMIF(Virkedager!$C:$C,"&gt;" &amp;  C916,Virkedager!$A:$A) - SUMIF(Virkedager!$C:$C,"&gt;" &amp;  F916,Virkedager!$A:$A))</f>
        <v/>
      </c>
      <c r="K916" s="83" t="str">
        <f t="shared" si="59"/>
        <v/>
      </c>
      <c r="L916" s="157" t="str">
        <f t="shared" si="57"/>
        <v/>
      </c>
      <c r="M916" s="157" t="str">
        <f>IF(ISBLANK(B916),"",IF(COUNTIF(B$7:$B916,B916)&gt;1,TRUE,FALSE))</f>
        <v/>
      </c>
      <c r="N916" s="157" t="str">
        <f>IF(ISBLANK(B916),"",IF(COUNTIF($L$7:L916,TRUE)&gt;$P$2,L916,FALSE))</f>
        <v/>
      </c>
      <c r="O916" s="85"/>
      <c r="P916" s="86" t="str">
        <f t="shared" si="60"/>
        <v/>
      </c>
    </row>
    <row r="917" spans="2:16" s="76" customFormat="1" ht="15" x14ac:dyDescent="0.25">
      <c r="B917" s="153"/>
      <c r="C917" s="164"/>
      <c r="D917" s="164"/>
      <c r="E917" s="169"/>
      <c r="F917" s="164"/>
      <c r="G917" s="154"/>
      <c r="H917" s="162" t="str">
        <f>IF(ISBLANK(B917),"",SUMIF(Virkedager!$C:$C,"&gt;" &amp;  C917,Virkedager!$A:$A) - SUMIF(Virkedager!$C:$C,"&gt;" &amp;  D917,Virkedager!$A:$A))</f>
        <v/>
      </c>
      <c r="I917" s="83" t="str">
        <f t="shared" si="58"/>
        <v/>
      </c>
      <c r="J917" s="84" t="str">
        <f>IF(ISBLANK(B917),"",SUMIF(Virkedager!$C:$C,"&gt;" &amp;  C917,Virkedager!$A:$A) - SUMIF(Virkedager!$C:$C,"&gt;" &amp;  F917,Virkedager!$A:$A))</f>
        <v/>
      </c>
      <c r="K917" s="83" t="str">
        <f t="shared" si="59"/>
        <v/>
      </c>
      <c r="L917" s="157" t="str">
        <f t="shared" si="57"/>
        <v/>
      </c>
      <c r="M917" s="157" t="str">
        <f>IF(ISBLANK(B917),"",IF(COUNTIF(B$7:$B917,B917)&gt;1,TRUE,FALSE))</f>
        <v/>
      </c>
      <c r="N917" s="157" t="str">
        <f>IF(ISBLANK(B917),"",IF(COUNTIF($L$7:L917,TRUE)&gt;$P$2,L917,FALSE))</f>
        <v/>
      </c>
      <c r="O917" s="85"/>
      <c r="P917" s="86" t="str">
        <f t="shared" si="60"/>
        <v/>
      </c>
    </row>
    <row r="918" spans="2:16" s="76" customFormat="1" ht="15" x14ac:dyDescent="0.25">
      <c r="B918" s="153"/>
      <c r="C918" s="164"/>
      <c r="D918" s="164"/>
      <c r="E918" s="169"/>
      <c r="F918" s="164"/>
      <c r="G918" s="154"/>
      <c r="H918" s="162" t="str">
        <f>IF(ISBLANK(B918),"",SUMIF(Virkedager!$C:$C,"&gt;" &amp;  C918,Virkedager!$A:$A) - SUMIF(Virkedager!$C:$C,"&gt;" &amp;  D918,Virkedager!$A:$A))</f>
        <v/>
      </c>
      <c r="I918" s="83" t="str">
        <f t="shared" si="58"/>
        <v/>
      </c>
      <c r="J918" s="84" t="str">
        <f>IF(ISBLANK(B918),"",SUMIF(Virkedager!$C:$C,"&gt;" &amp;  C918,Virkedager!$A:$A) - SUMIF(Virkedager!$C:$C,"&gt;" &amp;  F918,Virkedager!$A:$A))</f>
        <v/>
      </c>
      <c r="K918" s="83" t="str">
        <f t="shared" si="59"/>
        <v/>
      </c>
      <c r="L918" s="157" t="str">
        <f t="shared" si="57"/>
        <v/>
      </c>
      <c r="M918" s="157" t="str">
        <f>IF(ISBLANK(B918),"",IF(COUNTIF(B$7:$B918,B918)&gt;1,TRUE,FALSE))</f>
        <v/>
      </c>
      <c r="N918" s="157" t="str">
        <f>IF(ISBLANK(B918),"",IF(COUNTIF($L$7:L918,TRUE)&gt;$P$2,L918,FALSE))</f>
        <v/>
      </c>
      <c r="O918" s="85"/>
      <c r="P918" s="86" t="str">
        <f t="shared" si="60"/>
        <v/>
      </c>
    </row>
    <row r="919" spans="2:16" s="76" customFormat="1" ht="15" x14ac:dyDescent="0.25">
      <c r="B919" s="153"/>
      <c r="C919" s="164"/>
      <c r="D919" s="164"/>
      <c r="E919" s="169"/>
      <c r="F919" s="164"/>
      <c r="G919" s="154"/>
      <c r="H919" s="162" t="str">
        <f>IF(ISBLANK(B919),"",SUMIF(Virkedager!$C:$C,"&gt;" &amp;  C919,Virkedager!$A:$A) - SUMIF(Virkedager!$C:$C,"&gt;" &amp;  D919,Virkedager!$A:$A))</f>
        <v/>
      </c>
      <c r="I919" s="83" t="str">
        <f t="shared" si="58"/>
        <v/>
      </c>
      <c r="J919" s="84" t="str">
        <f>IF(ISBLANK(B919),"",SUMIF(Virkedager!$C:$C,"&gt;" &amp;  C919,Virkedager!$A:$A) - SUMIF(Virkedager!$C:$C,"&gt;" &amp;  F919,Virkedager!$A:$A))</f>
        <v/>
      </c>
      <c r="K919" s="83" t="str">
        <f t="shared" si="59"/>
        <v/>
      </c>
      <c r="L919" s="157" t="str">
        <f t="shared" si="57"/>
        <v/>
      </c>
      <c r="M919" s="157" t="str">
        <f>IF(ISBLANK(B919),"",IF(COUNTIF(B$7:$B919,B919)&gt;1,TRUE,FALSE))</f>
        <v/>
      </c>
      <c r="N919" s="157" t="str">
        <f>IF(ISBLANK(B919),"",IF(COUNTIF($L$7:L919,TRUE)&gt;$P$2,L919,FALSE))</f>
        <v/>
      </c>
      <c r="O919" s="85"/>
      <c r="P919" s="86" t="str">
        <f t="shared" si="60"/>
        <v/>
      </c>
    </row>
    <row r="920" spans="2:16" s="76" customFormat="1" ht="15" x14ac:dyDescent="0.25">
      <c r="B920" s="153"/>
      <c r="C920" s="164"/>
      <c r="D920" s="164"/>
      <c r="E920" s="169"/>
      <c r="F920" s="164"/>
      <c r="G920" s="154"/>
      <c r="H920" s="162" t="str">
        <f>IF(ISBLANK(B920),"",SUMIF(Virkedager!$C:$C,"&gt;" &amp;  C920,Virkedager!$A:$A) - SUMIF(Virkedager!$C:$C,"&gt;" &amp;  D920,Virkedager!$A:$A))</f>
        <v/>
      </c>
      <c r="I920" s="83" t="str">
        <f t="shared" si="58"/>
        <v/>
      </c>
      <c r="J920" s="84" t="str">
        <f>IF(ISBLANK(B920),"",SUMIF(Virkedager!$C:$C,"&gt;" &amp;  C920,Virkedager!$A:$A) - SUMIF(Virkedager!$C:$C,"&gt;" &amp;  F920,Virkedager!$A:$A))</f>
        <v/>
      </c>
      <c r="K920" s="83" t="str">
        <f t="shared" si="59"/>
        <v/>
      </c>
      <c r="L920" s="157" t="str">
        <f t="shared" si="57"/>
        <v/>
      </c>
      <c r="M920" s="157" t="str">
        <f>IF(ISBLANK(B920),"",IF(COUNTIF(B$7:$B920,B920)&gt;1,TRUE,FALSE))</f>
        <v/>
      </c>
      <c r="N920" s="157" t="str">
        <f>IF(ISBLANK(B920),"",IF(COUNTIF($L$7:L920,TRUE)&gt;$P$2,L920,FALSE))</f>
        <v/>
      </c>
      <c r="O920" s="85"/>
      <c r="P920" s="86" t="str">
        <f t="shared" si="60"/>
        <v/>
      </c>
    </row>
    <row r="921" spans="2:16" s="76" customFormat="1" ht="15" x14ac:dyDescent="0.25">
      <c r="B921" s="153"/>
      <c r="C921" s="164"/>
      <c r="D921" s="164"/>
      <c r="E921" s="169"/>
      <c r="F921" s="164"/>
      <c r="G921" s="154"/>
      <c r="H921" s="162" t="str">
        <f>IF(ISBLANK(B921),"",SUMIF(Virkedager!$C:$C,"&gt;" &amp;  C921,Virkedager!$A:$A) - SUMIF(Virkedager!$C:$C,"&gt;" &amp;  D921,Virkedager!$A:$A))</f>
        <v/>
      </c>
      <c r="I921" s="83" t="str">
        <f t="shared" si="58"/>
        <v/>
      </c>
      <c r="J921" s="84" t="str">
        <f>IF(ISBLANK(B921),"",SUMIF(Virkedager!$C:$C,"&gt;" &amp;  C921,Virkedager!$A:$A) - SUMIF(Virkedager!$C:$C,"&gt;" &amp;  F921,Virkedager!$A:$A))</f>
        <v/>
      </c>
      <c r="K921" s="83" t="str">
        <f t="shared" si="59"/>
        <v/>
      </c>
      <c r="L921" s="157" t="str">
        <f t="shared" si="57"/>
        <v/>
      </c>
      <c r="M921" s="157" t="str">
        <f>IF(ISBLANK(B921),"",IF(COUNTIF(B$7:$B921,B921)&gt;1,TRUE,FALSE))</f>
        <v/>
      </c>
      <c r="N921" s="157" t="str">
        <f>IF(ISBLANK(B921),"",IF(COUNTIF($L$7:L921,TRUE)&gt;$P$2,L921,FALSE))</f>
        <v/>
      </c>
      <c r="O921" s="85"/>
      <c r="P921" s="86" t="str">
        <f t="shared" si="60"/>
        <v/>
      </c>
    </row>
    <row r="922" spans="2:16" s="76" customFormat="1" ht="15" x14ac:dyDescent="0.25">
      <c r="B922" s="153"/>
      <c r="C922" s="164"/>
      <c r="D922" s="164"/>
      <c r="E922" s="169"/>
      <c r="F922" s="164"/>
      <c r="G922" s="154"/>
      <c r="H922" s="162" t="str">
        <f>IF(ISBLANK(B922),"",SUMIF(Virkedager!$C:$C,"&gt;" &amp;  C922,Virkedager!$A:$A) - SUMIF(Virkedager!$C:$C,"&gt;" &amp;  D922,Virkedager!$A:$A))</f>
        <v/>
      </c>
      <c r="I922" s="83" t="str">
        <f t="shared" si="58"/>
        <v/>
      </c>
      <c r="J922" s="84" t="str">
        <f>IF(ISBLANK(B922),"",SUMIF(Virkedager!$C:$C,"&gt;" &amp;  C922,Virkedager!$A:$A) - SUMIF(Virkedager!$C:$C,"&gt;" &amp;  F922,Virkedager!$A:$A))</f>
        <v/>
      </c>
      <c r="K922" s="83" t="str">
        <f t="shared" si="59"/>
        <v/>
      </c>
      <c r="L922" s="157" t="str">
        <f t="shared" si="57"/>
        <v/>
      </c>
      <c r="M922" s="157" t="str">
        <f>IF(ISBLANK(B922),"",IF(COUNTIF(B$7:$B922,B922)&gt;1,TRUE,FALSE))</f>
        <v/>
      </c>
      <c r="N922" s="157" t="str">
        <f>IF(ISBLANK(B922),"",IF(COUNTIF($L$7:L922,TRUE)&gt;$P$2,L922,FALSE))</f>
        <v/>
      </c>
      <c r="O922" s="85"/>
      <c r="P922" s="86" t="str">
        <f t="shared" si="60"/>
        <v/>
      </c>
    </row>
    <row r="923" spans="2:16" s="76" customFormat="1" ht="15" x14ac:dyDescent="0.25">
      <c r="B923" s="153"/>
      <c r="C923" s="164"/>
      <c r="D923" s="164"/>
      <c r="E923" s="169"/>
      <c r="F923" s="164"/>
      <c r="G923" s="154"/>
      <c r="H923" s="162" t="str">
        <f>IF(ISBLANK(B923),"",SUMIF(Virkedager!$C:$C,"&gt;" &amp;  C923,Virkedager!$A:$A) - SUMIF(Virkedager!$C:$C,"&gt;" &amp;  D923,Virkedager!$A:$A))</f>
        <v/>
      </c>
      <c r="I923" s="83" t="str">
        <f t="shared" si="58"/>
        <v/>
      </c>
      <c r="J923" s="84" t="str">
        <f>IF(ISBLANK(B923),"",SUMIF(Virkedager!$C:$C,"&gt;" &amp;  C923,Virkedager!$A:$A) - SUMIF(Virkedager!$C:$C,"&gt;" &amp;  F923,Virkedager!$A:$A))</f>
        <v/>
      </c>
      <c r="K923" s="83" t="str">
        <f t="shared" si="59"/>
        <v/>
      </c>
      <c r="L923" s="157" t="str">
        <f t="shared" si="57"/>
        <v/>
      </c>
      <c r="M923" s="157" t="str">
        <f>IF(ISBLANK(B923),"",IF(COUNTIF(B$7:$B923,B923)&gt;1,TRUE,FALSE))</f>
        <v/>
      </c>
      <c r="N923" s="157" t="str">
        <f>IF(ISBLANK(B923),"",IF(COUNTIF($L$7:L923,TRUE)&gt;$P$2,L923,FALSE))</f>
        <v/>
      </c>
      <c r="O923" s="85"/>
      <c r="P923" s="86" t="str">
        <f t="shared" si="60"/>
        <v/>
      </c>
    </row>
    <row r="924" spans="2:16" s="76" customFormat="1" ht="15" x14ac:dyDescent="0.25">
      <c r="B924" s="153"/>
      <c r="C924" s="164"/>
      <c r="D924" s="164"/>
      <c r="E924" s="169"/>
      <c r="F924" s="164"/>
      <c r="G924" s="154"/>
      <c r="H924" s="162" t="str">
        <f>IF(ISBLANK(B924),"",SUMIF(Virkedager!$C:$C,"&gt;" &amp;  C924,Virkedager!$A:$A) - SUMIF(Virkedager!$C:$C,"&gt;" &amp;  D924,Virkedager!$A:$A))</f>
        <v/>
      </c>
      <c r="I924" s="83" t="str">
        <f t="shared" si="58"/>
        <v/>
      </c>
      <c r="J924" s="84" t="str">
        <f>IF(ISBLANK(B924),"",SUMIF(Virkedager!$C:$C,"&gt;" &amp;  C924,Virkedager!$A:$A) - SUMIF(Virkedager!$C:$C,"&gt;" &amp;  F924,Virkedager!$A:$A))</f>
        <v/>
      </c>
      <c r="K924" s="83" t="str">
        <f t="shared" si="59"/>
        <v/>
      </c>
      <c r="L924" s="157" t="str">
        <f t="shared" si="57"/>
        <v/>
      </c>
      <c r="M924" s="157" t="str">
        <f>IF(ISBLANK(B924),"",IF(COUNTIF(B$7:$B924,B924)&gt;1,TRUE,FALSE))</f>
        <v/>
      </c>
      <c r="N924" s="157" t="str">
        <f>IF(ISBLANK(B924),"",IF(COUNTIF($L$7:L924,TRUE)&gt;$P$2,L924,FALSE))</f>
        <v/>
      </c>
      <c r="O924" s="85"/>
      <c r="P924" s="86" t="str">
        <f t="shared" si="60"/>
        <v/>
      </c>
    </row>
    <row r="925" spans="2:16" s="76" customFormat="1" ht="15" x14ac:dyDescent="0.25">
      <c r="B925" s="153"/>
      <c r="C925" s="164"/>
      <c r="D925" s="164"/>
      <c r="E925" s="169"/>
      <c r="F925" s="164"/>
      <c r="G925" s="154"/>
      <c r="H925" s="162" t="str">
        <f>IF(ISBLANK(B925),"",SUMIF(Virkedager!$C:$C,"&gt;" &amp;  C925,Virkedager!$A:$A) - SUMIF(Virkedager!$C:$C,"&gt;" &amp;  D925,Virkedager!$A:$A))</f>
        <v/>
      </c>
      <c r="I925" s="83" t="str">
        <f t="shared" si="58"/>
        <v/>
      </c>
      <c r="J925" s="84" t="str">
        <f>IF(ISBLANK(B925),"",SUMIF(Virkedager!$C:$C,"&gt;" &amp;  C925,Virkedager!$A:$A) - SUMIF(Virkedager!$C:$C,"&gt;" &amp;  F925,Virkedager!$A:$A))</f>
        <v/>
      </c>
      <c r="K925" s="83" t="str">
        <f t="shared" si="59"/>
        <v/>
      </c>
      <c r="L925" s="157" t="str">
        <f t="shared" si="57"/>
        <v/>
      </c>
      <c r="M925" s="157" t="str">
        <f>IF(ISBLANK(B925),"",IF(COUNTIF(B$7:$B925,B925)&gt;1,TRUE,FALSE))</f>
        <v/>
      </c>
      <c r="N925" s="157" t="str">
        <f>IF(ISBLANK(B925),"",IF(COUNTIF($L$7:L925,TRUE)&gt;$P$2,L925,FALSE))</f>
        <v/>
      </c>
      <c r="O925" s="85"/>
      <c r="P925" s="86" t="str">
        <f t="shared" si="60"/>
        <v/>
      </c>
    </row>
    <row r="926" spans="2:16" s="76" customFormat="1" ht="15" x14ac:dyDescent="0.25">
      <c r="B926" s="153"/>
      <c r="C926" s="164"/>
      <c r="D926" s="164"/>
      <c r="E926" s="169"/>
      <c r="F926" s="164"/>
      <c r="G926" s="154"/>
      <c r="H926" s="162" t="str">
        <f>IF(ISBLANK(B926),"",SUMIF(Virkedager!$C:$C,"&gt;" &amp;  C926,Virkedager!$A:$A) - SUMIF(Virkedager!$C:$C,"&gt;" &amp;  D926,Virkedager!$A:$A))</f>
        <v/>
      </c>
      <c r="I926" s="83" t="str">
        <f t="shared" si="58"/>
        <v/>
      </c>
      <c r="J926" s="84" t="str">
        <f>IF(ISBLANK(B926),"",SUMIF(Virkedager!$C:$C,"&gt;" &amp;  C926,Virkedager!$A:$A) - SUMIF(Virkedager!$C:$C,"&gt;" &amp;  F926,Virkedager!$A:$A))</f>
        <v/>
      </c>
      <c r="K926" s="83" t="str">
        <f t="shared" si="59"/>
        <v/>
      </c>
      <c r="L926" s="157" t="str">
        <f t="shared" si="57"/>
        <v/>
      </c>
      <c r="M926" s="157" t="str">
        <f>IF(ISBLANK(B926),"",IF(COUNTIF(B$7:$B926,B926)&gt;1,TRUE,FALSE))</f>
        <v/>
      </c>
      <c r="N926" s="157" t="str">
        <f>IF(ISBLANK(B926),"",IF(COUNTIF($L$7:L926,TRUE)&gt;$P$2,L926,FALSE))</f>
        <v/>
      </c>
      <c r="O926" s="85"/>
      <c r="P926" s="86" t="str">
        <f t="shared" si="60"/>
        <v/>
      </c>
    </row>
    <row r="927" spans="2:16" s="76" customFormat="1" ht="15" x14ac:dyDescent="0.25">
      <c r="B927" s="153"/>
      <c r="C927" s="164"/>
      <c r="D927" s="164"/>
      <c r="E927" s="169"/>
      <c r="F927" s="164"/>
      <c r="G927" s="154"/>
      <c r="H927" s="162" t="str">
        <f>IF(ISBLANK(B927),"",SUMIF(Virkedager!$C:$C,"&gt;" &amp;  C927,Virkedager!$A:$A) - SUMIF(Virkedager!$C:$C,"&gt;" &amp;  D927,Virkedager!$A:$A))</f>
        <v/>
      </c>
      <c r="I927" s="83" t="str">
        <f t="shared" si="58"/>
        <v/>
      </c>
      <c r="J927" s="84" t="str">
        <f>IF(ISBLANK(B927),"",SUMIF(Virkedager!$C:$C,"&gt;" &amp;  C927,Virkedager!$A:$A) - SUMIF(Virkedager!$C:$C,"&gt;" &amp;  F927,Virkedager!$A:$A))</f>
        <v/>
      </c>
      <c r="K927" s="83" t="str">
        <f t="shared" si="59"/>
        <v/>
      </c>
      <c r="L927" s="157" t="str">
        <f t="shared" si="57"/>
        <v/>
      </c>
      <c r="M927" s="157" t="str">
        <f>IF(ISBLANK(B927),"",IF(COUNTIF(B$7:$B927,B927)&gt;1,TRUE,FALSE))</f>
        <v/>
      </c>
      <c r="N927" s="157" t="str">
        <f>IF(ISBLANK(B927),"",IF(COUNTIF($L$7:L927,TRUE)&gt;$P$2,L927,FALSE))</f>
        <v/>
      </c>
      <c r="O927" s="85"/>
      <c r="P927" s="86" t="str">
        <f t="shared" si="60"/>
        <v/>
      </c>
    </row>
    <row r="928" spans="2:16" s="76" customFormat="1" ht="15" x14ac:dyDescent="0.25">
      <c r="B928" s="153"/>
      <c r="C928" s="164"/>
      <c r="D928" s="164"/>
      <c r="E928" s="169"/>
      <c r="F928" s="164"/>
      <c r="G928" s="154"/>
      <c r="H928" s="162" t="str">
        <f>IF(ISBLANK(B928),"",SUMIF(Virkedager!$C:$C,"&gt;" &amp;  C928,Virkedager!$A:$A) - SUMIF(Virkedager!$C:$C,"&gt;" &amp;  D928,Virkedager!$A:$A))</f>
        <v/>
      </c>
      <c r="I928" s="83" t="str">
        <f t="shared" si="58"/>
        <v/>
      </c>
      <c r="J928" s="84" t="str">
        <f>IF(ISBLANK(B928),"",SUMIF(Virkedager!$C:$C,"&gt;" &amp;  C928,Virkedager!$A:$A) - SUMIF(Virkedager!$C:$C,"&gt;" &amp;  F928,Virkedager!$A:$A))</f>
        <v/>
      </c>
      <c r="K928" s="83" t="str">
        <f t="shared" si="59"/>
        <v/>
      </c>
      <c r="L928" s="157" t="str">
        <f t="shared" si="57"/>
        <v/>
      </c>
      <c r="M928" s="157" t="str">
        <f>IF(ISBLANK(B928),"",IF(COUNTIF(B$7:$B928,B928)&gt;1,TRUE,FALSE))</f>
        <v/>
      </c>
      <c r="N928" s="157" t="str">
        <f>IF(ISBLANK(B928),"",IF(COUNTIF($L$7:L928,TRUE)&gt;$P$2,L928,FALSE))</f>
        <v/>
      </c>
      <c r="O928" s="85"/>
      <c r="P928" s="86" t="str">
        <f t="shared" si="60"/>
        <v/>
      </c>
    </row>
    <row r="929" spans="2:16" s="76" customFormat="1" ht="15" x14ac:dyDescent="0.25">
      <c r="B929" s="153"/>
      <c r="C929" s="164"/>
      <c r="D929" s="164"/>
      <c r="E929" s="169"/>
      <c r="F929" s="164"/>
      <c r="G929" s="154"/>
      <c r="H929" s="162" t="str">
        <f>IF(ISBLANK(B929),"",SUMIF(Virkedager!$C:$C,"&gt;" &amp;  C929,Virkedager!$A:$A) - SUMIF(Virkedager!$C:$C,"&gt;" &amp;  D929,Virkedager!$A:$A))</f>
        <v/>
      </c>
      <c r="I929" s="83" t="str">
        <f t="shared" si="58"/>
        <v/>
      </c>
      <c r="J929" s="84" t="str">
        <f>IF(ISBLANK(B929),"",SUMIF(Virkedager!$C:$C,"&gt;" &amp;  C929,Virkedager!$A:$A) - SUMIF(Virkedager!$C:$C,"&gt;" &amp;  F929,Virkedager!$A:$A))</f>
        <v/>
      </c>
      <c r="K929" s="83" t="str">
        <f t="shared" si="59"/>
        <v/>
      </c>
      <c r="L929" s="157" t="str">
        <f t="shared" si="57"/>
        <v/>
      </c>
      <c r="M929" s="157" t="str">
        <f>IF(ISBLANK(B929),"",IF(COUNTIF(B$7:$B929,B929)&gt;1,TRUE,FALSE))</f>
        <v/>
      </c>
      <c r="N929" s="157" t="str">
        <f>IF(ISBLANK(B929),"",IF(COUNTIF($L$7:L929,TRUE)&gt;$P$2,L929,FALSE))</f>
        <v/>
      </c>
      <c r="O929" s="85"/>
      <c r="P929" s="86" t="str">
        <f t="shared" si="60"/>
        <v/>
      </c>
    </row>
    <row r="930" spans="2:16" s="76" customFormat="1" ht="15" x14ac:dyDescent="0.25">
      <c r="B930" s="153"/>
      <c r="C930" s="164"/>
      <c r="D930" s="164"/>
      <c r="E930" s="169"/>
      <c r="F930" s="164"/>
      <c r="G930" s="154"/>
      <c r="H930" s="162" t="str">
        <f>IF(ISBLANK(B930),"",SUMIF(Virkedager!$C:$C,"&gt;" &amp;  C930,Virkedager!$A:$A) - SUMIF(Virkedager!$C:$C,"&gt;" &amp;  D930,Virkedager!$A:$A))</f>
        <v/>
      </c>
      <c r="I930" s="83" t="str">
        <f t="shared" si="58"/>
        <v/>
      </c>
      <c r="J930" s="84" t="str">
        <f>IF(ISBLANK(B930),"",SUMIF(Virkedager!$C:$C,"&gt;" &amp;  C930,Virkedager!$A:$A) - SUMIF(Virkedager!$C:$C,"&gt;" &amp;  F930,Virkedager!$A:$A))</f>
        <v/>
      </c>
      <c r="K930" s="83" t="str">
        <f t="shared" si="59"/>
        <v/>
      </c>
      <c r="L930" s="157" t="str">
        <f t="shared" si="57"/>
        <v/>
      </c>
      <c r="M930" s="157" t="str">
        <f>IF(ISBLANK(B930),"",IF(COUNTIF(B$7:$B930,B930)&gt;1,TRUE,FALSE))</f>
        <v/>
      </c>
      <c r="N930" s="157" t="str">
        <f>IF(ISBLANK(B930),"",IF(COUNTIF($L$7:L930,TRUE)&gt;$P$2,L930,FALSE))</f>
        <v/>
      </c>
      <c r="O930" s="85"/>
      <c r="P930" s="86" t="str">
        <f t="shared" si="60"/>
        <v/>
      </c>
    </row>
    <row r="931" spans="2:16" s="76" customFormat="1" ht="15" x14ac:dyDescent="0.25">
      <c r="B931" s="153"/>
      <c r="C931" s="164"/>
      <c r="D931" s="164"/>
      <c r="E931" s="169"/>
      <c r="F931" s="164"/>
      <c r="G931" s="154"/>
      <c r="H931" s="162" t="str">
        <f>IF(ISBLANK(B931),"",SUMIF(Virkedager!$C:$C,"&gt;" &amp;  C931,Virkedager!$A:$A) - SUMIF(Virkedager!$C:$C,"&gt;" &amp;  D931,Virkedager!$A:$A))</f>
        <v/>
      </c>
      <c r="I931" s="83" t="str">
        <f t="shared" si="58"/>
        <v/>
      </c>
      <c r="J931" s="84" t="str">
        <f>IF(ISBLANK(B931),"",SUMIF(Virkedager!$C:$C,"&gt;" &amp;  C931,Virkedager!$A:$A) - SUMIF(Virkedager!$C:$C,"&gt;" &amp;  F931,Virkedager!$A:$A))</f>
        <v/>
      </c>
      <c r="K931" s="83" t="str">
        <f t="shared" si="59"/>
        <v/>
      </c>
      <c r="L931" s="157" t="str">
        <f t="shared" si="57"/>
        <v/>
      </c>
      <c r="M931" s="157" t="str">
        <f>IF(ISBLANK(B931),"",IF(COUNTIF(B$7:$B931,B931)&gt;1,TRUE,FALSE))</f>
        <v/>
      </c>
      <c r="N931" s="157" t="str">
        <f>IF(ISBLANK(B931),"",IF(COUNTIF($L$7:L931,TRUE)&gt;$P$2,L931,FALSE))</f>
        <v/>
      </c>
      <c r="O931" s="85"/>
      <c r="P931" s="86" t="str">
        <f t="shared" si="60"/>
        <v/>
      </c>
    </row>
    <row r="932" spans="2:16" s="76" customFormat="1" ht="15" x14ac:dyDescent="0.25">
      <c r="B932" s="153"/>
      <c r="C932" s="164"/>
      <c r="D932" s="164"/>
      <c r="E932" s="169"/>
      <c r="F932" s="164"/>
      <c r="G932" s="154"/>
      <c r="H932" s="162" t="str">
        <f>IF(ISBLANK(B932),"",SUMIF(Virkedager!$C:$C,"&gt;" &amp;  C932,Virkedager!$A:$A) - SUMIF(Virkedager!$C:$C,"&gt;" &amp;  D932,Virkedager!$A:$A))</f>
        <v/>
      </c>
      <c r="I932" s="83" t="str">
        <f t="shared" si="58"/>
        <v/>
      </c>
      <c r="J932" s="84" t="str">
        <f>IF(ISBLANK(B932),"",SUMIF(Virkedager!$C:$C,"&gt;" &amp;  C932,Virkedager!$A:$A) - SUMIF(Virkedager!$C:$C,"&gt;" &amp;  F932,Virkedager!$A:$A))</f>
        <v/>
      </c>
      <c r="K932" s="83" t="str">
        <f t="shared" si="59"/>
        <v/>
      </c>
      <c r="L932" s="157" t="str">
        <f t="shared" si="57"/>
        <v/>
      </c>
      <c r="M932" s="157" t="str">
        <f>IF(ISBLANK(B932),"",IF(COUNTIF(B$7:$B932,B932)&gt;1,TRUE,FALSE))</f>
        <v/>
      </c>
      <c r="N932" s="157" t="str">
        <f>IF(ISBLANK(B932),"",IF(COUNTIF($L$7:L932,TRUE)&gt;$P$2,L932,FALSE))</f>
        <v/>
      </c>
      <c r="O932" s="85"/>
      <c r="P932" s="86" t="str">
        <f t="shared" si="60"/>
        <v/>
      </c>
    </row>
    <row r="933" spans="2:16" s="76" customFormat="1" ht="15" x14ac:dyDescent="0.25">
      <c r="B933" s="153"/>
      <c r="C933" s="164"/>
      <c r="D933" s="164"/>
      <c r="E933" s="169"/>
      <c r="F933" s="164"/>
      <c r="G933" s="154"/>
      <c r="H933" s="162" t="str">
        <f>IF(ISBLANK(B933),"",SUMIF(Virkedager!$C:$C,"&gt;" &amp;  C933,Virkedager!$A:$A) - SUMIF(Virkedager!$C:$C,"&gt;" &amp;  D933,Virkedager!$A:$A))</f>
        <v/>
      </c>
      <c r="I933" s="83" t="str">
        <f t="shared" si="58"/>
        <v/>
      </c>
      <c r="J933" s="84" t="str">
        <f>IF(ISBLANK(B933),"",SUMIF(Virkedager!$C:$C,"&gt;" &amp;  C933,Virkedager!$A:$A) - SUMIF(Virkedager!$C:$C,"&gt;" &amp;  F933,Virkedager!$A:$A))</f>
        <v/>
      </c>
      <c r="K933" s="83" t="str">
        <f t="shared" si="59"/>
        <v/>
      </c>
      <c r="L933" s="157" t="str">
        <f t="shared" ref="L933:L988" si="61">IF(ISBLANK(B933),"",IF(AND(ISNUMBER($J$2),ISNUMBER(E933)),F933&gt;=E933,FALSE))</f>
        <v/>
      </c>
      <c r="M933" s="157" t="str">
        <f>IF(ISBLANK(B933),"",IF(COUNTIF(B$7:$B933,B933)&gt;1,TRUE,FALSE))</f>
        <v/>
      </c>
      <c r="N933" s="157" t="str">
        <f>IF(ISBLANK(B933),"",IF(COUNTIF($L$7:L933,TRUE)&gt;$P$2,L933,FALSE))</f>
        <v/>
      </c>
      <c r="O933" s="85"/>
      <c r="P933" s="86" t="str">
        <f t="shared" si="60"/>
        <v/>
      </c>
    </row>
    <row r="934" spans="2:16" s="76" customFormat="1" ht="15" x14ac:dyDescent="0.25">
      <c r="B934" s="153"/>
      <c r="C934" s="164"/>
      <c r="D934" s="164"/>
      <c r="E934" s="169"/>
      <c r="F934" s="164"/>
      <c r="G934" s="154"/>
      <c r="H934" s="162" t="str">
        <f>IF(ISBLANK(B934),"",SUMIF(Virkedager!$C:$C,"&gt;" &amp;  C934,Virkedager!$A:$A) - SUMIF(Virkedager!$C:$C,"&gt;" &amp;  D934,Virkedager!$A:$A))</f>
        <v/>
      </c>
      <c r="I934" s="83" t="str">
        <f t="shared" si="58"/>
        <v/>
      </c>
      <c r="J934" s="84" t="str">
        <f>IF(ISBLANK(B934),"",SUMIF(Virkedager!$C:$C,"&gt;" &amp;  C934,Virkedager!$A:$A) - SUMIF(Virkedager!$C:$C,"&gt;" &amp;  F934,Virkedager!$A:$A))</f>
        <v/>
      </c>
      <c r="K934" s="83" t="str">
        <f t="shared" si="59"/>
        <v/>
      </c>
      <c r="L934" s="157" t="str">
        <f t="shared" si="61"/>
        <v/>
      </c>
      <c r="M934" s="157" t="str">
        <f>IF(ISBLANK(B934),"",IF(COUNTIF(B$7:$B934,B934)&gt;1,TRUE,FALSE))</f>
        <v/>
      </c>
      <c r="N934" s="157" t="str">
        <f>IF(ISBLANK(B934),"",IF(COUNTIF($L$7:L934,TRUE)&gt;$P$2,L934,FALSE))</f>
        <v/>
      </c>
      <c r="O934" s="85"/>
      <c r="P934" s="86" t="str">
        <f t="shared" si="60"/>
        <v/>
      </c>
    </row>
    <row r="935" spans="2:16" s="76" customFormat="1" ht="15" x14ac:dyDescent="0.25">
      <c r="B935" s="153"/>
      <c r="C935" s="164"/>
      <c r="D935" s="164"/>
      <c r="E935" s="169"/>
      <c r="F935" s="164"/>
      <c r="G935" s="154"/>
      <c r="H935" s="162" t="str">
        <f>IF(ISBLANK(B935),"",SUMIF(Virkedager!$C:$C,"&gt;" &amp;  C935,Virkedager!$A:$A) - SUMIF(Virkedager!$C:$C,"&gt;" &amp;  D935,Virkedager!$A:$A))</f>
        <v/>
      </c>
      <c r="I935" s="83" t="str">
        <f t="shared" si="58"/>
        <v/>
      </c>
      <c r="J935" s="84" t="str">
        <f>IF(ISBLANK(B935),"",SUMIF(Virkedager!$C:$C,"&gt;" &amp;  C935,Virkedager!$A:$A) - SUMIF(Virkedager!$C:$C,"&gt;" &amp;  F935,Virkedager!$A:$A))</f>
        <v/>
      </c>
      <c r="K935" s="83" t="str">
        <f t="shared" si="59"/>
        <v/>
      </c>
      <c r="L935" s="157" t="str">
        <f t="shared" si="61"/>
        <v/>
      </c>
      <c r="M935" s="157" t="str">
        <f>IF(ISBLANK(B935),"",IF(COUNTIF(B$7:$B935,B935)&gt;1,TRUE,FALSE))</f>
        <v/>
      </c>
      <c r="N935" s="157" t="str">
        <f>IF(ISBLANK(B935),"",IF(COUNTIF($L$7:L935,TRUE)&gt;$P$2,L935,FALSE))</f>
        <v/>
      </c>
      <c r="O935" s="85"/>
      <c r="P935" s="86" t="str">
        <f t="shared" si="60"/>
        <v/>
      </c>
    </row>
    <row r="936" spans="2:16" s="76" customFormat="1" ht="15" x14ac:dyDescent="0.25">
      <c r="B936" s="153"/>
      <c r="C936" s="164"/>
      <c r="D936" s="164"/>
      <c r="E936" s="169"/>
      <c r="F936" s="164"/>
      <c r="G936" s="154"/>
      <c r="H936" s="162" t="str">
        <f>IF(ISBLANK(B936),"",SUMIF(Virkedager!$C:$C,"&gt;" &amp;  C936,Virkedager!$A:$A) - SUMIF(Virkedager!$C:$C,"&gt;" &amp;  D936,Virkedager!$A:$A))</f>
        <v/>
      </c>
      <c r="I936" s="83" t="str">
        <f t="shared" si="58"/>
        <v/>
      </c>
      <c r="J936" s="84" t="str">
        <f>IF(ISBLANK(B936),"",SUMIF(Virkedager!$C:$C,"&gt;" &amp;  C936,Virkedager!$A:$A) - SUMIF(Virkedager!$C:$C,"&gt;" &amp;  F936,Virkedager!$A:$A))</f>
        <v/>
      </c>
      <c r="K936" s="83" t="str">
        <f t="shared" si="59"/>
        <v/>
      </c>
      <c r="L936" s="157" t="str">
        <f t="shared" si="61"/>
        <v/>
      </c>
      <c r="M936" s="157" t="str">
        <f>IF(ISBLANK(B936),"",IF(COUNTIF(B$7:$B936,B936)&gt;1,TRUE,FALSE))</f>
        <v/>
      </c>
      <c r="N936" s="157" t="str">
        <f>IF(ISBLANK(B936),"",IF(COUNTIF($L$7:L936,TRUE)&gt;$P$2,L936,FALSE))</f>
        <v/>
      </c>
      <c r="O936" s="85"/>
      <c r="P936" s="86" t="str">
        <f t="shared" si="60"/>
        <v/>
      </c>
    </row>
    <row r="937" spans="2:16" s="76" customFormat="1" ht="15" x14ac:dyDescent="0.25">
      <c r="B937" s="153"/>
      <c r="C937" s="164"/>
      <c r="D937" s="164"/>
      <c r="E937" s="169"/>
      <c r="F937" s="164"/>
      <c r="G937" s="154"/>
      <c r="H937" s="162" t="str">
        <f>IF(ISBLANK(B937),"",SUMIF(Virkedager!$C:$C,"&gt;" &amp;  C937,Virkedager!$A:$A) - SUMIF(Virkedager!$C:$C,"&gt;" &amp;  D937,Virkedager!$A:$A))</f>
        <v/>
      </c>
      <c r="I937" s="83" t="str">
        <f t="shared" si="58"/>
        <v/>
      </c>
      <c r="J937" s="84" t="str">
        <f>IF(ISBLANK(B937),"",SUMIF(Virkedager!$C:$C,"&gt;" &amp;  C937,Virkedager!$A:$A) - SUMIF(Virkedager!$C:$C,"&gt;" &amp;  F937,Virkedager!$A:$A))</f>
        <v/>
      </c>
      <c r="K937" s="83" t="str">
        <f t="shared" si="59"/>
        <v/>
      </c>
      <c r="L937" s="157" t="str">
        <f t="shared" si="61"/>
        <v/>
      </c>
      <c r="M937" s="157" t="str">
        <f>IF(ISBLANK(B937),"",IF(COUNTIF(B$7:$B937,B937)&gt;1,TRUE,FALSE))</f>
        <v/>
      </c>
      <c r="N937" s="157" t="str">
        <f>IF(ISBLANK(B937),"",IF(COUNTIF($L$7:L937,TRUE)&gt;$P$2,L937,FALSE))</f>
        <v/>
      </c>
      <c r="O937" s="85"/>
      <c r="P937" s="86" t="str">
        <f t="shared" si="60"/>
        <v/>
      </c>
    </row>
    <row r="938" spans="2:16" s="76" customFormat="1" ht="15" x14ac:dyDescent="0.25">
      <c r="B938" s="153"/>
      <c r="C938" s="164"/>
      <c r="D938" s="164"/>
      <c r="E938" s="169"/>
      <c r="F938" s="164"/>
      <c r="G938" s="154"/>
      <c r="H938" s="162" t="str">
        <f>IF(ISBLANK(B938),"",SUMIF(Virkedager!$C:$C,"&gt;" &amp;  C938,Virkedager!$A:$A) - SUMIF(Virkedager!$C:$C,"&gt;" &amp;  D938,Virkedager!$A:$A))</f>
        <v/>
      </c>
      <c r="I938" s="83" t="str">
        <f t="shared" si="58"/>
        <v/>
      </c>
      <c r="J938" s="84" t="str">
        <f>IF(ISBLANK(B938),"",SUMIF(Virkedager!$C:$C,"&gt;" &amp;  C938,Virkedager!$A:$A) - SUMIF(Virkedager!$C:$C,"&gt;" &amp;  F938,Virkedager!$A:$A))</f>
        <v/>
      </c>
      <c r="K938" s="83" t="str">
        <f t="shared" si="59"/>
        <v/>
      </c>
      <c r="L938" s="157" t="str">
        <f t="shared" si="61"/>
        <v/>
      </c>
      <c r="M938" s="157" t="str">
        <f>IF(ISBLANK(B938),"",IF(COUNTIF(B$7:$B938,B938)&gt;1,TRUE,FALSE))</f>
        <v/>
      </c>
      <c r="N938" s="157" t="str">
        <f>IF(ISBLANK(B938),"",IF(COUNTIF($L$7:L938,TRUE)&gt;$P$2,L938,FALSE))</f>
        <v/>
      </c>
      <c r="O938" s="85"/>
      <c r="P938" s="86" t="str">
        <f t="shared" si="60"/>
        <v/>
      </c>
    </row>
    <row r="939" spans="2:16" s="76" customFormat="1" ht="15" x14ac:dyDescent="0.25">
      <c r="B939" s="153"/>
      <c r="C939" s="164"/>
      <c r="D939" s="164"/>
      <c r="E939" s="169"/>
      <c r="F939" s="164"/>
      <c r="G939" s="154"/>
      <c r="H939" s="162" t="str">
        <f>IF(ISBLANK(B939),"",SUMIF(Virkedager!$C:$C,"&gt;" &amp;  C939,Virkedager!$A:$A) - SUMIF(Virkedager!$C:$C,"&gt;" &amp;  D939,Virkedager!$A:$A))</f>
        <v/>
      </c>
      <c r="I939" s="83" t="str">
        <f t="shared" si="58"/>
        <v/>
      </c>
      <c r="J939" s="84" t="str">
        <f>IF(ISBLANK(B939),"",SUMIF(Virkedager!$C:$C,"&gt;" &amp;  C939,Virkedager!$A:$A) - SUMIF(Virkedager!$C:$C,"&gt;" &amp;  F939,Virkedager!$A:$A))</f>
        <v/>
      </c>
      <c r="K939" s="83" t="str">
        <f t="shared" si="59"/>
        <v/>
      </c>
      <c r="L939" s="157" t="str">
        <f t="shared" si="61"/>
        <v/>
      </c>
      <c r="M939" s="157" t="str">
        <f>IF(ISBLANK(B939),"",IF(COUNTIF(B$7:$B939,B939)&gt;1,TRUE,FALSE))</f>
        <v/>
      </c>
      <c r="N939" s="157" t="str">
        <f>IF(ISBLANK(B939),"",IF(COUNTIF($L$7:L939,TRUE)&gt;$P$2,L939,FALSE))</f>
        <v/>
      </c>
      <c r="O939" s="85"/>
      <c r="P939" s="86" t="str">
        <f t="shared" si="60"/>
        <v/>
      </c>
    </row>
    <row r="940" spans="2:16" s="76" customFormat="1" ht="15" x14ac:dyDescent="0.25">
      <c r="B940" s="153"/>
      <c r="C940" s="164"/>
      <c r="D940" s="164"/>
      <c r="E940" s="169"/>
      <c r="F940" s="164"/>
      <c r="G940" s="154"/>
      <c r="H940" s="162" t="str">
        <f>IF(ISBLANK(B940),"",SUMIF(Virkedager!$C:$C,"&gt;" &amp;  C940,Virkedager!$A:$A) - SUMIF(Virkedager!$C:$C,"&gt;" &amp;  D940,Virkedager!$A:$A))</f>
        <v/>
      </c>
      <c r="I940" s="83" t="str">
        <f t="shared" si="58"/>
        <v/>
      </c>
      <c r="J940" s="84" t="str">
        <f>IF(ISBLANK(B940),"",SUMIF(Virkedager!$C:$C,"&gt;" &amp;  C940,Virkedager!$A:$A) - SUMIF(Virkedager!$C:$C,"&gt;" &amp;  F940,Virkedager!$A:$A))</f>
        <v/>
      </c>
      <c r="K940" s="83" t="str">
        <f t="shared" si="59"/>
        <v/>
      </c>
      <c r="L940" s="157" t="str">
        <f t="shared" si="61"/>
        <v/>
      </c>
      <c r="M940" s="157" t="str">
        <f>IF(ISBLANK(B940),"",IF(COUNTIF(B$7:$B940,B940)&gt;1,TRUE,FALSE))</f>
        <v/>
      </c>
      <c r="N940" s="157" t="str">
        <f>IF(ISBLANK(B940),"",IF(COUNTIF($L$7:L940,TRUE)&gt;$P$2,L940,FALSE))</f>
        <v/>
      </c>
      <c r="O940" s="85"/>
      <c r="P940" s="86" t="str">
        <f t="shared" si="60"/>
        <v/>
      </c>
    </row>
    <row r="941" spans="2:16" s="76" customFormat="1" ht="15" x14ac:dyDescent="0.25">
      <c r="B941" s="153"/>
      <c r="C941" s="164"/>
      <c r="D941" s="164"/>
      <c r="E941" s="169"/>
      <c r="F941" s="164"/>
      <c r="G941" s="154"/>
      <c r="H941" s="162" t="str">
        <f>IF(ISBLANK(B941),"",SUMIF(Virkedager!$C:$C,"&gt;" &amp;  C941,Virkedager!$A:$A) - SUMIF(Virkedager!$C:$C,"&gt;" &amp;  D941,Virkedager!$A:$A))</f>
        <v/>
      </c>
      <c r="I941" s="83" t="str">
        <f t="shared" si="58"/>
        <v/>
      </c>
      <c r="J941" s="84" t="str">
        <f>IF(ISBLANK(B941),"",SUMIF(Virkedager!$C:$C,"&gt;" &amp;  C941,Virkedager!$A:$A) - SUMIF(Virkedager!$C:$C,"&gt;" &amp;  F941,Virkedager!$A:$A))</f>
        <v/>
      </c>
      <c r="K941" s="83" t="str">
        <f t="shared" si="59"/>
        <v/>
      </c>
      <c r="L941" s="157" t="str">
        <f t="shared" si="61"/>
        <v/>
      </c>
      <c r="M941" s="157" t="str">
        <f>IF(ISBLANK(B941),"",IF(COUNTIF(B$7:$B941,B941)&gt;1,TRUE,FALSE))</f>
        <v/>
      </c>
      <c r="N941" s="157" t="str">
        <f>IF(ISBLANK(B941),"",IF(COUNTIF($L$7:L941,TRUE)&gt;$P$2,L941,FALSE))</f>
        <v/>
      </c>
      <c r="O941" s="85"/>
      <c r="P941" s="86" t="str">
        <f t="shared" si="60"/>
        <v/>
      </c>
    </row>
    <row r="942" spans="2:16" s="76" customFormat="1" ht="15" x14ac:dyDescent="0.25">
      <c r="B942" s="153"/>
      <c r="C942" s="164"/>
      <c r="D942" s="164"/>
      <c r="E942" s="169"/>
      <c r="F942" s="164"/>
      <c r="G942" s="154"/>
      <c r="H942" s="162" t="str">
        <f>IF(ISBLANK(B942),"",SUMIF(Virkedager!$C:$C,"&gt;" &amp;  C942,Virkedager!$A:$A) - SUMIF(Virkedager!$C:$C,"&gt;" &amp;  D942,Virkedager!$A:$A))</f>
        <v/>
      </c>
      <c r="I942" s="83" t="str">
        <f t="shared" si="58"/>
        <v/>
      </c>
      <c r="J942" s="84" t="str">
        <f>IF(ISBLANK(B942),"",SUMIF(Virkedager!$C:$C,"&gt;" &amp;  C942,Virkedager!$A:$A) - SUMIF(Virkedager!$C:$C,"&gt;" &amp;  F942,Virkedager!$A:$A))</f>
        <v/>
      </c>
      <c r="K942" s="83" t="str">
        <f t="shared" si="59"/>
        <v/>
      </c>
      <c r="L942" s="157" t="str">
        <f t="shared" si="61"/>
        <v/>
      </c>
      <c r="M942" s="157" t="str">
        <f>IF(ISBLANK(B942),"",IF(COUNTIF(B$7:$B942,B942)&gt;1,TRUE,FALSE))</f>
        <v/>
      </c>
      <c r="N942" s="157" t="str">
        <f>IF(ISBLANK(B942),"",IF(COUNTIF($L$7:L942,TRUE)&gt;$P$2,L942,FALSE))</f>
        <v/>
      </c>
      <c r="O942" s="85"/>
      <c r="P942" s="86" t="str">
        <f t="shared" si="60"/>
        <v/>
      </c>
    </row>
    <row r="943" spans="2:16" s="76" customFormat="1" ht="15" x14ac:dyDescent="0.25">
      <c r="B943" s="153"/>
      <c r="C943" s="164"/>
      <c r="D943" s="164"/>
      <c r="E943" s="169"/>
      <c r="F943" s="164"/>
      <c r="G943" s="154"/>
      <c r="H943" s="162" t="str">
        <f>IF(ISBLANK(B943),"",SUMIF(Virkedager!$C:$C,"&gt;" &amp;  C943,Virkedager!$A:$A) - SUMIF(Virkedager!$C:$C,"&gt;" &amp;  D943,Virkedager!$A:$A))</f>
        <v/>
      </c>
      <c r="I943" s="83" t="str">
        <f t="shared" si="58"/>
        <v/>
      </c>
      <c r="J943" s="84" t="str">
        <f>IF(ISBLANK(B943),"",SUMIF(Virkedager!$C:$C,"&gt;" &amp;  C943,Virkedager!$A:$A) - SUMIF(Virkedager!$C:$C,"&gt;" &amp;  F943,Virkedager!$A:$A))</f>
        <v/>
      </c>
      <c r="K943" s="83" t="str">
        <f t="shared" si="59"/>
        <v/>
      </c>
      <c r="L943" s="157" t="str">
        <f t="shared" si="61"/>
        <v/>
      </c>
      <c r="M943" s="157" t="str">
        <f>IF(ISBLANK(B943),"",IF(COUNTIF(B$7:$B943,B943)&gt;1,TRUE,FALSE))</f>
        <v/>
      </c>
      <c r="N943" s="157" t="str">
        <f>IF(ISBLANK(B943),"",IF(COUNTIF($L$7:L943,TRUE)&gt;$P$2,L943,FALSE))</f>
        <v/>
      </c>
      <c r="O943" s="85"/>
      <c r="P943" s="86" t="str">
        <f t="shared" si="60"/>
        <v/>
      </c>
    </row>
    <row r="944" spans="2:16" s="76" customFormat="1" ht="15" x14ac:dyDescent="0.25">
      <c r="B944" s="153"/>
      <c r="C944" s="164"/>
      <c r="D944" s="164"/>
      <c r="E944" s="169"/>
      <c r="F944" s="164"/>
      <c r="G944" s="154"/>
      <c r="H944" s="162" t="str">
        <f>IF(ISBLANK(B944),"",SUMIF(Virkedager!$C:$C,"&gt;" &amp;  C944,Virkedager!$A:$A) - SUMIF(Virkedager!$C:$C,"&gt;" &amp;  D944,Virkedager!$A:$A))</f>
        <v/>
      </c>
      <c r="I944" s="83" t="str">
        <f t="shared" si="58"/>
        <v/>
      </c>
      <c r="J944" s="84" t="str">
        <f>IF(ISBLANK(B944),"",SUMIF(Virkedager!$C:$C,"&gt;" &amp;  C944,Virkedager!$A:$A) - SUMIF(Virkedager!$C:$C,"&gt;" &amp;  F944,Virkedager!$A:$A))</f>
        <v/>
      </c>
      <c r="K944" s="83" t="str">
        <f t="shared" si="59"/>
        <v/>
      </c>
      <c r="L944" s="157" t="str">
        <f t="shared" si="61"/>
        <v/>
      </c>
      <c r="M944" s="157" t="str">
        <f>IF(ISBLANK(B944),"",IF(COUNTIF(B$7:$B944,B944)&gt;1,TRUE,FALSE))</f>
        <v/>
      </c>
      <c r="N944" s="157" t="str">
        <f>IF(ISBLANK(B944),"",IF(COUNTIF($L$7:L944,TRUE)&gt;$P$2,L944,FALSE))</f>
        <v/>
      </c>
      <c r="O944" s="85"/>
      <c r="P944" s="86" t="str">
        <f t="shared" si="60"/>
        <v/>
      </c>
    </row>
    <row r="945" spans="2:16" s="76" customFormat="1" ht="15" x14ac:dyDescent="0.25">
      <c r="B945" s="153"/>
      <c r="C945" s="164"/>
      <c r="D945" s="164"/>
      <c r="E945" s="169"/>
      <c r="F945" s="164"/>
      <c r="G945" s="154"/>
      <c r="H945" s="162" t="str">
        <f>IF(ISBLANK(B945),"",SUMIF(Virkedager!$C:$C,"&gt;" &amp;  C945,Virkedager!$A:$A) - SUMIF(Virkedager!$C:$C,"&gt;" &amp;  D945,Virkedager!$A:$A))</f>
        <v/>
      </c>
      <c r="I945" s="83" t="str">
        <f t="shared" si="58"/>
        <v/>
      </c>
      <c r="J945" s="84" t="str">
        <f>IF(ISBLANK(B945),"",SUMIF(Virkedager!$C:$C,"&gt;" &amp;  C945,Virkedager!$A:$A) - SUMIF(Virkedager!$C:$C,"&gt;" &amp;  F945,Virkedager!$A:$A))</f>
        <v/>
      </c>
      <c r="K945" s="83" t="str">
        <f t="shared" si="59"/>
        <v/>
      </c>
      <c r="L945" s="157" t="str">
        <f t="shared" si="61"/>
        <v/>
      </c>
      <c r="M945" s="157" t="str">
        <f>IF(ISBLANK(B945),"",IF(COUNTIF(B$7:$B945,B945)&gt;1,TRUE,FALSE))</f>
        <v/>
      </c>
      <c r="N945" s="157" t="str">
        <f>IF(ISBLANK(B945),"",IF(COUNTIF($L$7:L945,TRUE)&gt;$P$2,L945,FALSE))</f>
        <v/>
      </c>
      <c r="O945" s="85"/>
      <c r="P945" s="86" t="str">
        <f t="shared" si="60"/>
        <v/>
      </c>
    </row>
    <row r="946" spans="2:16" s="76" customFormat="1" ht="15" x14ac:dyDescent="0.25">
      <c r="B946" s="153"/>
      <c r="C946" s="164"/>
      <c r="D946" s="164"/>
      <c r="E946" s="169"/>
      <c r="F946" s="164"/>
      <c r="G946" s="154"/>
      <c r="H946" s="162" t="str">
        <f>IF(ISBLANK(B946),"",SUMIF(Virkedager!$C:$C,"&gt;" &amp;  C946,Virkedager!$A:$A) - SUMIF(Virkedager!$C:$C,"&gt;" &amp;  D946,Virkedager!$A:$A))</f>
        <v/>
      </c>
      <c r="I946" s="83" t="str">
        <f t="shared" si="58"/>
        <v/>
      </c>
      <c r="J946" s="84" t="str">
        <f>IF(ISBLANK(B946),"",SUMIF(Virkedager!$C:$C,"&gt;" &amp;  C946,Virkedager!$A:$A) - SUMIF(Virkedager!$C:$C,"&gt;" &amp;  F946,Virkedager!$A:$A))</f>
        <v/>
      </c>
      <c r="K946" s="83" t="str">
        <f t="shared" si="59"/>
        <v/>
      </c>
      <c r="L946" s="157" t="str">
        <f t="shared" si="61"/>
        <v/>
      </c>
      <c r="M946" s="157" t="str">
        <f>IF(ISBLANK(B946),"",IF(COUNTIF(B$7:$B946,B946)&gt;1,TRUE,FALSE))</f>
        <v/>
      </c>
      <c r="N946" s="157" t="str">
        <f>IF(ISBLANK(B946),"",IF(COUNTIF($L$7:L946,TRUE)&gt;$P$2,L946,FALSE))</f>
        <v/>
      </c>
      <c r="O946" s="85"/>
      <c r="P946" s="86" t="str">
        <f t="shared" si="60"/>
        <v/>
      </c>
    </row>
    <row r="947" spans="2:16" s="76" customFormat="1" ht="15" x14ac:dyDescent="0.25">
      <c r="B947" s="153"/>
      <c r="C947" s="164"/>
      <c r="D947" s="164"/>
      <c r="E947" s="169"/>
      <c r="F947" s="164"/>
      <c r="G947" s="154"/>
      <c r="H947" s="162" t="str">
        <f>IF(ISBLANK(B947),"",SUMIF(Virkedager!$C:$C,"&gt;" &amp;  C947,Virkedager!$A:$A) - SUMIF(Virkedager!$C:$C,"&gt;" &amp;  D947,Virkedager!$A:$A))</f>
        <v/>
      </c>
      <c r="I947" s="83" t="str">
        <f t="shared" ref="I947:I988" si="62">IF(ISBLANK(B947),"",H947&lt;21)</f>
        <v/>
      </c>
      <c r="J947" s="84" t="str">
        <f>IF(ISBLANK(B947),"",SUMIF(Virkedager!$C:$C,"&gt;" &amp;  C947,Virkedager!$A:$A) - SUMIF(Virkedager!$C:$C,"&gt;" &amp;  F947,Virkedager!$A:$A))</f>
        <v/>
      </c>
      <c r="K947" s="83" t="str">
        <f t="shared" ref="K947:K988" si="63">IF(ISBLANK(B947),"",J947&gt;=21)</f>
        <v/>
      </c>
      <c r="L947" s="157" t="str">
        <f t="shared" si="61"/>
        <v/>
      </c>
      <c r="M947" s="157" t="str">
        <f>IF(ISBLANK(B947),"",IF(COUNTIF(B$7:$B947,B947)&gt;1,TRUE,FALSE))</f>
        <v/>
      </c>
      <c r="N947" s="157" t="str">
        <f>IF(ISBLANK(B947),"",IF(COUNTIF($L$7:L947,TRUE)&gt;$P$2,L947,FALSE))</f>
        <v/>
      </c>
      <c r="O947" s="85"/>
      <c r="P947" s="86" t="str">
        <f t="shared" si="60"/>
        <v/>
      </c>
    </row>
    <row r="948" spans="2:16" s="76" customFormat="1" ht="15" x14ac:dyDescent="0.25">
      <c r="B948" s="153"/>
      <c r="C948" s="164"/>
      <c r="D948" s="164"/>
      <c r="E948" s="169"/>
      <c r="F948" s="164"/>
      <c r="G948" s="154"/>
      <c r="H948" s="162" t="str">
        <f>IF(ISBLANK(B948),"",SUMIF(Virkedager!$C:$C,"&gt;" &amp;  C948,Virkedager!$A:$A) - SUMIF(Virkedager!$C:$C,"&gt;" &amp;  D948,Virkedager!$A:$A))</f>
        <v/>
      </c>
      <c r="I948" s="83" t="str">
        <f t="shared" si="62"/>
        <v/>
      </c>
      <c r="J948" s="84" t="str">
        <f>IF(ISBLANK(B948),"",SUMIF(Virkedager!$C:$C,"&gt;" &amp;  C948,Virkedager!$A:$A) - SUMIF(Virkedager!$C:$C,"&gt;" &amp;  F948,Virkedager!$A:$A))</f>
        <v/>
      </c>
      <c r="K948" s="83" t="str">
        <f t="shared" si="63"/>
        <v/>
      </c>
      <c r="L948" s="157" t="str">
        <f t="shared" si="61"/>
        <v/>
      </c>
      <c r="M948" s="157" t="str">
        <f>IF(ISBLANK(B948),"",IF(COUNTIF(B$7:$B948,B948)&gt;1,TRUE,FALSE))</f>
        <v/>
      </c>
      <c r="N948" s="157" t="str">
        <f>IF(ISBLANK(B948),"",IF(COUNTIF($L$7:L948,TRUE)&gt;$P$2,L948,FALSE))</f>
        <v/>
      </c>
      <c r="O948" s="85"/>
      <c r="P948" s="86" t="str">
        <f t="shared" si="60"/>
        <v/>
      </c>
    </row>
    <row r="949" spans="2:16" s="76" customFormat="1" ht="15" x14ac:dyDescent="0.25">
      <c r="B949" s="153"/>
      <c r="C949" s="164"/>
      <c r="D949" s="164"/>
      <c r="E949" s="169"/>
      <c r="F949" s="164"/>
      <c r="G949" s="154"/>
      <c r="H949" s="162" t="str">
        <f>IF(ISBLANK(B949),"",SUMIF(Virkedager!$C:$C,"&gt;" &amp;  C949,Virkedager!$A:$A) - SUMIF(Virkedager!$C:$C,"&gt;" &amp;  D949,Virkedager!$A:$A))</f>
        <v/>
      </c>
      <c r="I949" s="83" t="str">
        <f t="shared" si="62"/>
        <v/>
      </c>
      <c r="J949" s="84" t="str">
        <f>IF(ISBLANK(B949),"",SUMIF(Virkedager!$C:$C,"&gt;" &amp;  C949,Virkedager!$A:$A) - SUMIF(Virkedager!$C:$C,"&gt;" &amp;  F949,Virkedager!$A:$A))</f>
        <v/>
      </c>
      <c r="K949" s="83" t="str">
        <f t="shared" si="63"/>
        <v/>
      </c>
      <c r="L949" s="157" t="str">
        <f t="shared" si="61"/>
        <v/>
      </c>
      <c r="M949" s="157" t="str">
        <f>IF(ISBLANK(B949),"",IF(COUNTIF(B$7:$B949,B949)&gt;1,TRUE,FALSE))</f>
        <v/>
      </c>
      <c r="N949" s="157" t="str">
        <f>IF(ISBLANK(B949),"",IF(COUNTIF($L$7:L949,TRUE)&gt;$P$2,L949,FALSE))</f>
        <v/>
      </c>
      <c r="O949" s="85"/>
      <c r="P949" s="86" t="str">
        <f t="shared" si="60"/>
        <v/>
      </c>
    </row>
    <row r="950" spans="2:16" s="76" customFormat="1" ht="15" x14ac:dyDescent="0.25">
      <c r="B950" s="153"/>
      <c r="C950" s="164"/>
      <c r="D950" s="164"/>
      <c r="E950" s="169"/>
      <c r="F950" s="164"/>
      <c r="G950" s="154"/>
      <c r="H950" s="162" t="str">
        <f>IF(ISBLANK(B950),"",SUMIF(Virkedager!$C:$C,"&gt;" &amp;  C950,Virkedager!$A:$A) - SUMIF(Virkedager!$C:$C,"&gt;" &amp;  D950,Virkedager!$A:$A))</f>
        <v/>
      </c>
      <c r="I950" s="83" t="str">
        <f t="shared" si="62"/>
        <v/>
      </c>
      <c r="J950" s="84" t="str">
        <f>IF(ISBLANK(B950),"",SUMIF(Virkedager!$C:$C,"&gt;" &amp;  C950,Virkedager!$A:$A) - SUMIF(Virkedager!$C:$C,"&gt;" &amp;  F950,Virkedager!$A:$A))</f>
        <v/>
      </c>
      <c r="K950" s="83" t="str">
        <f t="shared" si="63"/>
        <v/>
      </c>
      <c r="L950" s="157" t="str">
        <f t="shared" si="61"/>
        <v/>
      </c>
      <c r="M950" s="157" t="str">
        <f>IF(ISBLANK(B950),"",IF(COUNTIF(B$7:$B950,B950)&gt;1,TRUE,FALSE))</f>
        <v/>
      </c>
      <c r="N950" s="157" t="str">
        <f>IF(ISBLANK(B950),"",IF(COUNTIF($L$7:L950,TRUE)&gt;$P$2,L950,FALSE))</f>
        <v/>
      </c>
      <c r="O950" s="85"/>
      <c r="P950" s="86" t="str">
        <f t="shared" si="60"/>
        <v/>
      </c>
    </row>
    <row r="951" spans="2:16" s="76" customFormat="1" ht="15" x14ac:dyDescent="0.25">
      <c r="B951" s="153"/>
      <c r="C951" s="164"/>
      <c r="D951" s="164"/>
      <c r="E951" s="169"/>
      <c r="F951" s="164"/>
      <c r="G951" s="154"/>
      <c r="H951" s="162" t="str">
        <f>IF(ISBLANK(B951),"",SUMIF(Virkedager!$C:$C,"&gt;" &amp;  C951,Virkedager!$A:$A) - SUMIF(Virkedager!$C:$C,"&gt;" &amp;  D951,Virkedager!$A:$A))</f>
        <v/>
      </c>
      <c r="I951" s="83" t="str">
        <f t="shared" si="62"/>
        <v/>
      </c>
      <c r="J951" s="84" t="str">
        <f>IF(ISBLANK(B951),"",SUMIF(Virkedager!$C:$C,"&gt;" &amp;  C951,Virkedager!$A:$A) - SUMIF(Virkedager!$C:$C,"&gt;" &amp;  F951,Virkedager!$A:$A))</f>
        <v/>
      </c>
      <c r="K951" s="83" t="str">
        <f t="shared" si="63"/>
        <v/>
      </c>
      <c r="L951" s="157" t="str">
        <f t="shared" si="61"/>
        <v/>
      </c>
      <c r="M951" s="157" t="str">
        <f>IF(ISBLANK(B951),"",IF(COUNTIF(B$7:$B951,B951)&gt;1,TRUE,FALSE))</f>
        <v/>
      </c>
      <c r="N951" s="157" t="str">
        <f>IF(ISBLANK(B951),"",IF(COUNTIF($L$7:L951,TRUE)&gt;$P$2,L951,FALSE))</f>
        <v/>
      </c>
      <c r="O951" s="85"/>
      <c r="P951" s="86" t="str">
        <f t="shared" si="60"/>
        <v/>
      </c>
    </row>
    <row r="952" spans="2:16" s="76" customFormat="1" ht="15" x14ac:dyDescent="0.25">
      <c r="B952" s="153"/>
      <c r="C952" s="164"/>
      <c r="D952" s="164"/>
      <c r="E952" s="169"/>
      <c r="F952" s="164"/>
      <c r="G952" s="154"/>
      <c r="H952" s="162" t="str">
        <f>IF(ISBLANK(B952),"",SUMIF(Virkedager!$C:$C,"&gt;" &amp;  C952,Virkedager!$A:$A) - SUMIF(Virkedager!$C:$C,"&gt;" &amp;  D952,Virkedager!$A:$A))</f>
        <v/>
      </c>
      <c r="I952" s="83" t="str">
        <f t="shared" si="62"/>
        <v/>
      </c>
      <c r="J952" s="84" t="str">
        <f>IF(ISBLANK(B952),"",SUMIF(Virkedager!$C:$C,"&gt;" &amp;  C952,Virkedager!$A:$A) - SUMIF(Virkedager!$C:$C,"&gt;" &amp;  F952,Virkedager!$A:$A))</f>
        <v/>
      </c>
      <c r="K952" s="83" t="str">
        <f t="shared" si="63"/>
        <v/>
      </c>
      <c r="L952" s="157" t="str">
        <f t="shared" si="61"/>
        <v/>
      </c>
      <c r="M952" s="157" t="str">
        <f>IF(ISBLANK(B952),"",IF(COUNTIF(B$7:$B952,B952)&gt;1,TRUE,FALSE))</f>
        <v/>
      </c>
      <c r="N952" s="157" t="str">
        <f>IF(ISBLANK(B952),"",IF(COUNTIF($L$7:L952,TRUE)&gt;$P$2,L952,FALSE))</f>
        <v/>
      </c>
      <c r="O952" s="85"/>
      <c r="P952" s="86" t="str">
        <f t="shared" si="60"/>
        <v/>
      </c>
    </row>
    <row r="953" spans="2:16" s="76" customFormat="1" ht="15" x14ac:dyDescent="0.25">
      <c r="B953" s="153"/>
      <c r="C953" s="164"/>
      <c r="D953" s="164"/>
      <c r="E953" s="169"/>
      <c r="F953" s="164"/>
      <c r="G953" s="154"/>
      <c r="H953" s="162" t="str">
        <f>IF(ISBLANK(B953),"",SUMIF(Virkedager!$C:$C,"&gt;" &amp;  C953,Virkedager!$A:$A) - SUMIF(Virkedager!$C:$C,"&gt;" &amp;  D953,Virkedager!$A:$A))</f>
        <v/>
      </c>
      <c r="I953" s="83" t="str">
        <f t="shared" si="62"/>
        <v/>
      </c>
      <c r="J953" s="84" t="str">
        <f>IF(ISBLANK(B953),"",SUMIF(Virkedager!$C:$C,"&gt;" &amp;  C953,Virkedager!$A:$A) - SUMIF(Virkedager!$C:$C,"&gt;" &amp;  F953,Virkedager!$A:$A))</f>
        <v/>
      </c>
      <c r="K953" s="83" t="str">
        <f t="shared" si="63"/>
        <v/>
      </c>
      <c r="L953" s="157" t="str">
        <f t="shared" si="61"/>
        <v/>
      </c>
      <c r="M953" s="157" t="str">
        <f>IF(ISBLANK(B953),"",IF(COUNTIF(B$7:$B953,B953)&gt;1,TRUE,FALSE))</f>
        <v/>
      </c>
      <c r="N953" s="157" t="str">
        <f>IF(ISBLANK(B953),"",IF(COUNTIF($L$7:L953,TRUE)&gt;$P$2,L953,FALSE))</f>
        <v/>
      </c>
      <c r="O953" s="85"/>
      <c r="P953" s="86" t="str">
        <f t="shared" si="60"/>
        <v/>
      </c>
    </row>
    <row r="954" spans="2:16" s="76" customFormat="1" ht="15" x14ac:dyDescent="0.25">
      <c r="B954" s="153"/>
      <c r="C954" s="164"/>
      <c r="D954" s="164"/>
      <c r="E954" s="169"/>
      <c r="F954" s="164"/>
      <c r="G954" s="154"/>
      <c r="H954" s="162" t="str">
        <f>IF(ISBLANK(B954),"",SUMIF(Virkedager!$C:$C,"&gt;" &amp;  C954,Virkedager!$A:$A) - SUMIF(Virkedager!$C:$C,"&gt;" &amp;  D954,Virkedager!$A:$A))</f>
        <v/>
      </c>
      <c r="I954" s="83" t="str">
        <f t="shared" si="62"/>
        <v/>
      </c>
      <c r="J954" s="84" t="str">
        <f>IF(ISBLANK(B954),"",SUMIF(Virkedager!$C:$C,"&gt;" &amp;  C954,Virkedager!$A:$A) - SUMIF(Virkedager!$C:$C,"&gt;" &amp;  F954,Virkedager!$A:$A))</f>
        <v/>
      </c>
      <c r="K954" s="83" t="str">
        <f t="shared" si="63"/>
        <v/>
      </c>
      <c r="L954" s="157" t="str">
        <f t="shared" si="61"/>
        <v/>
      </c>
      <c r="M954" s="157" t="str">
        <f>IF(ISBLANK(B954),"",IF(COUNTIF(B$7:$B954,B954)&gt;1,TRUE,FALSE))</f>
        <v/>
      </c>
      <c r="N954" s="157" t="str">
        <f>IF(ISBLANK(B954),"",IF(COUNTIF($L$7:L954,TRUE)&gt;$P$2,L954,FALSE))</f>
        <v/>
      </c>
      <c r="O954" s="85"/>
      <c r="P954" s="86" t="str">
        <f t="shared" si="60"/>
        <v/>
      </c>
    </row>
    <row r="955" spans="2:16" s="76" customFormat="1" ht="15" x14ac:dyDescent="0.25">
      <c r="B955" s="153"/>
      <c r="C955" s="164"/>
      <c r="D955" s="164"/>
      <c r="E955" s="169"/>
      <c r="F955" s="164"/>
      <c r="G955" s="154"/>
      <c r="H955" s="162" t="str">
        <f>IF(ISBLANK(B955),"",SUMIF(Virkedager!$C:$C,"&gt;" &amp;  C955,Virkedager!$A:$A) - SUMIF(Virkedager!$C:$C,"&gt;" &amp;  D955,Virkedager!$A:$A))</f>
        <v/>
      </c>
      <c r="I955" s="83" t="str">
        <f t="shared" si="62"/>
        <v/>
      </c>
      <c r="J955" s="84" t="str">
        <f>IF(ISBLANK(B955),"",SUMIF(Virkedager!$C:$C,"&gt;" &amp;  C955,Virkedager!$A:$A) - SUMIF(Virkedager!$C:$C,"&gt;" &amp;  F955,Virkedager!$A:$A))</f>
        <v/>
      </c>
      <c r="K955" s="83" t="str">
        <f t="shared" si="63"/>
        <v/>
      </c>
      <c r="L955" s="157" t="str">
        <f t="shared" si="61"/>
        <v/>
      </c>
      <c r="M955" s="157" t="str">
        <f>IF(ISBLANK(B955),"",IF(COUNTIF(B$7:$B955,B955)&gt;1,TRUE,FALSE))</f>
        <v/>
      </c>
      <c r="N955" s="157" t="str">
        <f>IF(ISBLANK(B955),"",IF(COUNTIF($L$7:L955,TRUE)&gt;$P$2,L955,FALSE))</f>
        <v/>
      </c>
      <c r="O955" s="85"/>
      <c r="P955" s="86" t="str">
        <f t="shared" si="60"/>
        <v/>
      </c>
    </row>
    <row r="956" spans="2:16" s="76" customFormat="1" ht="15" x14ac:dyDescent="0.25">
      <c r="B956" s="153"/>
      <c r="C956" s="164"/>
      <c r="D956" s="164"/>
      <c r="E956" s="169"/>
      <c r="F956" s="164"/>
      <c r="G956" s="154"/>
      <c r="H956" s="162" t="str">
        <f>IF(ISBLANK(B956),"",SUMIF(Virkedager!$C:$C,"&gt;" &amp;  C956,Virkedager!$A:$A) - SUMIF(Virkedager!$C:$C,"&gt;" &amp;  D956,Virkedager!$A:$A))</f>
        <v/>
      </c>
      <c r="I956" s="83" t="str">
        <f t="shared" si="62"/>
        <v/>
      </c>
      <c r="J956" s="84" t="str">
        <f>IF(ISBLANK(B956),"",SUMIF(Virkedager!$C:$C,"&gt;" &amp;  C956,Virkedager!$A:$A) - SUMIF(Virkedager!$C:$C,"&gt;" &amp;  F956,Virkedager!$A:$A))</f>
        <v/>
      </c>
      <c r="K956" s="83" t="str">
        <f t="shared" si="63"/>
        <v/>
      </c>
      <c r="L956" s="157" t="str">
        <f t="shared" si="61"/>
        <v/>
      </c>
      <c r="M956" s="157" t="str">
        <f>IF(ISBLANK(B956),"",IF(COUNTIF(B$7:$B956,B956)&gt;1,TRUE,FALSE))</f>
        <v/>
      </c>
      <c r="N956" s="157" t="str">
        <f>IF(ISBLANK(B956),"",IF(COUNTIF($L$7:L956,TRUE)&gt;$P$2,L956,FALSE))</f>
        <v/>
      </c>
      <c r="O956" s="85"/>
      <c r="P956" s="86" t="str">
        <f t="shared" si="60"/>
        <v/>
      </c>
    </row>
    <row r="957" spans="2:16" s="76" customFormat="1" ht="15" x14ac:dyDescent="0.25">
      <c r="B957" s="153"/>
      <c r="C957" s="164"/>
      <c r="D957" s="164"/>
      <c r="E957" s="169"/>
      <c r="F957" s="164"/>
      <c r="G957" s="154"/>
      <c r="H957" s="162" t="str">
        <f>IF(ISBLANK(B957),"",SUMIF(Virkedager!$C:$C,"&gt;" &amp;  C957,Virkedager!$A:$A) - SUMIF(Virkedager!$C:$C,"&gt;" &amp;  D957,Virkedager!$A:$A))</f>
        <v/>
      </c>
      <c r="I957" s="83" t="str">
        <f t="shared" si="62"/>
        <v/>
      </c>
      <c r="J957" s="84" t="str">
        <f>IF(ISBLANK(B957),"",SUMIF(Virkedager!$C:$C,"&gt;" &amp;  C957,Virkedager!$A:$A) - SUMIF(Virkedager!$C:$C,"&gt;" &amp;  F957,Virkedager!$A:$A))</f>
        <v/>
      </c>
      <c r="K957" s="83" t="str">
        <f t="shared" si="63"/>
        <v/>
      </c>
      <c r="L957" s="157" t="str">
        <f t="shared" si="61"/>
        <v/>
      </c>
      <c r="M957" s="157" t="str">
        <f>IF(ISBLANK(B957),"",IF(COUNTIF(B$7:$B957,B957)&gt;1,TRUE,FALSE))</f>
        <v/>
      </c>
      <c r="N957" s="157" t="str">
        <f>IF(ISBLANK(B957),"",IF(COUNTIF($L$7:L957,TRUE)&gt;$P$2,L957,FALSE))</f>
        <v/>
      </c>
      <c r="O957" s="85"/>
      <c r="P957" s="86" t="str">
        <f t="shared" si="60"/>
        <v/>
      </c>
    </row>
    <row r="958" spans="2:16" s="76" customFormat="1" ht="15" x14ac:dyDescent="0.25">
      <c r="B958" s="153"/>
      <c r="C958" s="164"/>
      <c r="D958" s="164"/>
      <c r="E958" s="169"/>
      <c r="F958" s="164"/>
      <c r="G958" s="154"/>
      <c r="H958" s="162" t="str">
        <f>IF(ISBLANK(B958),"",SUMIF(Virkedager!$C:$C,"&gt;" &amp;  C958,Virkedager!$A:$A) - SUMIF(Virkedager!$C:$C,"&gt;" &amp;  D958,Virkedager!$A:$A))</f>
        <v/>
      </c>
      <c r="I958" s="83" t="str">
        <f t="shared" si="62"/>
        <v/>
      </c>
      <c r="J958" s="84" t="str">
        <f>IF(ISBLANK(B958),"",SUMIF(Virkedager!$C:$C,"&gt;" &amp;  C958,Virkedager!$A:$A) - SUMIF(Virkedager!$C:$C,"&gt;" &amp;  F958,Virkedager!$A:$A))</f>
        <v/>
      </c>
      <c r="K958" s="83" t="str">
        <f t="shared" si="63"/>
        <v/>
      </c>
      <c r="L958" s="157" t="str">
        <f t="shared" si="61"/>
        <v/>
      </c>
      <c r="M958" s="157" t="str">
        <f>IF(ISBLANK(B958),"",IF(COUNTIF(B$7:$B958,B958)&gt;1,TRUE,FALSE))</f>
        <v/>
      </c>
      <c r="N958" s="157" t="str">
        <f>IF(ISBLANK(B958),"",IF(COUNTIF($L$7:L958,TRUE)&gt;$P$2,L958,FALSE))</f>
        <v/>
      </c>
      <c r="O958" s="85"/>
      <c r="P958" s="86" t="str">
        <f t="shared" si="60"/>
        <v/>
      </c>
    </row>
    <row r="959" spans="2:16" s="76" customFormat="1" ht="15" x14ac:dyDescent="0.25">
      <c r="B959" s="153"/>
      <c r="C959" s="164"/>
      <c r="D959" s="164"/>
      <c r="E959" s="169"/>
      <c r="F959" s="164"/>
      <c r="G959" s="154"/>
      <c r="H959" s="162" t="str">
        <f>IF(ISBLANK(B959),"",SUMIF(Virkedager!$C:$C,"&gt;" &amp;  C959,Virkedager!$A:$A) - SUMIF(Virkedager!$C:$C,"&gt;" &amp;  D959,Virkedager!$A:$A))</f>
        <v/>
      </c>
      <c r="I959" s="83" t="str">
        <f t="shared" si="62"/>
        <v/>
      </c>
      <c r="J959" s="84" t="str">
        <f>IF(ISBLANK(B959),"",SUMIF(Virkedager!$C:$C,"&gt;" &amp;  C959,Virkedager!$A:$A) - SUMIF(Virkedager!$C:$C,"&gt;" &amp;  F959,Virkedager!$A:$A))</f>
        <v/>
      </c>
      <c r="K959" s="83" t="str">
        <f t="shared" si="63"/>
        <v/>
      </c>
      <c r="L959" s="157" t="str">
        <f t="shared" si="61"/>
        <v/>
      </c>
      <c r="M959" s="157" t="str">
        <f>IF(ISBLANK(B959),"",IF(COUNTIF(B$7:$B959,B959)&gt;1,TRUE,FALSE))</f>
        <v/>
      </c>
      <c r="N959" s="157" t="str">
        <f>IF(ISBLANK(B959),"",IF(COUNTIF($L$7:L959,TRUE)&gt;$P$2,L959,FALSE))</f>
        <v/>
      </c>
      <c r="O959" s="85"/>
      <c r="P959" s="86" t="str">
        <f t="shared" si="60"/>
        <v/>
      </c>
    </row>
    <row r="960" spans="2:16" s="76" customFormat="1" ht="15" x14ac:dyDescent="0.25">
      <c r="B960" s="153"/>
      <c r="C960" s="164"/>
      <c r="D960" s="164"/>
      <c r="E960" s="169"/>
      <c r="F960" s="164"/>
      <c r="G960" s="154"/>
      <c r="H960" s="162" t="str">
        <f>IF(ISBLANK(B960),"",SUMIF(Virkedager!$C:$C,"&gt;" &amp;  C960,Virkedager!$A:$A) - SUMIF(Virkedager!$C:$C,"&gt;" &amp;  D960,Virkedager!$A:$A))</f>
        <v/>
      </c>
      <c r="I960" s="83" t="str">
        <f t="shared" si="62"/>
        <v/>
      </c>
      <c r="J960" s="84" t="str">
        <f>IF(ISBLANK(B960),"",SUMIF(Virkedager!$C:$C,"&gt;" &amp;  C960,Virkedager!$A:$A) - SUMIF(Virkedager!$C:$C,"&gt;" &amp;  F960,Virkedager!$A:$A))</f>
        <v/>
      </c>
      <c r="K960" s="83" t="str">
        <f t="shared" si="63"/>
        <v/>
      </c>
      <c r="L960" s="157" t="str">
        <f t="shared" si="61"/>
        <v/>
      </c>
      <c r="M960" s="157" t="str">
        <f>IF(ISBLANK(B960),"",IF(COUNTIF(B$7:$B960,B960)&gt;1,TRUE,FALSE))</f>
        <v/>
      </c>
      <c r="N960" s="157" t="str">
        <f>IF(ISBLANK(B960),"",IF(COUNTIF($L$7:L960,TRUE)&gt;$P$2,L960,FALSE))</f>
        <v/>
      </c>
      <c r="O960" s="85"/>
      <c r="P960" s="86" t="str">
        <f t="shared" si="60"/>
        <v/>
      </c>
    </row>
    <row r="961" spans="2:16" s="76" customFormat="1" ht="15" x14ac:dyDescent="0.25">
      <c r="B961" s="153"/>
      <c r="C961" s="164"/>
      <c r="D961" s="164"/>
      <c r="E961" s="169"/>
      <c r="F961" s="164"/>
      <c r="G961" s="154"/>
      <c r="H961" s="162" t="str">
        <f>IF(ISBLANK(B961),"",SUMIF(Virkedager!$C:$C,"&gt;" &amp;  C961,Virkedager!$A:$A) - SUMIF(Virkedager!$C:$C,"&gt;" &amp;  D961,Virkedager!$A:$A))</f>
        <v/>
      </c>
      <c r="I961" s="83" t="str">
        <f t="shared" si="62"/>
        <v/>
      </c>
      <c r="J961" s="84" t="str">
        <f>IF(ISBLANK(B961),"",SUMIF(Virkedager!$C:$C,"&gt;" &amp;  C961,Virkedager!$A:$A) - SUMIF(Virkedager!$C:$C,"&gt;" &amp;  F961,Virkedager!$A:$A))</f>
        <v/>
      </c>
      <c r="K961" s="83" t="str">
        <f t="shared" si="63"/>
        <v/>
      </c>
      <c r="L961" s="157" t="str">
        <f t="shared" si="61"/>
        <v/>
      </c>
      <c r="M961" s="157" t="str">
        <f>IF(ISBLANK(B961),"",IF(COUNTIF(B$7:$B961,B961)&gt;1,TRUE,FALSE))</f>
        <v/>
      </c>
      <c r="N961" s="157" t="str">
        <f>IF(ISBLANK(B961),"",IF(COUNTIF($L$7:L961,TRUE)&gt;$P$2,L961,FALSE))</f>
        <v/>
      </c>
      <c r="O961" s="85"/>
      <c r="P961" s="86" t="str">
        <f t="shared" si="60"/>
        <v/>
      </c>
    </row>
    <row r="962" spans="2:16" s="76" customFormat="1" ht="15" x14ac:dyDescent="0.25">
      <c r="B962" s="153"/>
      <c r="C962" s="164"/>
      <c r="D962" s="164"/>
      <c r="E962" s="169"/>
      <c r="F962" s="164"/>
      <c r="G962" s="154"/>
      <c r="H962" s="162" t="str">
        <f>IF(ISBLANK(B962),"",SUMIF(Virkedager!$C:$C,"&gt;" &amp;  C962,Virkedager!$A:$A) - SUMIF(Virkedager!$C:$C,"&gt;" &amp;  D962,Virkedager!$A:$A))</f>
        <v/>
      </c>
      <c r="I962" s="83" t="str">
        <f t="shared" si="62"/>
        <v/>
      </c>
      <c r="J962" s="84" t="str">
        <f>IF(ISBLANK(B962),"",SUMIF(Virkedager!$C:$C,"&gt;" &amp;  C962,Virkedager!$A:$A) - SUMIF(Virkedager!$C:$C,"&gt;" &amp;  F962,Virkedager!$A:$A))</f>
        <v/>
      </c>
      <c r="K962" s="83" t="str">
        <f t="shared" si="63"/>
        <v/>
      </c>
      <c r="L962" s="157" t="str">
        <f t="shared" si="61"/>
        <v/>
      </c>
      <c r="M962" s="157" t="str">
        <f>IF(ISBLANK(B962),"",IF(COUNTIF(B$7:$B962,B962)&gt;1,TRUE,FALSE))</f>
        <v/>
      </c>
      <c r="N962" s="157" t="str">
        <f>IF(ISBLANK(B962),"",IF(COUNTIF($L$7:L962,TRUE)&gt;$P$2,L962,FALSE))</f>
        <v/>
      </c>
      <c r="O962" s="85"/>
      <c r="P962" s="86" t="str">
        <f t="shared" si="60"/>
        <v/>
      </c>
    </row>
    <row r="963" spans="2:16" s="76" customFormat="1" ht="15" x14ac:dyDescent="0.25">
      <c r="B963" s="153"/>
      <c r="C963" s="164"/>
      <c r="D963" s="164"/>
      <c r="E963" s="169"/>
      <c r="F963" s="164"/>
      <c r="G963" s="154"/>
      <c r="H963" s="162" t="str">
        <f>IF(ISBLANK(B963),"",SUMIF(Virkedager!$C:$C,"&gt;" &amp;  C963,Virkedager!$A:$A) - SUMIF(Virkedager!$C:$C,"&gt;" &amp;  D963,Virkedager!$A:$A))</f>
        <v/>
      </c>
      <c r="I963" s="83" t="str">
        <f t="shared" si="62"/>
        <v/>
      </c>
      <c r="J963" s="84" t="str">
        <f>IF(ISBLANK(B963),"",SUMIF(Virkedager!$C:$C,"&gt;" &amp;  C963,Virkedager!$A:$A) - SUMIF(Virkedager!$C:$C,"&gt;" &amp;  F963,Virkedager!$A:$A))</f>
        <v/>
      </c>
      <c r="K963" s="83" t="str">
        <f t="shared" si="63"/>
        <v/>
      </c>
      <c r="L963" s="157" t="str">
        <f t="shared" si="61"/>
        <v/>
      </c>
      <c r="M963" s="157" t="str">
        <f>IF(ISBLANK(B963),"",IF(COUNTIF(B$7:$B963,B963)&gt;1,TRUE,FALSE))</f>
        <v/>
      </c>
      <c r="N963" s="157" t="str">
        <f>IF(ISBLANK(B963),"",IF(COUNTIF($L$7:L963,TRUE)&gt;$P$2,L963,FALSE))</f>
        <v/>
      </c>
      <c r="O963" s="85"/>
      <c r="P963" s="86" t="str">
        <f t="shared" si="60"/>
        <v/>
      </c>
    </row>
    <row r="964" spans="2:16" s="76" customFormat="1" ht="15" x14ac:dyDescent="0.25">
      <c r="B964" s="153"/>
      <c r="C964" s="164"/>
      <c r="D964" s="164"/>
      <c r="E964" s="169"/>
      <c r="F964" s="164"/>
      <c r="G964" s="154"/>
      <c r="H964" s="162" t="str">
        <f>IF(ISBLANK(B964),"",SUMIF(Virkedager!$C:$C,"&gt;" &amp;  C964,Virkedager!$A:$A) - SUMIF(Virkedager!$C:$C,"&gt;" &amp;  D964,Virkedager!$A:$A))</f>
        <v/>
      </c>
      <c r="I964" s="83" t="str">
        <f t="shared" si="62"/>
        <v/>
      </c>
      <c r="J964" s="84" t="str">
        <f>IF(ISBLANK(B964),"",SUMIF(Virkedager!$C:$C,"&gt;" &amp;  C964,Virkedager!$A:$A) - SUMIF(Virkedager!$C:$C,"&gt;" &amp;  F964,Virkedager!$A:$A))</f>
        <v/>
      </c>
      <c r="K964" s="83" t="str">
        <f t="shared" si="63"/>
        <v/>
      </c>
      <c r="L964" s="157" t="str">
        <f t="shared" si="61"/>
        <v/>
      </c>
      <c r="M964" s="157" t="str">
        <f>IF(ISBLANK(B964),"",IF(COUNTIF(B$7:$B964,B964)&gt;1,TRUE,FALSE))</f>
        <v/>
      </c>
      <c r="N964" s="157" t="str">
        <f>IF(ISBLANK(B964),"",IF(COUNTIF($L$7:L964,TRUE)&gt;$P$2,L964,FALSE))</f>
        <v/>
      </c>
      <c r="O964" s="85"/>
      <c r="P964" s="86" t="str">
        <f t="shared" si="60"/>
        <v/>
      </c>
    </row>
    <row r="965" spans="2:16" s="76" customFormat="1" ht="15" x14ac:dyDescent="0.25">
      <c r="B965" s="153"/>
      <c r="C965" s="164"/>
      <c r="D965" s="164"/>
      <c r="E965" s="169"/>
      <c r="F965" s="164"/>
      <c r="G965" s="154"/>
      <c r="H965" s="162" t="str">
        <f>IF(ISBLANK(B965),"",SUMIF(Virkedager!$C:$C,"&gt;" &amp;  C965,Virkedager!$A:$A) - SUMIF(Virkedager!$C:$C,"&gt;" &amp;  D965,Virkedager!$A:$A))</f>
        <v/>
      </c>
      <c r="I965" s="83" t="str">
        <f t="shared" si="62"/>
        <v/>
      </c>
      <c r="J965" s="84" t="str">
        <f>IF(ISBLANK(B965),"",SUMIF(Virkedager!$C:$C,"&gt;" &amp;  C965,Virkedager!$A:$A) - SUMIF(Virkedager!$C:$C,"&gt;" &amp;  F965,Virkedager!$A:$A))</f>
        <v/>
      </c>
      <c r="K965" s="83" t="str">
        <f t="shared" si="63"/>
        <v/>
      </c>
      <c r="L965" s="157" t="str">
        <f t="shared" si="61"/>
        <v/>
      </c>
      <c r="M965" s="157" t="str">
        <f>IF(ISBLANK(B965),"",IF(COUNTIF(B$7:$B965,B965)&gt;1,TRUE,FALSE))</f>
        <v/>
      </c>
      <c r="N965" s="157" t="str">
        <f>IF(ISBLANK(B965),"",IF(COUNTIF($L$7:L965,TRUE)&gt;$P$2,L965,FALSE))</f>
        <v/>
      </c>
      <c r="O965" s="85"/>
      <c r="P965" s="86" t="str">
        <f t="shared" si="60"/>
        <v/>
      </c>
    </row>
    <row r="966" spans="2:16" s="76" customFormat="1" ht="15" x14ac:dyDescent="0.25">
      <c r="B966" s="153"/>
      <c r="C966" s="164"/>
      <c r="D966" s="164"/>
      <c r="E966" s="169"/>
      <c r="F966" s="164"/>
      <c r="G966" s="154"/>
      <c r="H966" s="162" t="str">
        <f>IF(ISBLANK(B966),"",SUMIF(Virkedager!$C:$C,"&gt;" &amp;  C966,Virkedager!$A:$A) - SUMIF(Virkedager!$C:$C,"&gt;" &amp;  D966,Virkedager!$A:$A))</f>
        <v/>
      </c>
      <c r="I966" s="83" t="str">
        <f t="shared" si="62"/>
        <v/>
      </c>
      <c r="J966" s="84" t="str">
        <f>IF(ISBLANK(B966),"",SUMIF(Virkedager!$C:$C,"&gt;" &amp;  C966,Virkedager!$A:$A) - SUMIF(Virkedager!$C:$C,"&gt;" &amp;  F966,Virkedager!$A:$A))</f>
        <v/>
      </c>
      <c r="K966" s="83" t="str">
        <f t="shared" si="63"/>
        <v/>
      </c>
      <c r="L966" s="157" t="str">
        <f t="shared" si="61"/>
        <v/>
      </c>
      <c r="M966" s="157" t="str">
        <f>IF(ISBLANK(B966),"",IF(COUNTIF(B$7:$B966,B966)&gt;1,TRUE,FALSE))</f>
        <v/>
      </c>
      <c r="N966" s="157" t="str">
        <f>IF(ISBLANK(B966),"",IF(COUNTIF($L$7:L966,TRUE)&gt;$P$2,L966,FALSE))</f>
        <v/>
      </c>
      <c r="O966" s="85"/>
      <c r="P966" s="86" t="str">
        <f t="shared" si="60"/>
        <v/>
      </c>
    </row>
    <row r="967" spans="2:16" s="76" customFormat="1" ht="15" x14ac:dyDescent="0.25">
      <c r="B967" s="153"/>
      <c r="C967" s="164"/>
      <c r="D967" s="164"/>
      <c r="E967" s="169"/>
      <c r="F967" s="164"/>
      <c r="G967" s="154"/>
      <c r="H967" s="162" t="str">
        <f>IF(ISBLANK(B967),"",SUMIF(Virkedager!$C:$C,"&gt;" &amp;  C967,Virkedager!$A:$A) - SUMIF(Virkedager!$C:$C,"&gt;" &amp;  D967,Virkedager!$A:$A))</f>
        <v/>
      </c>
      <c r="I967" s="83" t="str">
        <f t="shared" si="62"/>
        <v/>
      </c>
      <c r="J967" s="84" t="str">
        <f>IF(ISBLANK(B967),"",SUMIF(Virkedager!$C:$C,"&gt;" &amp;  C967,Virkedager!$A:$A) - SUMIF(Virkedager!$C:$C,"&gt;" &amp;  F967,Virkedager!$A:$A))</f>
        <v/>
      </c>
      <c r="K967" s="83" t="str">
        <f t="shared" si="63"/>
        <v/>
      </c>
      <c r="L967" s="157" t="str">
        <f t="shared" si="61"/>
        <v/>
      </c>
      <c r="M967" s="157" t="str">
        <f>IF(ISBLANK(B967),"",IF(COUNTIF(B$7:$B967,B967)&gt;1,TRUE,FALSE))</f>
        <v/>
      </c>
      <c r="N967" s="157" t="str">
        <f>IF(ISBLANK(B967),"",IF(COUNTIF($L$7:L967,TRUE)&gt;$P$2,L967,FALSE))</f>
        <v/>
      </c>
      <c r="O967" s="85"/>
      <c r="P967" s="86" t="str">
        <f t="shared" si="60"/>
        <v/>
      </c>
    </row>
    <row r="968" spans="2:16" s="76" customFormat="1" ht="15" x14ac:dyDescent="0.25">
      <c r="B968" s="153"/>
      <c r="C968" s="164"/>
      <c r="D968" s="164"/>
      <c r="E968" s="169"/>
      <c r="F968" s="164"/>
      <c r="G968" s="154"/>
      <c r="H968" s="162" t="str">
        <f>IF(ISBLANK(B968),"",SUMIF(Virkedager!$C:$C,"&gt;" &amp;  C968,Virkedager!$A:$A) - SUMIF(Virkedager!$C:$C,"&gt;" &amp;  D968,Virkedager!$A:$A))</f>
        <v/>
      </c>
      <c r="I968" s="83" t="str">
        <f t="shared" si="62"/>
        <v/>
      </c>
      <c r="J968" s="84" t="str">
        <f>IF(ISBLANK(B968),"",SUMIF(Virkedager!$C:$C,"&gt;" &amp;  C968,Virkedager!$A:$A) - SUMIF(Virkedager!$C:$C,"&gt;" &amp;  F968,Virkedager!$A:$A))</f>
        <v/>
      </c>
      <c r="K968" s="83" t="str">
        <f t="shared" si="63"/>
        <v/>
      </c>
      <c r="L968" s="157" t="str">
        <f t="shared" si="61"/>
        <v/>
      </c>
      <c r="M968" s="157" t="str">
        <f>IF(ISBLANK(B968),"",IF(COUNTIF(B$7:$B968,B968)&gt;1,TRUE,FALSE))</f>
        <v/>
      </c>
      <c r="N968" s="157" t="str">
        <f>IF(ISBLANK(B968),"",IF(COUNTIF($L$7:L968,TRUE)&gt;$P$2,L968,FALSE))</f>
        <v/>
      </c>
      <c r="O968" s="85"/>
      <c r="P968" s="86" t="str">
        <f t="shared" si="60"/>
        <v/>
      </c>
    </row>
    <row r="969" spans="2:16" s="76" customFormat="1" ht="15" x14ac:dyDescent="0.25">
      <c r="B969" s="153"/>
      <c r="C969" s="164"/>
      <c r="D969" s="164"/>
      <c r="E969" s="169"/>
      <c r="F969" s="164"/>
      <c r="G969" s="154"/>
      <c r="H969" s="162" t="str">
        <f>IF(ISBLANK(B969),"",SUMIF(Virkedager!$C:$C,"&gt;" &amp;  C969,Virkedager!$A:$A) - SUMIF(Virkedager!$C:$C,"&gt;" &amp;  D969,Virkedager!$A:$A))</f>
        <v/>
      </c>
      <c r="I969" s="83" t="str">
        <f t="shared" si="62"/>
        <v/>
      </c>
      <c r="J969" s="84" t="str">
        <f>IF(ISBLANK(B969),"",SUMIF(Virkedager!$C:$C,"&gt;" &amp;  C969,Virkedager!$A:$A) - SUMIF(Virkedager!$C:$C,"&gt;" &amp;  F969,Virkedager!$A:$A))</f>
        <v/>
      </c>
      <c r="K969" s="83" t="str">
        <f t="shared" si="63"/>
        <v/>
      </c>
      <c r="L969" s="157" t="str">
        <f t="shared" si="61"/>
        <v/>
      </c>
      <c r="M969" s="157" t="str">
        <f>IF(ISBLANK(B969),"",IF(COUNTIF(B$7:$B969,B969)&gt;1,TRUE,FALSE))</f>
        <v/>
      </c>
      <c r="N969" s="157" t="str">
        <f>IF(ISBLANK(B969),"",IF(COUNTIF($L$7:L969,TRUE)&gt;$P$2,L969,FALSE))</f>
        <v/>
      </c>
      <c r="O969" s="85"/>
      <c r="P969" s="86" t="str">
        <f t="shared" si="60"/>
        <v/>
      </c>
    </row>
    <row r="970" spans="2:16" s="76" customFormat="1" ht="15" x14ac:dyDescent="0.25">
      <c r="B970" s="153"/>
      <c r="C970" s="164"/>
      <c r="D970" s="164"/>
      <c r="E970" s="169"/>
      <c r="F970" s="164"/>
      <c r="G970" s="154"/>
      <c r="H970" s="162" t="str">
        <f>IF(ISBLANK(B970),"",SUMIF(Virkedager!$C:$C,"&gt;" &amp;  C970,Virkedager!$A:$A) - SUMIF(Virkedager!$C:$C,"&gt;" &amp;  D970,Virkedager!$A:$A))</f>
        <v/>
      </c>
      <c r="I970" s="83" t="str">
        <f t="shared" si="62"/>
        <v/>
      </c>
      <c r="J970" s="84" t="str">
        <f>IF(ISBLANK(B970),"",SUMIF(Virkedager!$C:$C,"&gt;" &amp;  C970,Virkedager!$A:$A) - SUMIF(Virkedager!$C:$C,"&gt;" &amp;  F970,Virkedager!$A:$A))</f>
        <v/>
      </c>
      <c r="K970" s="83" t="str">
        <f t="shared" si="63"/>
        <v/>
      </c>
      <c r="L970" s="157" t="str">
        <f t="shared" si="61"/>
        <v/>
      </c>
      <c r="M970" s="157" t="str">
        <f>IF(ISBLANK(B970),"",IF(COUNTIF(B$7:$B970,B970)&gt;1,TRUE,FALSE))</f>
        <v/>
      </c>
      <c r="N970" s="157" t="str">
        <f>IF(ISBLANK(B970),"",IF(COUNTIF($L$7:L970,TRUE)&gt;$P$2,L970,FALSE))</f>
        <v/>
      </c>
      <c r="O970" s="85"/>
      <c r="P970" s="86" t="str">
        <f t="shared" si="60"/>
        <v/>
      </c>
    </row>
    <row r="971" spans="2:16" s="76" customFormat="1" ht="15" x14ac:dyDescent="0.25">
      <c r="B971" s="153"/>
      <c r="C971" s="164"/>
      <c r="D971" s="164"/>
      <c r="E971" s="169"/>
      <c r="F971" s="164"/>
      <c r="G971" s="154"/>
      <c r="H971" s="162" t="str">
        <f>IF(ISBLANK(B971),"",SUMIF(Virkedager!$C:$C,"&gt;" &amp;  C971,Virkedager!$A:$A) - SUMIF(Virkedager!$C:$C,"&gt;" &amp;  D971,Virkedager!$A:$A))</f>
        <v/>
      </c>
      <c r="I971" s="83" t="str">
        <f t="shared" si="62"/>
        <v/>
      </c>
      <c r="J971" s="84" t="str">
        <f>IF(ISBLANK(B971),"",SUMIF(Virkedager!$C:$C,"&gt;" &amp;  C971,Virkedager!$A:$A) - SUMIF(Virkedager!$C:$C,"&gt;" &amp;  F971,Virkedager!$A:$A))</f>
        <v/>
      </c>
      <c r="K971" s="83" t="str">
        <f t="shared" si="63"/>
        <v/>
      </c>
      <c r="L971" s="157" t="str">
        <f t="shared" si="61"/>
        <v/>
      </c>
      <c r="M971" s="157" t="str">
        <f>IF(ISBLANK(B971),"",IF(COUNTIF(B$7:$B971,B971)&gt;1,TRUE,FALSE))</f>
        <v/>
      </c>
      <c r="N971" s="157" t="str">
        <f>IF(ISBLANK(B971),"",IF(COUNTIF($L$7:L971,TRUE)&gt;$P$2,L971,FALSE))</f>
        <v/>
      </c>
      <c r="O971" s="85"/>
      <c r="P971" s="86" t="str">
        <f t="shared" si="60"/>
        <v/>
      </c>
    </row>
    <row r="972" spans="2:16" s="76" customFormat="1" ht="15" x14ac:dyDescent="0.25">
      <c r="B972" s="153"/>
      <c r="C972" s="164"/>
      <c r="D972" s="164"/>
      <c r="E972" s="169"/>
      <c r="F972" s="164"/>
      <c r="G972" s="154"/>
      <c r="H972" s="162" t="str">
        <f>IF(ISBLANK(B972),"",SUMIF(Virkedager!$C:$C,"&gt;" &amp;  C972,Virkedager!$A:$A) - SUMIF(Virkedager!$C:$C,"&gt;" &amp;  D972,Virkedager!$A:$A))</f>
        <v/>
      </c>
      <c r="I972" s="83" t="str">
        <f t="shared" si="62"/>
        <v/>
      </c>
      <c r="J972" s="84" t="str">
        <f>IF(ISBLANK(B972),"",SUMIF(Virkedager!$C:$C,"&gt;" &amp;  C972,Virkedager!$A:$A) - SUMIF(Virkedager!$C:$C,"&gt;" &amp;  F972,Virkedager!$A:$A))</f>
        <v/>
      </c>
      <c r="K972" s="83" t="str">
        <f t="shared" si="63"/>
        <v/>
      </c>
      <c r="L972" s="157" t="str">
        <f t="shared" si="61"/>
        <v/>
      </c>
      <c r="M972" s="157" t="str">
        <f>IF(ISBLANK(B972),"",IF(COUNTIF(B$7:$B972,B972)&gt;1,TRUE,FALSE))</f>
        <v/>
      </c>
      <c r="N972" s="157" t="str">
        <f>IF(ISBLANK(B972),"",IF(COUNTIF($L$7:L972,TRUE)&gt;$P$2,L972,FALSE))</f>
        <v/>
      </c>
      <c r="O972" s="85"/>
      <c r="P972" s="86" t="str">
        <f t="shared" ref="P972:P988" si="64">IF(ISBLANK(B972),"",IF(AND(N972,$O$2,NOT(M972)),500,0))</f>
        <v/>
      </c>
    </row>
    <row r="973" spans="2:16" s="76" customFormat="1" ht="15" x14ac:dyDescent="0.25">
      <c r="B973" s="153"/>
      <c r="C973" s="164"/>
      <c r="D973" s="164"/>
      <c r="E973" s="169"/>
      <c r="F973" s="164"/>
      <c r="G973" s="154"/>
      <c r="H973" s="162" t="str">
        <f>IF(ISBLANK(B973),"",SUMIF(Virkedager!$C:$C,"&gt;" &amp;  C973,Virkedager!$A:$A) - SUMIF(Virkedager!$C:$C,"&gt;" &amp;  D973,Virkedager!$A:$A))</f>
        <v/>
      </c>
      <c r="I973" s="83" t="str">
        <f t="shared" si="62"/>
        <v/>
      </c>
      <c r="J973" s="84" t="str">
        <f>IF(ISBLANK(B973),"",SUMIF(Virkedager!$C:$C,"&gt;" &amp;  C973,Virkedager!$A:$A) - SUMIF(Virkedager!$C:$C,"&gt;" &amp;  F973,Virkedager!$A:$A))</f>
        <v/>
      </c>
      <c r="K973" s="83" t="str">
        <f t="shared" si="63"/>
        <v/>
      </c>
      <c r="L973" s="157" t="str">
        <f t="shared" si="61"/>
        <v/>
      </c>
      <c r="M973" s="157" t="str">
        <f>IF(ISBLANK(B973),"",IF(COUNTIF(B$7:$B973,B973)&gt;1,TRUE,FALSE))</f>
        <v/>
      </c>
      <c r="N973" s="157" t="str">
        <f>IF(ISBLANK(B973),"",IF(COUNTIF($L$7:L973,TRUE)&gt;$P$2,L973,FALSE))</f>
        <v/>
      </c>
      <c r="O973" s="85"/>
      <c r="P973" s="86" t="str">
        <f t="shared" si="64"/>
        <v/>
      </c>
    </row>
    <row r="974" spans="2:16" s="76" customFormat="1" ht="15" x14ac:dyDescent="0.25">
      <c r="B974" s="153"/>
      <c r="C974" s="164"/>
      <c r="D974" s="164"/>
      <c r="E974" s="169"/>
      <c r="F974" s="164"/>
      <c r="G974" s="154"/>
      <c r="H974" s="162" t="str">
        <f>IF(ISBLANK(B974),"",SUMIF(Virkedager!$C:$C,"&gt;" &amp;  C974,Virkedager!$A:$A) - SUMIF(Virkedager!$C:$C,"&gt;" &amp;  D974,Virkedager!$A:$A))</f>
        <v/>
      </c>
      <c r="I974" s="83" t="str">
        <f t="shared" si="62"/>
        <v/>
      </c>
      <c r="J974" s="84" t="str">
        <f>IF(ISBLANK(B974),"",SUMIF(Virkedager!$C:$C,"&gt;" &amp;  C974,Virkedager!$A:$A) - SUMIF(Virkedager!$C:$C,"&gt;" &amp;  F974,Virkedager!$A:$A))</f>
        <v/>
      </c>
      <c r="K974" s="83" t="str">
        <f t="shared" si="63"/>
        <v/>
      </c>
      <c r="L974" s="157" t="str">
        <f t="shared" si="61"/>
        <v/>
      </c>
      <c r="M974" s="157" t="str">
        <f>IF(ISBLANK(B974),"",IF(COUNTIF(B$7:$B974,B974)&gt;1,TRUE,FALSE))</f>
        <v/>
      </c>
      <c r="N974" s="157" t="str">
        <f>IF(ISBLANK(B974),"",IF(COUNTIF($L$7:L974,TRUE)&gt;$P$2,L974,FALSE))</f>
        <v/>
      </c>
      <c r="O974" s="85"/>
      <c r="P974" s="86" t="str">
        <f t="shared" si="64"/>
        <v/>
      </c>
    </row>
    <row r="975" spans="2:16" s="76" customFormat="1" ht="15" x14ac:dyDescent="0.25">
      <c r="B975" s="153"/>
      <c r="C975" s="164"/>
      <c r="D975" s="164"/>
      <c r="E975" s="169"/>
      <c r="F975" s="164"/>
      <c r="G975" s="154"/>
      <c r="H975" s="162" t="str">
        <f>IF(ISBLANK(B975),"",SUMIF(Virkedager!$C:$C,"&gt;" &amp;  C975,Virkedager!$A:$A) - SUMIF(Virkedager!$C:$C,"&gt;" &amp;  D975,Virkedager!$A:$A))</f>
        <v/>
      </c>
      <c r="I975" s="83" t="str">
        <f t="shared" si="62"/>
        <v/>
      </c>
      <c r="J975" s="84" t="str">
        <f>IF(ISBLANK(B975),"",SUMIF(Virkedager!$C:$C,"&gt;" &amp;  C975,Virkedager!$A:$A) - SUMIF(Virkedager!$C:$C,"&gt;" &amp;  F975,Virkedager!$A:$A))</f>
        <v/>
      </c>
      <c r="K975" s="83" t="str">
        <f t="shared" si="63"/>
        <v/>
      </c>
      <c r="L975" s="157" t="str">
        <f t="shared" si="61"/>
        <v/>
      </c>
      <c r="M975" s="157" t="str">
        <f>IF(ISBLANK(B975),"",IF(COUNTIF(B$7:$B975,B975)&gt;1,TRUE,FALSE))</f>
        <v/>
      </c>
      <c r="N975" s="157" t="str">
        <f>IF(ISBLANK(B975),"",IF(COUNTIF($L$7:L975,TRUE)&gt;$P$2,L975,FALSE))</f>
        <v/>
      </c>
      <c r="O975" s="85"/>
      <c r="P975" s="86" t="str">
        <f t="shared" si="64"/>
        <v/>
      </c>
    </row>
    <row r="976" spans="2:16" s="76" customFormat="1" ht="15" x14ac:dyDescent="0.25">
      <c r="B976" s="153"/>
      <c r="C976" s="164"/>
      <c r="D976" s="164"/>
      <c r="E976" s="169"/>
      <c r="F976" s="164"/>
      <c r="G976" s="154"/>
      <c r="H976" s="162" t="str">
        <f>IF(ISBLANK(B976),"",SUMIF(Virkedager!$C:$C,"&gt;" &amp;  C976,Virkedager!$A:$A) - SUMIF(Virkedager!$C:$C,"&gt;" &amp;  D976,Virkedager!$A:$A))</f>
        <v/>
      </c>
      <c r="I976" s="83" t="str">
        <f t="shared" si="62"/>
        <v/>
      </c>
      <c r="J976" s="84" t="str">
        <f>IF(ISBLANK(B976),"",SUMIF(Virkedager!$C:$C,"&gt;" &amp;  C976,Virkedager!$A:$A) - SUMIF(Virkedager!$C:$C,"&gt;" &amp;  F976,Virkedager!$A:$A))</f>
        <v/>
      </c>
      <c r="K976" s="83" t="str">
        <f t="shared" si="63"/>
        <v/>
      </c>
      <c r="L976" s="157" t="str">
        <f t="shared" si="61"/>
        <v/>
      </c>
      <c r="M976" s="157" t="str">
        <f>IF(ISBLANK(B976),"",IF(COUNTIF(B$7:$B976,B976)&gt;1,TRUE,FALSE))</f>
        <v/>
      </c>
      <c r="N976" s="157" t="str">
        <f>IF(ISBLANK(B976),"",IF(COUNTIF($L$7:L976,TRUE)&gt;$P$2,L976,FALSE))</f>
        <v/>
      </c>
      <c r="O976" s="85"/>
      <c r="P976" s="86" t="str">
        <f t="shared" si="64"/>
        <v/>
      </c>
    </row>
    <row r="977" spans="2:16" s="76" customFormat="1" ht="15" x14ac:dyDescent="0.25">
      <c r="B977" s="153"/>
      <c r="C977" s="164"/>
      <c r="D977" s="164"/>
      <c r="E977" s="169"/>
      <c r="F977" s="164"/>
      <c r="G977" s="154"/>
      <c r="H977" s="162" t="str">
        <f>IF(ISBLANK(B977),"",SUMIF(Virkedager!$C:$C,"&gt;" &amp;  C977,Virkedager!$A:$A) - SUMIF(Virkedager!$C:$C,"&gt;" &amp;  D977,Virkedager!$A:$A))</f>
        <v/>
      </c>
      <c r="I977" s="83" t="str">
        <f t="shared" si="62"/>
        <v/>
      </c>
      <c r="J977" s="84" t="str">
        <f>IF(ISBLANK(B977),"",SUMIF(Virkedager!$C:$C,"&gt;" &amp;  C977,Virkedager!$A:$A) - SUMIF(Virkedager!$C:$C,"&gt;" &amp;  F977,Virkedager!$A:$A))</f>
        <v/>
      </c>
      <c r="K977" s="83" t="str">
        <f t="shared" si="63"/>
        <v/>
      </c>
      <c r="L977" s="157" t="str">
        <f t="shared" si="61"/>
        <v/>
      </c>
      <c r="M977" s="157" t="str">
        <f>IF(ISBLANK(B977),"",IF(COUNTIF(B$7:$B977,B977)&gt;1,TRUE,FALSE))</f>
        <v/>
      </c>
      <c r="N977" s="157" t="str">
        <f>IF(ISBLANK(B977),"",IF(COUNTIF($L$7:L977,TRUE)&gt;$P$2,L977,FALSE))</f>
        <v/>
      </c>
      <c r="O977" s="85"/>
      <c r="P977" s="86" t="str">
        <f t="shared" si="64"/>
        <v/>
      </c>
    </row>
    <row r="978" spans="2:16" s="76" customFormat="1" ht="15" x14ac:dyDescent="0.25">
      <c r="B978" s="153"/>
      <c r="C978" s="164"/>
      <c r="D978" s="164"/>
      <c r="E978" s="169"/>
      <c r="F978" s="164"/>
      <c r="G978" s="154"/>
      <c r="H978" s="162" t="str">
        <f>IF(ISBLANK(B978),"",SUMIF(Virkedager!$C:$C,"&gt;" &amp;  C978,Virkedager!$A:$A) - SUMIF(Virkedager!$C:$C,"&gt;" &amp;  D978,Virkedager!$A:$A))</f>
        <v/>
      </c>
      <c r="I978" s="83" t="str">
        <f t="shared" si="62"/>
        <v/>
      </c>
      <c r="J978" s="84" t="str">
        <f>IF(ISBLANK(B978),"",SUMIF(Virkedager!$C:$C,"&gt;" &amp;  C978,Virkedager!$A:$A) - SUMIF(Virkedager!$C:$C,"&gt;" &amp;  F978,Virkedager!$A:$A))</f>
        <v/>
      </c>
      <c r="K978" s="83" t="str">
        <f t="shared" si="63"/>
        <v/>
      </c>
      <c r="L978" s="157" t="str">
        <f t="shared" si="61"/>
        <v/>
      </c>
      <c r="M978" s="157" t="str">
        <f>IF(ISBLANK(B978),"",IF(COUNTIF(B$7:$B978,B978)&gt;1,TRUE,FALSE))</f>
        <v/>
      </c>
      <c r="N978" s="157" t="str">
        <f>IF(ISBLANK(B978),"",IF(COUNTIF($L$7:L978,TRUE)&gt;$P$2,L978,FALSE))</f>
        <v/>
      </c>
      <c r="O978" s="85"/>
      <c r="P978" s="86" t="str">
        <f t="shared" si="64"/>
        <v/>
      </c>
    </row>
    <row r="979" spans="2:16" s="76" customFormat="1" ht="15" x14ac:dyDescent="0.25">
      <c r="B979" s="153"/>
      <c r="C979" s="164"/>
      <c r="D979" s="164"/>
      <c r="E979" s="169"/>
      <c r="F979" s="164"/>
      <c r="G979" s="154"/>
      <c r="H979" s="162" t="str">
        <f>IF(ISBLANK(B979),"",SUMIF(Virkedager!$C:$C,"&gt;" &amp;  C979,Virkedager!$A:$A) - SUMIF(Virkedager!$C:$C,"&gt;" &amp;  D979,Virkedager!$A:$A))</f>
        <v/>
      </c>
      <c r="I979" s="83" t="str">
        <f t="shared" si="62"/>
        <v/>
      </c>
      <c r="J979" s="84" t="str">
        <f>IF(ISBLANK(B979),"",SUMIF(Virkedager!$C:$C,"&gt;" &amp;  C979,Virkedager!$A:$A) - SUMIF(Virkedager!$C:$C,"&gt;" &amp;  F979,Virkedager!$A:$A))</f>
        <v/>
      </c>
      <c r="K979" s="83" t="str">
        <f t="shared" si="63"/>
        <v/>
      </c>
      <c r="L979" s="157" t="str">
        <f t="shared" si="61"/>
        <v/>
      </c>
      <c r="M979" s="157" t="str">
        <f>IF(ISBLANK(B979),"",IF(COUNTIF(B$7:$B979,B979)&gt;1,TRUE,FALSE))</f>
        <v/>
      </c>
      <c r="N979" s="157" t="str">
        <f>IF(ISBLANK(B979),"",IF(COUNTIF($L$7:L979,TRUE)&gt;$P$2,L979,FALSE))</f>
        <v/>
      </c>
      <c r="O979" s="85"/>
      <c r="P979" s="86" t="str">
        <f t="shared" si="64"/>
        <v/>
      </c>
    </row>
    <row r="980" spans="2:16" s="76" customFormat="1" ht="15" x14ac:dyDescent="0.25">
      <c r="B980" s="153"/>
      <c r="C980" s="164"/>
      <c r="D980" s="164"/>
      <c r="E980" s="169"/>
      <c r="F980" s="164"/>
      <c r="G980" s="154"/>
      <c r="H980" s="162" t="str">
        <f>IF(ISBLANK(B980),"",SUMIF(Virkedager!$C:$C,"&gt;" &amp;  C980,Virkedager!$A:$A) - SUMIF(Virkedager!$C:$C,"&gt;" &amp;  D980,Virkedager!$A:$A))</f>
        <v/>
      </c>
      <c r="I980" s="83" t="str">
        <f t="shared" si="62"/>
        <v/>
      </c>
      <c r="J980" s="84" t="str">
        <f>IF(ISBLANK(B980),"",SUMIF(Virkedager!$C:$C,"&gt;" &amp;  C980,Virkedager!$A:$A) - SUMIF(Virkedager!$C:$C,"&gt;" &amp;  F980,Virkedager!$A:$A))</f>
        <v/>
      </c>
      <c r="K980" s="83" t="str">
        <f t="shared" si="63"/>
        <v/>
      </c>
      <c r="L980" s="157" t="str">
        <f t="shared" si="61"/>
        <v/>
      </c>
      <c r="M980" s="157" t="str">
        <f>IF(ISBLANK(B980),"",IF(COUNTIF(B$7:$B980,B980)&gt;1,TRUE,FALSE))</f>
        <v/>
      </c>
      <c r="N980" s="157" t="str">
        <f>IF(ISBLANK(B980),"",IF(COUNTIF($L$7:L980,TRUE)&gt;$P$2,L980,FALSE))</f>
        <v/>
      </c>
      <c r="O980" s="85"/>
      <c r="P980" s="86" t="str">
        <f t="shared" si="64"/>
        <v/>
      </c>
    </row>
    <row r="981" spans="2:16" s="76" customFormat="1" ht="15" x14ac:dyDescent="0.25">
      <c r="B981" s="153"/>
      <c r="C981" s="164"/>
      <c r="D981" s="164"/>
      <c r="E981" s="169"/>
      <c r="F981" s="164"/>
      <c r="G981" s="154"/>
      <c r="H981" s="162" t="str">
        <f>IF(ISBLANK(B981),"",SUMIF(Virkedager!$C:$C,"&gt;" &amp;  C981,Virkedager!$A:$A) - SUMIF(Virkedager!$C:$C,"&gt;" &amp;  D981,Virkedager!$A:$A))</f>
        <v/>
      </c>
      <c r="I981" s="83" t="str">
        <f t="shared" si="62"/>
        <v/>
      </c>
      <c r="J981" s="84" t="str">
        <f>IF(ISBLANK(B981),"",SUMIF(Virkedager!$C:$C,"&gt;" &amp;  C981,Virkedager!$A:$A) - SUMIF(Virkedager!$C:$C,"&gt;" &amp;  F981,Virkedager!$A:$A))</f>
        <v/>
      </c>
      <c r="K981" s="83" t="str">
        <f t="shared" si="63"/>
        <v/>
      </c>
      <c r="L981" s="157" t="str">
        <f t="shared" si="61"/>
        <v/>
      </c>
      <c r="M981" s="157" t="str">
        <f>IF(ISBLANK(B981),"",IF(COUNTIF(B$7:$B981,B981)&gt;1,TRUE,FALSE))</f>
        <v/>
      </c>
      <c r="N981" s="157" t="str">
        <f>IF(ISBLANK(B981),"",IF(COUNTIF($L$7:L981,TRUE)&gt;$P$2,L981,FALSE))</f>
        <v/>
      </c>
      <c r="O981" s="85"/>
      <c r="P981" s="86" t="str">
        <f t="shared" si="64"/>
        <v/>
      </c>
    </row>
    <row r="982" spans="2:16" s="76" customFormat="1" ht="15" x14ac:dyDescent="0.25">
      <c r="B982" s="153"/>
      <c r="C982" s="164"/>
      <c r="D982" s="164"/>
      <c r="E982" s="169"/>
      <c r="F982" s="164"/>
      <c r="G982" s="154"/>
      <c r="H982" s="162" t="str">
        <f>IF(ISBLANK(B982),"",SUMIF(Virkedager!$C:$C,"&gt;" &amp;  C982,Virkedager!$A:$A) - SUMIF(Virkedager!$C:$C,"&gt;" &amp;  D982,Virkedager!$A:$A))</f>
        <v/>
      </c>
      <c r="I982" s="83" t="str">
        <f t="shared" si="62"/>
        <v/>
      </c>
      <c r="J982" s="84" t="str">
        <f>IF(ISBLANK(B982),"",SUMIF(Virkedager!$C:$C,"&gt;" &amp;  C982,Virkedager!$A:$A) - SUMIF(Virkedager!$C:$C,"&gt;" &amp;  F982,Virkedager!$A:$A))</f>
        <v/>
      </c>
      <c r="K982" s="83" t="str">
        <f t="shared" si="63"/>
        <v/>
      </c>
      <c r="L982" s="157" t="str">
        <f t="shared" si="61"/>
        <v/>
      </c>
      <c r="M982" s="157" t="str">
        <f>IF(ISBLANK(B982),"",IF(COUNTIF(B$7:$B982,B982)&gt;1,TRUE,FALSE))</f>
        <v/>
      </c>
      <c r="N982" s="157" t="str">
        <f>IF(ISBLANK(B982),"",IF(COUNTIF($L$7:L982,TRUE)&gt;$P$2,L982,FALSE))</f>
        <v/>
      </c>
      <c r="O982" s="85"/>
      <c r="P982" s="86" t="str">
        <f t="shared" si="64"/>
        <v/>
      </c>
    </row>
    <row r="983" spans="2:16" s="76" customFormat="1" ht="15" x14ac:dyDescent="0.25">
      <c r="B983" s="153"/>
      <c r="C983" s="164"/>
      <c r="D983" s="164"/>
      <c r="E983" s="169"/>
      <c r="F983" s="164"/>
      <c r="G983" s="154"/>
      <c r="H983" s="162" t="str">
        <f>IF(ISBLANK(B983),"",SUMIF(Virkedager!$C:$C,"&gt;" &amp;  C983,Virkedager!$A:$A) - SUMIF(Virkedager!$C:$C,"&gt;" &amp;  D983,Virkedager!$A:$A))</f>
        <v/>
      </c>
      <c r="I983" s="83" t="str">
        <f t="shared" si="62"/>
        <v/>
      </c>
      <c r="J983" s="84" t="str">
        <f>IF(ISBLANK(B983),"",SUMIF(Virkedager!$C:$C,"&gt;" &amp;  C983,Virkedager!$A:$A) - SUMIF(Virkedager!$C:$C,"&gt;" &amp;  F983,Virkedager!$A:$A))</f>
        <v/>
      </c>
      <c r="K983" s="83" t="str">
        <f t="shared" si="63"/>
        <v/>
      </c>
      <c r="L983" s="157" t="str">
        <f t="shared" si="61"/>
        <v/>
      </c>
      <c r="M983" s="157" t="str">
        <f>IF(ISBLANK(B983),"",IF(COUNTIF(B$7:$B983,B983)&gt;1,TRUE,FALSE))</f>
        <v/>
      </c>
      <c r="N983" s="157" t="str">
        <f>IF(ISBLANK(B983),"",IF(COUNTIF($L$7:L983,TRUE)&gt;$P$2,L983,FALSE))</f>
        <v/>
      </c>
      <c r="O983" s="85"/>
      <c r="P983" s="86" t="str">
        <f t="shared" si="64"/>
        <v/>
      </c>
    </row>
    <row r="984" spans="2:16" s="76" customFormat="1" ht="15" x14ac:dyDescent="0.25">
      <c r="B984" s="153"/>
      <c r="C984" s="164"/>
      <c r="D984" s="164"/>
      <c r="E984" s="169"/>
      <c r="F984" s="164"/>
      <c r="G984" s="154"/>
      <c r="H984" s="162" t="str">
        <f>IF(ISBLANK(B984),"",SUMIF(Virkedager!$C:$C,"&gt;" &amp;  C984,Virkedager!$A:$A) - SUMIF(Virkedager!$C:$C,"&gt;" &amp;  D984,Virkedager!$A:$A))</f>
        <v/>
      </c>
      <c r="I984" s="83" t="str">
        <f t="shared" si="62"/>
        <v/>
      </c>
      <c r="J984" s="84" t="str">
        <f>IF(ISBLANK(B984),"",SUMIF(Virkedager!$C:$C,"&gt;" &amp;  C984,Virkedager!$A:$A) - SUMIF(Virkedager!$C:$C,"&gt;" &amp;  F984,Virkedager!$A:$A))</f>
        <v/>
      </c>
      <c r="K984" s="83" t="str">
        <f t="shared" si="63"/>
        <v/>
      </c>
      <c r="L984" s="157" t="str">
        <f t="shared" si="61"/>
        <v/>
      </c>
      <c r="M984" s="157" t="str">
        <f>IF(ISBLANK(B984),"",IF(COUNTIF(B$7:$B984,B984)&gt;1,TRUE,FALSE))</f>
        <v/>
      </c>
      <c r="N984" s="157" t="str">
        <f>IF(ISBLANK(B984),"",IF(COUNTIF($L$7:L984,TRUE)&gt;$P$2,L984,FALSE))</f>
        <v/>
      </c>
      <c r="O984" s="85"/>
      <c r="P984" s="86" t="str">
        <f t="shared" si="64"/>
        <v/>
      </c>
    </row>
    <row r="985" spans="2:16" s="76" customFormat="1" ht="15" x14ac:dyDescent="0.25">
      <c r="B985" s="153"/>
      <c r="C985" s="164"/>
      <c r="D985" s="164"/>
      <c r="E985" s="169"/>
      <c r="F985" s="164"/>
      <c r="G985" s="154"/>
      <c r="H985" s="162" t="str">
        <f>IF(ISBLANK(B985),"",SUMIF(Virkedager!$C:$C,"&gt;" &amp;  C985,Virkedager!$A:$A) - SUMIF(Virkedager!$C:$C,"&gt;" &amp;  D985,Virkedager!$A:$A))</f>
        <v/>
      </c>
      <c r="I985" s="83" t="str">
        <f t="shared" si="62"/>
        <v/>
      </c>
      <c r="J985" s="84" t="str">
        <f>IF(ISBLANK(B985),"",SUMIF(Virkedager!$C:$C,"&gt;" &amp;  C985,Virkedager!$A:$A) - SUMIF(Virkedager!$C:$C,"&gt;" &amp;  F985,Virkedager!$A:$A))</f>
        <v/>
      </c>
      <c r="K985" s="83" t="str">
        <f t="shared" si="63"/>
        <v/>
      </c>
      <c r="L985" s="157" t="str">
        <f t="shared" si="61"/>
        <v/>
      </c>
      <c r="M985" s="157" t="str">
        <f>IF(ISBLANK(B985),"",IF(COUNTIF(B$7:$B985,B985)&gt;1,TRUE,FALSE))</f>
        <v/>
      </c>
      <c r="N985" s="157" t="str">
        <f>IF(ISBLANK(B985),"",IF(COUNTIF($L$7:L985,TRUE)&gt;$P$2,L985,FALSE))</f>
        <v/>
      </c>
      <c r="O985" s="85"/>
      <c r="P985" s="86" t="str">
        <f t="shared" si="64"/>
        <v/>
      </c>
    </row>
    <row r="986" spans="2:16" s="76" customFormat="1" ht="15" x14ac:dyDescent="0.25">
      <c r="B986" s="153"/>
      <c r="C986" s="164"/>
      <c r="D986" s="164"/>
      <c r="E986" s="169"/>
      <c r="F986" s="164"/>
      <c r="G986" s="154"/>
      <c r="H986" s="162" t="str">
        <f>IF(ISBLANK(B986),"",SUMIF(Virkedager!$C:$C,"&gt;" &amp;  C986,Virkedager!$A:$A) - SUMIF(Virkedager!$C:$C,"&gt;" &amp;  D986,Virkedager!$A:$A))</f>
        <v/>
      </c>
      <c r="I986" s="83" t="str">
        <f t="shared" si="62"/>
        <v/>
      </c>
      <c r="J986" s="84" t="str">
        <f>IF(ISBLANK(B986),"",SUMIF(Virkedager!$C:$C,"&gt;" &amp;  C986,Virkedager!$A:$A) - SUMIF(Virkedager!$C:$C,"&gt;" &amp;  F986,Virkedager!$A:$A))</f>
        <v/>
      </c>
      <c r="K986" s="83" t="str">
        <f t="shared" si="63"/>
        <v/>
      </c>
      <c r="L986" s="157" t="str">
        <f t="shared" si="61"/>
        <v/>
      </c>
      <c r="M986" s="157" t="str">
        <f>IF(ISBLANK(B986),"",IF(COUNTIF(B$7:$B986,B986)&gt;1,TRUE,FALSE))</f>
        <v/>
      </c>
      <c r="N986" s="157" t="str">
        <f>IF(ISBLANK(B986),"",IF(COUNTIF($L$7:L986,TRUE)&gt;$P$2,L986,FALSE))</f>
        <v/>
      </c>
      <c r="O986" s="85"/>
      <c r="P986" s="86" t="str">
        <f t="shared" si="64"/>
        <v/>
      </c>
    </row>
    <row r="987" spans="2:16" s="76" customFormat="1" ht="15" x14ac:dyDescent="0.25">
      <c r="B987" s="153"/>
      <c r="C987" s="164"/>
      <c r="D987" s="164"/>
      <c r="E987" s="169"/>
      <c r="F987" s="164"/>
      <c r="G987" s="154"/>
      <c r="H987" s="162" t="str">
        <f>IF(ISBLANK(B987),"",SUMIF(Virkedager!$C:$C,"&gt;" &amp;  C987,Virkedager!$A:$A) - SUMIF(Virkedager!$C:$C,"&gt;" &amp;  D987,Virkedager!$A:$A))</f>
        <v/>
      </c>
      <c r="I987" s="83" t="str">
        <f t="shared" si="62"/>
        <v/>
      </c>
      <c r="J987" s="84" t="str">
        <f>IF(ISBLANK(B987),"",SUMIF(Virkedager!$C:$C,"&gt;" &amp;  C987,Virkedager!$A:$A) - SUMIF(Virkedager!$C:$C,"&gt;" &amp;  F987,Virkedager!$A:$A))</f>
        <v/>
      </c>
      <c r="K987" s="83" t="str">
        <f t="shared" si="63"/>
        <v/>
      </c>
      <c r="L987" s="157" t="str">
        <f t="shared" si="61"/>
        <v/>
      </c>
      <c r="M987" s="157" t="str">
        <f>IF(ISBLANK(B987),"",IF(COUNTIF(B$7:$B987,B987)&gt;1,TRUE,FALSE))</f>
        <v/>
      </c>
      <c r="N987" s="157" t="str">
        <f>IF(ISBLANK(B987),"",IF(COUNTIF($L$7:L987,TRUE)&gt;$P$2,L987,FALSE))</f>
        <v/>
      </c>
      <c r="O987" s="85"/>
      <c r="P987" s="86" t="str">
        <f t="shared" si="64"/>
        <v/>
      </c>
    </row>
    <row r="988" spans="2:16" s="76" customFormat="1" ht="15.75" thickBot="1" x14ac:dyDescent="0.3">
      <c r="B988" s="155"/>
      <c r="C988" s="170"/>
      <c r="D988" s="170"/>
      <c r="E988" s="171"/>
      <c r="F988" s="170"/>
      <c r="G988" s="156"/>
      <c r="H988" s="163" t="str">
        <f>IF(ISBLANK(B988),"",SUMIF(Virkedager!$C:$C,"&gt;" &amp;  C988,Virkedager!$A:$A) - SUMIF(Virkedager!$C:$C,"&gt;" &amp;  D988,Virkedager!$A:$A))</f>
        <v/>
      </c>
      <c r="I988" s="87" t="str">
        <f t="shared" si="62"/>
        <v/>
      </c>
      <c r="J988" s="88" t="str">
        <f>IF(ISBLANK(B988),"",SUMIF(Virkedager!$C:$C,"&gt;" &amp;  C988,Virkedager!$A:$A) - SUMIF(Virkedager!$C:$C,"&gt;" &amp;  F988,Virkedager!$A:$A))</f>
        <v/>
      </c>
      <c r="K988" s="87" t="str">
        <f t="shared" si="63"/>
        <v/>
      </c>
      <c r="L988" s="158" t="str">
        <f t="shared" si="61"/>
        <v/>
      </c>
      <c r="M988" s="158" t="str">
        <f>IF(ISBLANK(B988),"",IF(COUNTIF(B$7:$B988,B988)&gt;1,TRUE,FALSE))</f>
        <v/>
      </c>
      <c r="N988" s="158" t="str">
        <f>IF(ISBLANK(B988),"",IF(COUNTIF($L$7:L988,TRUE)&gt;$P$2,L988,FALSE))</f>
        <v/>
      </c>
      <c r="O988" s="89"/>
      <c r="P988" s="90" t="str">
        <f t="shared" si="64"/>
        <v/>
      </c>
    </row>
  </sheetData>
  <sheetProtection password="E155" sheet="1" objects="1" scenarios="1"/>
  <phoneticPr fontId="2" type="noConversion"/>
  <dataValidations count="2">
    <dataValidation type="whole" allowBlank="1" showInputMessage="1" showErrorMessage="1" sqref="B6:B988">
      <formula1>30000000</formula1>
      <formula2>59999999</formula2>
    </dataValidation>
    <dataValidation type="date" operator="greaterThan" allowBlank="1" showInputMessage="1" showErrorMessage="1" sqref="C6:F988">
      <formula1>40544</formula1>
    </dataValidation>
  </dataValidations>
  <pageMargins left="0.74803149606299213" right="0.74803149606299213" top="0.98425196850393704" bottom="0.98425196850393704" header="0.51181102362204722" footer="0.51181102362204722"/>
  <pageSetup paperSize="9" scale="58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003"/>
  <sheetViews>
    <sheetView showGridLines="0" zoomScale="90" zoomScaleNormal="9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K4" sqref="K4"/>
    </sheetView>
  </sheetViews>
  <sheetFormatPr baseColWidth="10" defaultColWidth="13.140625" defaultRowHeight="12.75" outlineLevelCol="2" x14ac:dyDescent="0.2"/>
  <cols>
    <col min="1" max="1" width="4" style="76" customWidth="1"/>
    <col min="2" max="3" width="13.140625" style="76" customWidth="1"/>
    <col min="4" max="4" width="14.7109375" style="113" hidden="1" customWidth="1" outlineLevel="2"/>
    <col min="5" max="5" width="9.85546875" style="114" hidden="1" customWidth="1" outlineLevel="2" collapsed="1"/>
    <col min="6" max="6" width="13.28515625" style="114" bestFit="1" customWidth="1" collapsed="1"/>
    <col min="7" max="7" width="13.140625" style="114"/>
    <col min="8" max="8" width="13.5703125" style="114" customWidth="1"/>
    <col min="9" max="9" width="13.140625" style="114" customWidth="1"/>
    <col min="10" max="10" width="13.140625" style="76" customWidth="1"/>
    <col min="11" max="11" width="41.28515625" style="76" customWidth="1"/>
    <col min="12" max="12" width="14.85546875" style="114" hidden="1" customWidth="1" outlineLevel="2" collapsed="1"/>
    <col min="13" max="13" width="16.28515625" style="114" hidden="1" customWidth="1" outlineLevel="2"/>
    <col min="14" max="14" width="13" style="114" hidden="1" customWidth="1" outlineLevel="2"/>
    <col min="15" max="15" width="14.140625" style="114" hidden="1" customWidth="1" outlineLevel="2"/>
    <col min="16" max="16" width="8.28515625" style="114" hidden="1" customWidth="1" outlineLevel="2"/>
    <col min="17" max="17" width="14.85546875" style="98" hidden="1" customWidth="1" outlineLevel="2"/>
    <col min="18" max="18" width="12.28515625" style="114" hidden="1" customWidth="1" outlineLevel="2" collapsed="1"/>
    <col min="19" max="19" width="14.7109375" style="114" hidden="1" customWidth="1" outlineLevel="2" collapsed="1"/>
    <col min="20" max="20" width="15.140625" style="115" hidden="1" customWidth="1" outlineLevel="1"/>
    <col min="21" max="21" width="22.7109375" style="114" hidden="1" customWidth="1" outlineLevel="2"/>
    <col min="22" max="22" width="16.28515625" style="115" hidden="1" customWidth="1" outlineLevel="1"/>
    <col min="23" max="23" width="16.140625" style="114" hidden="1" customWidth="1" outlineLevel="2"/>
    <col min="24" max="24" width="18.140625" style="115" bestFit="1" customWidth="1" collapsed="1"/>
    <col min="25" max="25" width="18.140625" style="115" hidden="1" customWidth="1" outlineLevel="1"/>
    <col min="26" max="26" width="15.28515625" style="114" bestFit="1" customWidth="1" collapsed="1"/>
    <col min="27" max="28" width="14.42578125" style="114" customWidth="1"/>
    <col min="29" max="29" width="41.7109375" style="76" customWidth="1"/>
    <col min="30" max="30" width="2.7109375" style="76" customWidth="1"/>
    <col min="31" max="31" width="13.140625" style="76" hidden="1" customWidth="1" outlineLevel="2"/>
    <col min="32" max="32" width="23.85546875" style="76" hidden="1" customWidth="1" outlineLevel="2"/>
    <col min="33" max="33" width="13.140625" style="76" collapsed="1"/>
    <col min="34" max="16384" width="13.140625" style="76"/>
  </cols>
  <sheetData>
    <row r="1" spans="2:32" ht="15.75" thickBot="1" x14ac:dyDescent="0.25">
      <c r="B1" s="61" t="s">
        <v>136</v>
      </c>
      <c r="C1" s="61"/>
      <c r="D1" s="91"/>
      <c r="E1" s="92"/>
      <c r="F1" s="93"/>
      <c r="G1" s="94"/>
      <c r="H1" s="93"/>
      <c r="I1" s="94"/>
      <c r="J1" s="95"/>
      <c r="K1" s="95"/>
      <c r="L1" s="92"/>
      <c r="M1" s="94"/>
      <c r="N1" s="94"/>
      <c r="O1" s="94"/>
      <c r="P1" s="94"/>
      <c r="Q1" s="96"/>
      <c r="R1" s="94"/>
      <c r="S1" s="94"/>
      <c r="T1" s="97"/>
      <c r="U1" s="94"/>
      <c r="V1" s="97"/>
      <c r="W1" s="94"/>
      <c r="X1" s="97"/>
      <c r="Y1" s="97"/>
      <c r="Z1" s="94"/>
      <c r="AA1" s="92"/>
      <c r="AB1" s="92"/>
      <c r="AC1" s="95"/>
    </row>
    <row r="2" spans="2:32" s="138" customFormat="1" ht="60.75" thickBot="1" x14ac:dyDescent="0.3">
      <c r="B2" s="126" t="s">
        <v>22</v>
      </c>
      <c r="C2" s="127" t="s">
        <v>21</v>
      </c>
      <c r="D2" s="128" t="s">
        <v>73</v>
      </c>
      <c r="E2" s="127" t="s">
        <v>129</v>
      </c>
      <c r="F2" s="129" t="s">
        <v>23</v>
      </c>
      <c r="G2" s="130" t="s">
        <v>24</v>
      </c>
      <c r="H2" s="129" t="s">
        <v>25</v>
      </c>
      <c r="I2" s="130" t="s">
        <v>26</v>
      </c>
      <c r="J2" s="131" t="s">
        <v>0</v>
      </c>
      <c r="K2" s="132" t="s">
        <v>27</v>
      </c>
      <c r="L2" s="127" t="s">
        <v>40</v>
      </c>
      <c r="M2" s="133" t="s">
        <v>54</v>
      </c>
      <c r="N2" s="133" t="s">
        <v>30</v>
      </c>
      <c r="O2" s="133" t="s">
        <v>31</v>
      </c>
      <c r="P2" s="133" t="s">
        <v>120</v>
      </c>
      <c r="Q2" s="133" t="s">
        <v>40</v>
      </c>
      <c r="R2" s="134" t="s">
        <v>42</v>
      </c>
      <c r="S2" s="134" t="s">
        <v>43</v>
      </c>
      <c r="T2" s="135" t="s">
        <v>44</v>
      </c>
      <c r="U2" s="134" t="s">
        <v>47</v>
      </c>
      <c r="V2" s="135" t="s">
        <v>45</v>
      </c>
      <c r="W2" s="134" t="s">
        <v>46</v>
      </c>
      <c r="X2" s="135" t="s">
        <v>53</v>
      </c>
      <c r="Y2" s="135" t="s">
        <v>144</v>
      </c>
      <c r="Z2" s="134" t="s">
        <v>48</v>
      </c>
      <c r="AA2" s="126" t="s">
        <v>128</v>
      </c>
      <c r="AB2" s="136" t="str">
        <f>"Kompensasjon 6%. Til sammen kr " &amp; ROUND(SUM(AB4:AB1003),0)</f>
        <v>Kompensasjon 6%. Til sammen kr 0</v>
      </c>
      <c r="AC2" s="137" t="s">
        <v>29</v>
      </c>
      <c r="AE2" s="127" t="s">
        <v>115</v>
      </c>
      <c r="AF2" s="127" t="s">
        <v>40</v>
      </c>
    </row>
    <row r="3" spans="2:32" s="73" customFormat="1" ht="15" x14ac:dyDescent="0.25">
      <c r="B3" s="177">
        <v>702465</v>
      </c>
      <c r="C3" s="178">
        <v>60304000</v>
      </c>
      <c r="D3" s="179" t="s">
        <v>137</v>
      </c>
      <c r="E3" s="180"/>
      <c r="F3" s="181">
        <v>41672.3125</v>
      </c>
      <c r="G3" s="182">
        <v>0.3125</v>
      </c>
      <c r="H3" s="181">
        <v>41682</v>
      </c>
      <c r="I3" s="182">
        <v>0.65138888888888891</v>
      </c>
      <c r="J3" s="183">
        <v>230</v>
      </c>
      <c r="K3" s="184" t="s">
        <v>28</v>
      </c>
      <c r="L3" s="185" t="s">
        <v>77</v>
      </c>
      <c r="M3" s="186" t="s">
        <v>137</v>
      </c>
      <c r="N3" s="187">
        <f>DATE(YEAR(F3),MONTH(F3),DAY(F3))+TIME(HOUR(G3),MINUTE(G3),0)</f>
        <v>41672.3125</v>
      </c>
      <c r="O3" s="187">
        <f>DATE(YEAR(H3),MONTH(H3),DAY(H3))+TIME(HOUR(I3),MINUTE(I3),0)</f>
        <v>41682.651388888888</v>
      </c>
      <c r="P3" s="188">
        <f>SUMIF(Virkedager!C:C,"&lt;" &amp; H3,Virkedager!A:A)-SUMIF(Virkedager!C:C,"&lt;" &amp; F3,Virkedager!A:A)</f>
        <v>7</v>
      </c>
      <c r="Q3" s="189" t="str">
        <f>L3 &amp; IF(L3&lt;&gt;"Jara ADSL Basis",""," (" &amp; IF(AND(M3&lt;&gt;"Distrikt",M3&lt;&gt;""),"Sentralt","Distrikt") &amp; ")")</f>
        <v>Operatøraksess</v>
      </c>
      <c r="R3" s="190">
        <f>MATCH(Q3,'SLA-parameter DRIFT'!A:A,0)</f>
        <v>16</v>
      </c>
      <c r="S3" s="187">
        <f>VLOOKUP(DATE(YEAR(F3),MONTH(F3),DAY(F3)),Virkedager!C:G,IF(E3="B",3,2),0)+INDEX('SLA-parameter DRIFT'!D:D,R3+2)</f>
        <v>41673.833333333336</v>
      </c>
      <c r="T3" s="191">
        <f>VLOOKUP(DATE(YEAR(F3),MONTH(F3),DAY(F3)),Virkedager!C:G,2,0)+INDEX('SLA-parameter DRIFT'!B:B,R3+1)</f>
        <v>41673</v>
      </c>
      <c r="U3" s="187">
        <f>VLOOKUP(DATE(YEAR(F3),MONTH(F3),DAY(F3)),Virkedager!C:G,IF(E3="B",4,3)+INDEX('SLA-parameter DRIFT'!E:E,R3+1,0),0)+INDEX('SLA-parameter DRIFT'!D:D,R3+1)</f>
        <v>41674.833333333336</v>
      </c>
      <c r="V3" s="191">
        <f>VLOOKUP(DATE(YEAR(F3),MONTH(F3),DAY(F3)),Virkedager!C:G,2,0)+INDEX('SLA-parameter DRIFT'!B:B,R3+2)</f>
        <v>41673.3125</v>
      </c>
      <c r="W3" s="187">
        <f>VLOOKUP(DATE(YEAR(F3),MONTH(F3),DAY(F3)),Virkedager!C:G,IF(E3="B",4,3)+INDEX('SLA-parameter DRIFT'!E:E,R3+2,0),0)+INDEX('SLA-parameter DRIFT'!D:D,R3+2)</f>
        <v>41674.833333333336</v>
      </c>
      <c r="X3" s="191">
        <f>IF(ISBLANK(F3),"",IF(N3&lt;T3,S3,IF(AND(T3&lt;=N3,N3&lt;V3),U3,IF(V3&lt;=N3,W3,0))))</f>
        <v>41673.833333333336</v>
      </c>
      <c r="Y3" s="188">
        <f>SUMIF(Virkedager!C:C,"&lt;" &amp; H3,Virkedager!A:A)-SUMIF(Virkedager!C:C,"&lt;" &amp; X3,Virkedager!A:A)</f>
        <v>6</v>
      </c>
      <c r="Z3" s="190" t="b">
        <f>IF(ISBLANK(F3),"",O3&lt;X3)</f>
        <v>0</v>
      </c>
      <c r="AA3" s="192">
        <f>IF(ISBLANK(F3),"",IF(Z3,0,IF(P3&gt;60,60,P3)))</f>
        <v>7</v>
      </c>
      <c r="AB3" s="193">
        <f>IF(F3="","",IF(NOT(Z3),J3*0.06*AA3,0))</f>
        <v>96.6</v>
      </c>
      <c r="AC3" s="194"/>
      <c r="AE3" s="100" t="s">
        <v>20</v>
      </c>
      <c r="AF3" s="99" t="s">
        <v>77</v>
      </c>
    </row>
    <row r="4" spans="2:32" s="139" customFormat="1" ht="15" x14ac:dyDescent="0.25">
      <c r="B4" s="141"/>
      <c r="C4" s="142"/>
      <c r="D4" s="147"/>
      <c r="E4" s="148"/>
      <c r="F4" s="143"/>
      <c r="G4" s="144"/>
      <c r="H4" s="143"/>
      <c r="I4" s="144"/>
      <c r="J4" s="145"/>
      <c r="K4" s="146"/>
      <c r="L4" s="116" t="s">
        <v>77</v>
      </c>
      <c r="M4" s="117" t="s">
        <v>137</v>
      </c>
      <c r="N4" s="118">
        <f>DATE(YEAR(F4),MONTH(F4),DAY(F4))+TIME(HOUR(G4),MINUTE(G4),0)</f>
        <v>0</v>
      </c>
      <c r="O4" s="118">
        <f>DATE(YEAR(H4),MONTH(H4),DAY(H4))+TIME(HOUR(I4),MINUTE(I4),0)</f>
        <v>0</v>
      </c>
      <c r="P4" s="119">
        <f>SUMIF(Virkedager!C:C,"&lt;" &amp; H4,Virkedager!A:A)-SUMIF(Virkedager!C:C,"&lt;" &amp; F4,Virkedager!A:A)</f>
        <v>0</v>
      </c>
      <c r="Q4" s="120" t="str">
        <f>L4 &amp; IF(L4&lt;&gt;"Jara ADSL Basis",""," (" &amp; IF(AND(M4&lt;&gt;"Distrikt",M4&lt;&gt;""),"Sentralt","Distrikt") &amp; ")")</f>
        <v>Operatøraksess</v>
      </c>
      <c r="R4" s="121">
        <f>MATCH(Q4,'SLA-parameter DRIFT'!A:A,0)</f>
        <v>16</v>
      </c>
      <c r="S4" s="118" t="e">
        <f>VLOOKUP(DATE(YEAR(F4),MONTH(F4),DAY(F4)),Virkedager!C:G,IF(E4="B",3,2),0)+INDEX('SLA-parameter DRIFT'!D:D,R4+2)</f>
        <v>#N/A</v>
      </c>
      <c r="T4" s="122" t="e">
        <f>VLOOKUP(DATE(YEAR(F4),MONTH(F4),DAY(F4)),Virkedager!C:G,2,0)+INDEX('SLA-parameter DRIFT'!B:B,R4+1)</f>
        <v>#N/A</v>
      </c>
      <c r="U4" s="173" t="e">
        <f>VLOOKUP(DATE(YEAR(F4),MONTH(F4),DAY(F4)),Virkedager!C:G,IF(E4="B",3,2)+INDEX('SLA-parameter DRIFT'!E:E,R4+0,0),0)+INDEX('SLA-parameter DRIFT'!D:D,R4+1)</f>
        <v>#N/A</v>
      </c>
      <c r="V4" s="122" t="e">
        <f>VLOOKUP(DATE(YEAR(F4),MONTH(F4),DAY(F4)),Virkedager!C:G,2,0)+INDEX('SLA-parameter DRIFT'!B:B,R4+2)</f>
        <v>#N/A</v>
      </c>
      <c r="W4" s="118" t="e">
        <f>VLOOKUP(DATE(YEAR(F4),MONTH(F4),DAY(F4)),Virkedager!C:G,IF(E4="B",4,3)+INDEX('SLA-parameter DRIFT'!E:E,R4+2,0),0)+INDEX('SLA-parameter DRIFT'!D:D,R4+2)</f>
        <v>#N/A</v>
      </c>
      <c r="X4" s="122" t="str">
        <f>IF(ISBLANK(F4),"",IF(N4&lt;T4,S4,IF(AND(T4&lt;=N4,N4&lt;V4),U4,IF(V4&lt;=N4,W4,0))))</f>
        <v/>
      </c>
      <c r="Y4" s="119">
        <f>SUMIF(Virkedager!C:C,"&lt;" &amp; H4,Virkedager!A:A)-SUMIF(Virkedager!C:C,"&lt;" &amp; X4,Virkedager!A:A)</f>
        <v>0</v>
      </c>
      <c r="Z4" s="121" t="str">
        <f>IF(ISBLANK(F4),"",O4&lt;X4)</f>
        <v/>
      </c>
      <c r="AA4" s="123" t="str">
        <f>IF(ISBLANK(F4),"",IF(Z4,0,IF(Y4&gt;60,60,Y4)))</f>
        <v/>
      </c>
      <c r="AB4" s="124" t="str">
        <f>IF(F4="","",IF(NOT(Z4),J4*0.06*AA4,0))</f>
        <v/>
      </c>
      <c r="AC4" s="172"/>
      <c r="AE4" s="140" t="s">
        <v>130</v>
      </c>
    </row>
    <row r="5" spans="2:32" s="139" customFormat="1" ht="15" x14ac:dyDescent="0.25">
      <c r="B5" s="141"/>
      <c r="C5" s="142"/>
      <c r="D5" s="147"/>
      <c r="E5" s="148"/>
      <c r="F5" s="143"/>
      <c r="G5" s="144"/>
      <c r="H5" s="143"/>
      <c r="I5" s="144"/>
      <c r="J5" s="145"/>
      <c r="K5" s="146"/>
      <c r="L5" s="116" t="s">
        <v>77</v>
      </c>
      <c r="M5" s="117" t="s">
        <v>137</v>
      </c>
      <c r="N5" s="118">
        <f>DATE(YEAR(F5),MONTH(F5),DAY(F5))+TIME(HOUR(G5),MINUTE(G5),0)</f>
        <v>0</v>
      </c>
      <c r="O5" s="118">
        <f>DATE(YEAR(H5),MONTH(H5),DAY(H5))+TIME(HOUR(I5),MINUTE(I5),0)</f>
        <v>0</v>
      </c>
      <c r="P5" s="119">
        <f>SUMIF(Virkedager!C:C,"&lt;" &amp; H5,Virkedager!A:A)-SUMIF(Virkedager!C:C,"&lt;" &amp; F5,Virkedager!A:A)</f>
        <v>0</v>
      </c>
      <c r="Q5" s="120" t="str">
        <f>L5 &amp; IF(L5&lt;&gt;"Jara ADSL Basis",""," (" &amp; IF(AND(M5&lt;&gt;"Distrikt",M5&lt;&gt;""),"Sentralt","Distrikt") &amp; ")")</f>
        <v>Operatøraksess</v>
      </c>
      <c r="R5" s="121">
        <f>MATCH(Q5,'SLA-parameter DRIFT'!A:A,0)</f>
        <v>16</v>
      </c>
      <c r="S5" s="118" t="e">
        <f>VLOOKUP(DATE(YEAR(F5),MONTH(F5),DAY(F5)),Virkedager!C:G,IF(E5="B",3,2),0)+INDEX('SLA-parameter DRIFT'!D:D,R5+2)</f>
        <v>#N/A</v>
      </c>
      <c r="T5" s="122" t="e">
        <f>VLOOKUP(DATE(YEAR(F5),MONTH(F5),DAY(F5)),Virkedager!C:G,2,0)+INDEX('SLA-parameter DRIFT'!B:B,R5+1)</f>
        <v>#N/A</v>
      </c>
      <c r="U5" s="173" t="e">
        <f>VLOOKUP(DATE(YEAR(F5),MONTH(F5),DAY(F5)),Virkedager!C:G,IF(E5="B",3,2)+INDEX('SLA-parameter DRIFT'!E:E,R5+0,0),0)+INDEX('SLA-parameter DRIFT'!D:D,R5+1)</f>
        <v>#N/A</v>
      </c>
      <c r="V5" s="122" t="e">
        <f>VLOOKUP(DATE(YEAR(F5),MONTH(F5),DAY(F5)),Virkedager!C:G,2,0)+INDEX('SLA-parameter DRIFT'!B:B,R5+2)</f>
        <v>#N/A</v>
      </c>
      <c r="W5" s="118" t="e">
        <f>VLOOKUP(DATE(YEAR(F5),MONTH(F5),DAY(F5)),Virkedager!C:G,IF(E5="B",4,3)+INDEX('SLA-parameter DRIFT'!E:E,R5+2,0),0)+INDEX('SLA-parameter DRIFT'!D:D,R5+2)</f>
        <v>#N/A</v>
      </c>
      <c r="X5" s="122" t="str">
        <f>IF(ISBLANK(F5),"",IF(N5&lt;T5,S5,IF(AND(T5&lt;=N5,N5&lt;V5),U5,IF(V5&lt;=N5,W5,0))))</f>
        <v/>
      </c>
      <c r="Y5" s="119">
        <f>SUMIF(Virkedager!C:C,"&lt;" &amp; H5,Virkedager!A:A)-SUMIF(Virkedager!C:C,"&lt;" &amp; X5,Virkedager!A:A)</f>
        <v>0</v>
      </c>
      <c r="Z5" s="121" t="str">
        <f>IF(ISBLANK(F5),"",O5&lt;X5)</f>
        <v/>
      </c>
      <c r="AA5" s="123" t="str">
        <f t="shared" ref="AA5:AA68" si="0">IF(ISBLANK(F5),"",IF(Z5,0,IF(Y5&gt;60,60,Y5)))</f>
        <v/>
      </c>
      <c r="AB5" s="124" t="str">
        <f>IF(F5="","",IF(NOT(Z5),J5*0.06*AA5,0))</f>
        <v/>
      </c>
      <c r="AC5" s="172"/>
    </row>
    <row r="6" spans="2:32" s="139" customFormat="1" ht="15" x14ac:dyDescent="0.25">
      <c r="B6" s="141"/>
      <c r="C6" s="142"/>
      <c r="D6" s="147"/>
      <c r="E6" s="148"/>
      <c r="F6" s="143"/>
      <c r="G6" s="144"/>
      <c r="H6" s="143"/>
      <c r="I6" s="144"/>
      <c r="J6" s="145"/>
      <c r="K6" s="146"/>
      <c r="L6" s="116" t="s">
        <v>77</v>
      </c>
      <c r="M6" s="117" t="s">
        <v>137</v>
      </c>
      <c r="N6" s="118">
        <f>DATE(YEAR(F6),MONTH(F6),DAY(F6))+TIME(HOUR(G6),MINUTE(G6),0)</f>
        <v>0</v>
      </c>
      <c r="O6" s="118">
        <f>DATE(YEAR(H6),MONTH(H6),DAY(H6))+TIME(HOUR(I6),MINUTE(I6),0)</f>
        <v>0</v>
      </c>
      <c r="P6" s="119">
        <f>SUMIF(Virkedager!C:C,"&lt;" &amp; H6,Virkedager!A:A)-SUMIF(Virkedager!C:C,"&lt;" &amp; F6,Virkedager!A:A)</f>
        <v>0</v>
      </c>
      <c r="Q6" s="120" t="str">
        <f>L6 &amp; IF(L6&lt;&gt;"Jara ADSL Basis",""," (" &amp; IF(AND(M6&lt;&gt;"Distrikt",M6&lt;&gt;""),"Sentralt","Distrikt") &amp; ")")</f>
        <v>Operatøraksess</v>
      </c>
      <c r="R6" s="121">
        <f>MATCH(Q6,'SLA-parameter DRIFT'!A:A,0)</f>
        <v>16</v>
      </c>
      <c r="S6" s="118" t="e">
        <f>VLOOKUP(DATE(YEAR(F6),MONTH(F6),DAY(F6)),Virkedager!C:G,IF(E6="B",3,2),0)+INDEX('SLA-parameter DRIFT'!D:D,R6+2)</f>
        <v>#N/A</v>
      </c>
      <c r="T6" s="122" t="e">
        <f>VLOOKUP(DATE(YEAR(F6),MONTH(F6),DAY(F6)),Virkedager!C:G,2,0)+INDEX('SLA-parameter DRIFT'!B:B,R6+1)</f>
        <v>#N/A</v>
      </c>
      <c r="U6" s="173" t="e">
        <f>VLOOKUP(DATE(YEAR(F6),MONTH(F6),DAY(F6)),Virkedager!C:G,IF(E6="B",3,2)+INDEX('SLA-parameter DRIFT'!E:E,R6+0,0),0)+INDEX('SLA-parameter DRIFT'!D:D,R6+1)</f>
        <v>#N/A</v>
      </c>
      <c r="V6" s="122" t="e">
        <f>VLOOKUP(DATE(YEAR(F6),MONTH(F6),DAY(F6)),Virkedager!C:G,2,0)+INDEX('SLA-parameter DRIFT'!B:B,R6+2)</f>
        <v>#N/A</v>
      </c>
      <c r="W6" s="118" t="e">
        <f>VLOOKUP(DATE(YEAR(F6),MONTH(F6),DAY(F6)),Virkedager!C:G,IF(E6="B",4,3)+INDEX('SLA-parameter DRIFT'!E:E,R6+2,0),0)+INDEX('SLA-parameter DRIFT'!D:D,R6+2)</f>
        <v>#N/A</v>
      </c>
      <c r="X6" s="122" t="str">
        <f>IF(ISBLANK(F6),"",IF(N6&lt;T6,S6,IF(AND(T6&lt;=N6,N6&lt;V6),U6,IF(V6&lt;=N6,W6,0))))</f>
        <v/>
      </c>
      <c r="Y6" s="119">
        <f>SUMIF(Virkedager!C:C,"&lt;" &amp; H6,Virkedager!A:A)-SUMIF(Virkedager!C:C,"&lt;" &amp; X6,Virkedager!A:A)</f>
        <v>0</v>
      </c>
      <c r="Z6" s="121" t="str">
        <f>IF(ISBLANK(F6),"",O6&lt;X6)</f>
        <v/>
      </c>
      <c r="AA6" s="123" t="str">
        <f t="shared" si="0"/>
        <v/>
      </c>
      <c r="AB6" s="124" t="str">
        <f>IF(F6="","",IF(NOT(Z6),J6*0.06*AA6,0))</f>
        <v/>
      </c>
      <c r="AC6" s="172"/>
    </row>
    <row r="7" spans="2:32" s="139" customFormat="1" ht="15" x14ac:dyDescent="0.25">
      <c r="B7" s="141"/>
      <c r="C7" s="142"/>
      <c r="D7" s="147"/>
      <c r="E7" s="148"/>
      <c r="F7" s="143"/>
      <c r="G7" s="144"/>
      <c r="H7" s="143"/>
      <c r="I7" s="144"/>
      <c r="J7" s="145"/>
      <c r="K7" s="146"/>
      <c r="L7" s="116" t="s">
        <v>77</v>
      </c>
      <c r="M7" s="117" t="s">
        <v>137</v>
      </c>
      <c r="N7" s="118">
        <f t="shared" ref="N7:N70" si="1">DATE(YEAR(F7),MONTH(F7),DAY(F7))+TIME(HOUR(G7),MINUTE(G7),0)</f>
        <v>0</v>
      </c>
      <c r="O7" s="118">
        <f t="shared" ref="O7:O70" si="2">DATE(YEAR(H7),MONTH(H7),DAY(H7))+TIME(HOUR(I7),MINUTE(I7),0)</f>
        <v>0</v>
      </c>
      <c r="P7" s="119">
        <f>SUMIF(Virkedager!C:C,"&lt;" &amp; H7,Virkedager!A:A)-SUMIF(Virkedager!C:C,"&lt;" &amp; F7,Virkedager!A:A)</f>
        <v>0</v>
      </c>
      <c r="Q7" s="120" t="str">
        <f t="shared" ref="Q7:Q70" si="3">L7 &amp; IF(L7&lt;&gt;"Jara ADSL Basis",""," (" &amp; IF(AND(M7&lt;&gt;"Distrikt",M7&lt;&gt;""),"Sentralt","Distrikt") &amp; ")")</f>
        <v>Operatøraksess</v>
      </c>
      <c r="R7" s="121">
        <f>MATCH(Q7,'SLA-parameter DRIFT'!A:A,0)</f>
        <v>16</v>
      </c>
      <c r="S7" s="118" t="e">
        <f>VLOOKUP(DATE(YEAR(F7),MONTH(F7),DAY(F7)),Virkedager!C:G,IF(E7="B",3,2),0)+INDEX('SLA-parameter DRIFT'!D:D,R7+2)</f>
        <v>#N/A</v>
      </c>
      <c r="T7" s="122" t="e">
        <f>VLOOKUP(DATE(YEAR(F7),MONTH(F7),DAY(F7)),Virkedager!C:G,2,0)+INDEX('SLA-parameter DRIFT'!B:B,R7+1)</f>
        <v>#N/A</v>
      </c>
      <c r="U7" s="173" t="e">
        <f>VLOOKUP(DATE(YEAR(F7),MONTH(F7),DAY(F7)),Virkedager!C:G,IF(E7="B",3,2)+INDEX('SLA-parameter DRIFT'!E:E,R7+0,0),0)+INDEX('SLA-parameter DRIFT'!D:D,R7+1)</f>
        <v>#N/A</v>
      </c>
      <c r="V7" s="122" t="e">
        <f>VLOOKUP(DATE(YEAR(F7),MONTH(F7),DAY(F7)),Virkedager!C:G,2,0)+INDEX('SLA-parameter DRIFT'!B:B,R7+2)</f>
        <v>#N/A</v>
      </c>
      <c r="W7" s="118" t="e">
        <f>VLOOKUP(DATE(YEAR(F7),MONTH(F7),DAY(F7)),Virkedager!C:G,IF(E7="B",4,3)+INDEX('SLA-parameter DRIFT'!E:E,R7+2,0),0)+INDEX('SLA-parameter DRIFT'!D:D,R7+2)</f>
        <v>#N/A</v>
      </c>
      <c r="X7" s="122" t="str">
        <f t="shared" ref="X7:X70" si="4">IF(ISBLANK(F7),"",IF(N7&lt;T7,S7,IF(AND(T7&lt;=N7,N7&lt;V7),U7,IF(V7&lt;=N7,W7,0))))</f>
        <v/>
      </c>
      <c r="Y7" s="119">
        <f>SUMIF(Virkedager!C:C,"&lt;" &amp; H7,Virkedager!A:A)-SUMIF(Virkedager!C:C,"&lt;" &amp; X7,Virkedager!A:A)</f>
        <v>0</v>
      </c>
      <c r="Z7" s="121" t="str">
        <f t="shared" ref="Z7:Z70" si="5">IF(ISBLANK(F7),"",O7&lt;X7)</f>
        <v/>
      </c>
      <c r="AA7" s="123" t="str">
        <f t="shared" si="0"/>
        <v/>
      </c>
      <c r="AB7" s="124" t="str">
        <f t="shared" ref="AB7:AB17" si="6">IF(F7="","",IF(NOT(Z7),J7*0.06*AA7,0))</f>
        <v/>
      </c>
      <c r="AC7" s="172"/>
    </row>
    <row r="8" spans="2:32" s="139" customFormat="1" ht="15" x14ac:dyDescent="0.25">
      <c r="B8" s="141"/>
      <c r="C8" s="142"/>
      <c r="D8" s="147"/>
      <c r="E8" s="148"/>
      <c r="F8" s="143"/>
      <c r="G8" s="144"/>
      <c r="H8" s="143"/>
      <c r="I8" s="144"/>
      <c r="J8" s="145"/>
      <c r="K8" s="146"/>
      <c r="L8" s="116" t="s">
        <v>77</v>
      </c>
      <c r="M8" s="117" t="s">
        <v>137</v>
      </c>
      <c r="N8" s="118">
        <f t="shared" si="1"/>
        <v>0</v>
      </c>
      <c r="O8" s="118">
        <f t="shared" si="2"/>
        <v>0</v>
      </c>
      <c r="P8" s="119">
        <f>SUMIF(Virkedager!C:C,"&lt;" &amp; H8,Virkedager!A:A)-SUMIF(Virkedager!C:C,"&lt;" &amp; F8,Virkedager!A:A)</f>
        <v>0</v>
      </c>
      <c r="Q8" s="120" t="str">
        <f t="shared" si="3"/>
        <v>Operatøraksess</v>
      </c>
      <c r="R8" s="121">
        <f>MATCH(Q8,'SLA-parameter DRIFT'!A:A,0)</f>
        <v>16</v>
      </c>
      <c r="S8" s="118" t="e">
        <f>VLOOKUP(DATE(YEAR(F8),MONTH(F8),DAY(F8)),Virkedager!C:G,IF(E8="B",3,2),0)+INDEX('SLA-parameter DRIFT'!D:D,R8+2)</f>
        <v>#N/A</v>
      </c>
      <c r="T8" s="122" t="e">
        <f>VLOOKUP(DATE(YEAR(F8),MONTH(F8),DAY(F8)),Virkedager!C:G,2,0)+INDEX('SLA-parameter DRIFT'!B:B,R8+1)</f>
        <v>#N/A</v>
      </c>
      <c r="U8" s="173" t="e">
        <f>VLOOKUP(DATE(YEAR(F8),MONTH(F8),DAY(F8)),Virkedager!C:G,IF(E8="B",3,2)+INDEX('SLA-parameter DRIFT'!E:E,R8+0,0),0)+INDEX('SLA-parameter DRIFT'!D:D,R8+1)</f>
        <v>#N/A</v>
      </c>
      <c r="V8" s="122" t="e">
        <f>VLOOKUP(DATE(YEAR(F8),MONTH(F8),DAY(F8)),Virkedager!C:G,2,0)+INDEX('SLA-parameter DRIFT'!B:B,R8+2)</f>
        <v>#N/A</v>
      </c>
      <c r="W8" s="118" t="e">
        <f>VLOOKUP(DATE(YEAR(F8),MONTH(F8),DAY(F8)),Virkedager!C:G,IF(E8="B",4,3)+INDEX('SLA-parameter DRIFT'!E:E,R8+2,0),0)+INDEX('SLA-parameter DRIFT'!D:D,R8+2)</f>
        <v>#N/A</v>
      </c>
      <c r="X8" s="122" t="str">
        <f t="shared" si="4"/>
        <v/>
      </c>
      <c r="Y8" s="119">
        <f>SUMIF(Virkedager!C:C,"&lt;" &amp; H8,Virkedager!A:A)-SUMIF(Virkedager!C:C,"&lt;" &amp; X8,Virkedager!A:A)</f>
        <v>0</v>
      </c>
      <c r="Z8" s="121" t="str">
        <f t="shared" si="5"/>
        <v/>
      </c>
      <c r="AA8" s="123" t="str">
        <f t="shared" si="0"/>
        <v/>
      </c>
      <c r="AB8" s="124" t="str">
        <f t="shared" si="6"/>
        <v/>
      </c>
      <c r="AC8" s="172"/>
    </row>
    <row r="9" spans="2:32" s="139" customFormat="1" ht="15" x14ac:dyDescent="0.25">
      <c r="B9" s="141"/>
      <c r="C9" s="142"/>
      <c r="D9" s="147"/>
      <c r="E9" s="148"/>
      <c r="F9" s="143"/>
      <c r="G9" s="144"/>
      <c r="H9" s="143"/>
      <c r="I9" s="144"/>
      <c r="J9" s="145"/>
      <c r="K9" s="146"/>
      <c r="L9" s="116" t="s">
        <v>77</v>
      </c>
      <c r="M9" s="117" t="s">
        <v>137</v>
      </c>
      <c r="N9" s="118">
        <f t="shared" si="1"/>
        <v>0</v>
      </c>
      <c r="O9" s="118">
        <f t="shared" si="2"/>
        <v>0</v>
      </c>
      <c r="P9" s="119">
        <f>SUMIF(Virkedager!C:C,"&lt;" &amp; H9,Virkedager!A:A)-SUMIF(Virkedager!C:C,"&lt;" &amp; F9,Virkedager!A:A)</f>
        <v>0</v>
      </c>
      <c r="Q9" s="120" t="str">
        <f t="shared" si="3"/>
        <v>Operatøraksess</v>
      </c>
      <c r="R9" s="121">
        <f>MATCH(Q9,'SLA-parameter DRIFT'!A:A,0)</f>
        <v>16</v>
      </c>
      <c r="S9" s="118" t="e">
        <f>VLOOKUP(DATE(YEAR(F9),MONTH(F9),DAY(F9)),Virkedager!C:G,IF(E9="B",3,2),0)+INDEX('SLA-parameter DRIFT'!D:D,R9+2)</f>
        <v>#N/A</v>
      </c>
      <c r="T9" s="122" t="e">
        <f>VLOOKUP(DATE(YEAR(F9),MONTH(F9),DAY(F9)),Virkedager!C:G,2,0)+INDEX('SLA-parameter DRIFT'!B:B,R9+1)</f>
        <v>#N/A</v>
      </c>
      <c r="U9" s="173" t="e">
        <f>VLOOKUP(DATE(YEAR(F9),MONTH(F9),DAY(F9)),Virkedager!C:G,IF(E9="B",3,2)+INDEX('SLA-parameter DRIFT'!E:E,R9+0,0),0)+INDEX('SLA-parameter DRIFT'!D:D,R9+1)</f>
        <v>#N/A</v>
      </c>
      <c r="V9" s="122" t="e">
        <f>VLOOKUP(DATE(YEAR(F9),MONTH(F9),DAY(F9)),Virkedager!C:G,2,0)+INDEX('SLA-parameter DRIFT'!B:B,R9+2)</f>
        <v>#N/A</v>
      </c>
      <c r="W9" s="118" t="e">
        <f>VLOOKUP(DATE(YEAR(F9),MONTH(F9),DAY(F9)),Virkedager!C:G,IF(E9="B",4,3)+INDEX('SLA-parameter DRIFT'!E:E,R9+2,0),0)+INDEX('SLA-parameter DRIFT'!D:D,R9+2)</f>
        <v>#N/A</v>
      </c>
      <c r="X9" s="122" t="str">
        <f t="shared" si="4"/>
        <v/>
      </c>
      <c r="Y9" s="119">
        <f>SUMIF(Virkedager!C:C,"&lt;" &amp; H9,Virkedager!A:A)-SUMIF(Virkedager!C:C,"&lt;" &amp; X9,Virkedager!A:A)</f>
        <v>0</v>
      </c>
      <c r="Z9" s="121" t="str">
        <f t="shared" si="5"/>
        <v/>
      </c>
      <c r="AA9" s="123" t="str">
        <f t="shared" si="0"/>
        <v/>
      </c>
      <c r="AB9" s="124" t="str">
        <f t="shared" si="6"/>
        <v/>
      </c>
      <c r="AC9" s="172"/>
    </row>
    <row r="10" spans="2:32" s="139" customFormat="1" ht="15" x14ac:dyDescent="0.25">
      <c r="B10" s="141"/>
      <c r="C10" s="142"/>
      <c r="D10" s="147"/>
      <c r="E10" s="148"/>
      <c r="F10" s="143"/>
      <c r="G10" s="144"/>
      <c r="H10" s="143"/>
      <c r="I10" s="144"/>
      <c r="J10" s="145"/>
      <c r="K10" s="146"/>
      <c r="L10" s="116" t="s">
        <v>77</v>
      </c>
      <c r="M10" s="117" t="s">
        <v>137</v>
      </c>
      <c r="N10" s="118">
        <f t="shared" si="1"/>
        <v>0</v>
      </c>
      <c r="O10" s="118">
        <f t="shared" si="2"/>
        <v>0</v>
      </c>
      <c r="P10" s="119">
        <f>SUMIF(Virkedager!C:C,"&lt;" &amp; H10,Virkedager!A:A)-SUMIF(Virkedager!C:C,"&lt;" &amp; F10,Virkedager!A:A)</f>
        <v>0</v>
      </c>
      <c r="Q10" s="120" t="str">
        <f t="shared" si="3"/>
        <v>Operatøraksess</v>
      </c>
      <c r="R10" s="121">
        <f>MATCH(Q10,'SLA-parameter DRIFT'!A:A,0)</f>
        <v>16</v>
      </c>
      <c r="S10" s="118" t="e">
        <f>VLOOKUP(DATE(YEAR(F10),MONTH(F10),DAY(F10)),Virkedager!C:G,IF(E10="B",3,2),0)+INDEX('SLA-parameter DRIFT'!D:D,R10+2)</f>
        <v>#N/A</v>
      </c>
      <c r="T10" s="122" t="e">
        <f>VLOOKUP(DATE(YEAR(F10),MONTH(F10),DAY(F10)),Virkedager!C:G,2,0)+INDEX('SLA-parameter DRIFT'!B:B,R10+1)</f>
        <v>#N/A</v>
      </c>
      <c r="U10" s="173" t="e">
        <f>VLOOKUP(DATE(YEAR(F10),MONTH(F10),DAY(F10)),Virkedager!C:G,IF(E10="B",3,2)+INDEX('SLA-parameter DRIFT'!E:E,R10+0,0),0)+INDEX('SLA-parameter DRIFT'!D:D,R10+1)</f>
        <v>#N/A</v>
      </c>
      <c r="V10" s="122" t="e">
        <f>VLOOKUP(DATE(YEAR(F10),MONTH(F10),DAY(F10)),Virkedager!C:G,2,0)+INDEX('SLA-parameter DRIFT'!B:B,R10+2)</f>
        <v>#N/A</v>
      </c>
      <c r="W10" s="118" t="e">
        <f>VLOOKUP(DATE(YEAR(F10),MONTH(F10),DAY(F10)),Virkedager!C:G,IF(E10="B",4,3)+INDEX('SLA-parameter DRIFT'!E:E,R10+2,0),0)+INDEX('SLA-parameter DRIFT'!D:D,R10+2)</f>
        <v>#N/A</v>
      </c>
      <c r="X10" s="122" t="str">
        <f t="shared" si="4"/>
        <v/>
      </c>
      <c r="Y10" s="119">
        <f>SUMIF(Virkedager!C:C,"&lt;" &amp; H10,Virkedager!A:A)-SUMIF(Virkedager!C:C,"&lt;" &amp; X10,Virkedager!A:A)</f>
        <v>0</v>
      </c>
      <c r="Z10" s="121" t="str">
        <f t="shared" si="5"/>
        <v/>
      </c>
      <c r="AA10" s="123" t="str">
        <f t="shared" si="0"/>
        <v/>
      </c>
      <c r="AB10" s="124" t="str">
        <f t="shared" si="6"/>
        <v/>
      </c>
      <c r="AC10" s="172"/>
    </row>
    <row r="11" spans="2:32" s="139" customFormat="1" ht="15" x14ac:dyDescent="0.25">
      <c r="B11" s="141"/>
      <c r="C11" s="142"/>
      <c r="D11" s="147"/>
      <c r="E11" s="148"/>
      <c r="F11" s="143"/>
      <c r="G11" s="144"/>
      <c r="H11" s="143"/>
      <c r="I11" s="144"/>
      <c r="J11" s="145"/>
      <c r="K11" s="146"/>
      <c r="L11" s="116" t="s">
        <v>77</v>
      </c>
      <c r="M11" s="117" t="s">
        <v>137</v>
      </c>
      <c r="N11" s="118">
        <f t="shared" si="1"/>
        <v>0</v>
      </c>
      <c r="O11" s="118">
        <f t="shared" si="2"/>
        <v>0</v>
      </c>
      <c r="P11" s="119">
        <f>SUMIF(Virkedager!C:C,"&lt;" &amp; H11,Virkedager!A:A)-SUMIF(Virkedager!C:C,"&lt;" &amp; F11,Virkedager!A:A)</f>
        <v>0</v>
      </c>
      <c r="Q11" s="120" t="str">
        <f t="shared" si="3"/>
        <v>Operatøraksess</v>
      </c>
      <c r="R11" s="121">
        <f>MATCH(Q11,'SLA-parameter DRIFT'!A:A,0)</f>
        <v>16</v>
      </c>
      <c r="S11" s="118" t="e">
        <f>VLOOKUP(DATE(YEAR(F11),MONTH(F11),DAY(F11)),Virkedager!C:G,IF(E11="B",3,2),0)+INDEX('SLA-parameter DRIFT'!D:D,R11+2)</f>
        <v>#N/A</v>
      </c>
      <c r="T11" s="122" t="e">
        <f>VLOOKUP(DATE(YEAR(F11),MONTH(F11),DAY(F11)),Virkedager!C:G,2,0)+INDEX('SLA-parameter DRIFT'!B:B,R11+1)</f>
        <v>#N/A</v>
      </c>
      <c r="U11" s="173" t="e">
        <f>VLOOKUP(DATE(YEAR(F11),MONTH(F11),DAY(F11)),Virkedager!C:G,IF(E11="B",3,2)+INDEX('SLA-parameter DRIFT'!E:E,R11+0,0),0)+INDEX('SLA-parameter DRIFT'!D:D,R11+1)</f>
        <v>#N/A</v>
      </c>
      <c r="V11" s="122" t="e">
        <f>VLOOKUP(DATE(YEAR(F11),MONTH(F11),DAY(F11)),Virkedager!C:G,2,0)+INDEX('SLA-parameter DRIFT'!B:B,R11+2)</f>
        <v>#N/A</v>
      </c>
      <c r="W11" s="118" t="e">
        <f>VLOOKUP(DATE(YEAR(F11),MONTH(F11),DAY(F11)),Virkedager!C:G,IF(E11="B",4,3)+INDEX('SLA-parameter DRIFT'!E:E,R11+2,0),0)+INDEX('SLA-parameter DRIFT'!D:D,R11+2)</f>
        <v>#N/A</v>
      </c>
      <c r="X11" s="122" t="str">
        <f t="shared" si="4"/>
        <v/>
      </c>
      <c r="Y11" s="119">
        <f>SUMIF(Virkedager!C:C,"&lt;" &amp; H11,Virkedager!A:A)-SUMIF(Virkedager!C:C,"&lt;" &amp; X11,Virkedager!A:A)</f>
        <v>0</v>
      </c>
      <c r="Z11" s="121" t="str">
        <f t="shared" si="5"/>
        <v/>
      </c>
      <c r="AA11" s="123" t="str">
        <f t="shared" si="0"/>
        <v/>
      </c>
      <c r="AB11" s="124" t="str">
        <f t="shared" si="6"/>
        <v/>
      </c>
      <c r="AC11" s="172"/>
    </row>
    <row r="12" spans="2:32" s="139" customFormat="1" ht="15" x14ac:dyDescent="0.25">
      <c r="B12" s="141"/>
      <c r="C12" s="142"/>
      <c r="D12" s="147"/>
      <c r="E12" s="148"/>
      <c r="F12" s="143"/>
      <c r="G12" s="144"/>
      <c r="H12" s="143"/>
      <c r="I12" s="144"/>
      <c r="J12" s="145"/>
      <c r="K12" s="146"/>
      <c r="L12" s="116" t="s">
        <v>77</v>
      </c>
      <c r="M12" s="117" t="s">
        <v>137</v>
      </c>
      <c r="N12" s="118">
        <f t="shared" si="1"/>
        <v>0</v>
      </c>
      <c r="O12" s="118">
        <f t="shared" si="2"/>
        <v>0</v>
      </c>
      <c r="P12" s="119">
        <f>SUMIF(Virkedager!C:C,"&lt;" &amp; H12,Virkedager!A:A)-SUMIF(Virkedager!C:C,"&lt;" &amp; F12,Virkedager!A:A)</f>
        <v>0</v>
      </c>
      <c r="Q12" s="120" t="str">
        <f t="shared" si="3"/>
        <v>Operatøraksess</v>
      </c>
      <c r="R12" s="121">
        <f>MATCH(Q12,'SLA-parameter DRIFT'!A:A,0)</f>
        <v>16</v>
      </c>
      <c r="S12" s="118" t="e">
        <f>VLOOKUP(DATE(YEAR(F12),MONTH(F12),DAY(F12)),Virkedager!C:G,IF(E12="B",3,2),0)+INDEX('SLA-parameter DRIFT'!D:D,R12+2)</f>
        <v>#N/A</v>
      </c>
      <c r="T12" s="122" t="e">
        <f>VLOOKUP(DATE(YEAR(F12),MONTH(F12),DAY(F12)),Virkedager!C:G,2,0)+INDEX('SLA-parameter DRIFT'!B:B,R12+1)</f>
        <v>#N/A</v>
      </c>
      <c r="U12" s="173" t="e">
        <f>VLOOKUP(DATE(YEAR(F12),MONTH(F12),DAY(F12)),Virkedager!C:G,IF(E12="B",3,2)+INDEX('SLA-parameter DRIFT'!E:E,R12+0,0),0)+INDEX('SLA-parameter DRIFT'!D:D,R12+1)</f>
        <v>#N/A</v>
      </c>
      <c r="V12" s="122" t="e">
        <f>VLOOKUP(DATE(YEAR(F12),MONTH(F12),DAY(F12)),Virkedager!C:G,2,0)+INDEX('SLA-parameter DRIFT'!B:B,R12+2)</f>
        <v>#N/A</v>
      </c>
      <c r="W12" s="118" t="e">
        <f>VLOOKUP(DATE(YEAR(F12),MONTH(F12),DAY(F12)),Virkedager!C:G,IF(E12="B",4,3)+INDEX('SLA-parameter DRIFT'!E:E,R12+2,0),0)+INDEX('SLA-parameter DRIFT'!D:D,R12+2)</f>
        <v>#N/A</v>
      </c>
      <c r="X12" s="122" t="str">
        <f t="shared" si="4"/>
        <v/>
      </c>
      <c r="Y12" s="119">
        <f>SUMIF(Virkedager!C:C,"&lt;" &amp; H12,Virkedager!A:A)-SUMIF(Virkedager!C:C,"&lt;" &amp; X12,Virkedager!A:A)</f>
        <v>0</v>
      </c>
      <c r="Z12" s="121" t="str">
        <f t="shared" si="5"/>
        <v/>
      </c>
      <c r="AA12" s="123" t="str">
        <f t="shared" si="0"/>
        <v/>
      </c>
      <c r="AB12" s="124" t="str">
        <f t="shared" si="6"/>
        <v/>
      </c>
      <c r="AC12" s="172"/>
    </row>
    <row r="13" spans="2:32" s="139" customFormat="1" ht="15" x14ac:dyDescent="0.25">
      <c r="B13" s="141"/>
      <c r="C13" s="142"/>
      <c r="D13" s="147"/>
      <c r="E13" s="148"/>
      <c r="F13" s="143"/>
      <c r="G13" s="144"/>
      <c r="H13" s="143"/>
      <c r="I13" s="144"/>
      <c r="J13" s="145"/>
      <c r="K13" s="146"/>
      <c r="L13" s="116" t="s">
        <v>77</v>
      </c>
      <c r="M13" s="117" t="s">
        <v>137</v>
      </c>
      <c r="N13" s="118">
        <f t="shared" si="1"/>
        <v>0</v>
      </c>
      <c r="O13" s="118">
        <f t="shared" si="2"/>
        <v>0</v>
      </c>
      <c r="P13" s="119">
        <f>SUMIF(Virkedager!C:C,"&lt;" &amp; H13,Virkedager!A:A)-SUMIF(Virkedager!C:C,"&lt;" &amp; F13,Virkedager!A:A)</f>
        <v>0</v>
      </c>
      <c r="Q13" s="120" t="str">
        <f t="shared" si="3"/>
        <v>Operatøraksess</v>
      </c>
      <c r="R13" s="121">
        <f>MATCH(Q13,'SLA-parameter DRIFT'!A:A,0)</f>
        <v>16</v>
      </c>
      <c r="S13" s="118" t="e">
        <f>VLOOKUP(DATE(YEAR(F13),MONTH(F13),DAY(F13)),Virkedager!C:G,IF(E13="B",3,2),0)+INDEX('SLA-parameter DRIFT'!D:D,R13+2)</f>
        <v>#N/A</v>
      </c>
      <c r="T13" s="122" t="e">
        <f>VLOOKUP(DATE(YEAR(F13),MONTH(F13),DAY(F13)),Virkedager!C:G,2,0)+INDEX('SLA-parameter DRIFT'!B:B,R13+1)</f>
        <v>#N/A</v>
      </c>
      <c r="U13" s="173" t="e">
        <f>VLOOKUP(DATE(YEAR(F13),MONTH(F13),DAY(F13)),Virkedager!C:G,IF(E13="B",3,2)+INDEX('SLA-parameter DRIFT'!E:E,R13+0,0),0)+INDEX('SLA-parameter DRIFT'!D:D,R13+1)</f>
        <v>#N/A</v>
      </c>
      <c r="V13" s="122" t="e">
        <f>VLOOKUP(DATE(YEAR(F13),MONTH(F13),DAY(F13)),Virkedager!C:G,2,0)+INDEX('SLA-parameter DRIFT'!B:B,R13+2)</f>
        <v>#N/A</v>
      </c>
      <c r="W13" s="118" t="e">
        <f>VLOOKUP(DATE(YEAR(F13),MONTH(F13),DAY(F13)),Virkedager!C:G,IF(E13="B",4,3)+INDEX('SLA-parameter DRIFT'!E:E,R13+2,0),0)+INDEX('SLA-parameter DRIFT'!D:D,R13+2)</f>
        <v>#N/A</v>
      </c>
      <c r="X13" s="122" t="str">
        <f t="shared" si="4"/>
        <v/>
      </c>
      <c r="Y13" s="119">
        <f>SUMIF(Virkedager!C:C,"&lt;" &amp; H13,Virkedager!A:A)-SUMIF(Virkedager!C:C,"&lt;" &amp; X13,Virkedager!A:A)</f>
        <v>0</v>
      </c>
      <c r="Z13" s="121" t="str">
        <f t="shared" si="5"/>
        <v/>
      </c>
      <c r="AA13" s="123" t="str">
        <f t="shared" si="0"/>
        <v/>
      </c>
      <c r="AB13" s="124" t="str">
        <f t="shared" si="6"/>
        <v/>
      </c>
      <c r="AC13" s="172"/>
    </row>
    <row r="14" spans="2:32" s="139" customFormat="1" ht="15" x14ac:dyDescent="0.25">
      <c r="B14" s="141"/>
      <c r="C14" s="142"/>
      <c r="D14" s="147"/>
      <c r="E14" s="148"/>
      <c r="F14" s="143"/>
      <c r="G14" s="144"/>
      <c r="H14" s="143"/>
      <c r="I14" s="144"/>
      <c r="J14" s="145"/>
      <c r="K14" s="146"/>
      <c r="L14" s="116" t="s">
        <v>77</v>
      </c>
      <c r="M14" s="117" t="s">
        <v>137</v>
      </c>
      <c r="N14" s="118">
        <f t="shared" si="1"/>
        <v>0</v>
      </c>
      <c r="O14" s="118">
        <f t="shared" si="2"/>
        <v>0</v>
      </c>
      <c r="P14" s="119">
        <f>SUMIF(Virkedager!C:C,"&lt;" &amp; H14,Virkedager!A:A)-SUMIF(Virkedager!C:C,"&lt;" &amp; F14,Virkedager!A:A)</f>
        <v>0</v>
      </c>
      <c r="Q14" s="120" t="str">
        <f t="shared" si="3"/>
        <v>Operatøraksess</v>
      </c>
      <c r="R14" s="121">
        <f>MATCH(Q14,'SLA-parameter DRIFT'!A:A,0)</f>
        <v>16</v>
      </c>
      <c r="S14" s="118" t="e">
        <f>VLOOKUP(DATE(YEAR(F14),MONTH(F14),DAY(F14)),Virkedager!C:G,IF(E14="B",3,2),0)+INDEX('SLA-parameter DRIFT'!D:D,R14+2)</f>
        <v>#N/A</v>
      </c>
      <c r="T14" s="122" t="e">
        <f>VLOOKUP(DATE(YEAR(F14),MONTH(F14),DAY(F14)),Virkedager!C:G,2,0)+INDEX('SLA-parameter DRIFT'!B:B,R14+1)</f>
        <v>#N/A</v>
      </c>
      <c r="U14" s="173" t="e">
        <f>VLOOKUP(DATE(YEAR(F14),MONTH(F14),DAY(F14)),Virkedager!C:G,IF(E14="B",3,2)+INDEX('SLA-parameter DRIFT'!E:E,R14+0,0),0)+INDEX('SLA-parameter DRIFT'!D:D,R14+1)</f>
        <v>#N/A</v>
      </c>
      <c r="V14" s="122" t="e">
        <f>VLOOKUP(DATE(YEAR(F14),MONTH(F14),DAY(F14)),Virkedager!C:G,2,0)+INDEX('SLA-parameter DRIFT'!B:B,R14+2)</f>
        <v>#N/A</v>
      </c>
      <c r="W14" s="118" t="e">
        <f>VLOOKUP(DATE(YEAR(F14),MONTH(F14),DAY(F14)),Virkedager!C:G,IF(E14="B",4,3)+INDEX('SLA-parameter DRIFT'!E:E,R14+2,0),0)+INDEX('SLA-parameter DRIFT'!D:D,R14+2)</f>
        <v>#N/A</v>
      </c>
      <c r="X14" s="122" t="str">
        <f t="shared" si="4"/>
        <v/>
      </c>
      <c r="Y14" s="119">
        <f>SUMIF(Virkedager!C:C,"&lt;" &amp; H14,Virkedager!A:A)-SUMIF(Virkedager!C:C,"&lt;" &amp; X14,Virkedager!A:A)</f>
        <v>0</v>
      </c>
      <c r="Z14" s="121" t="str">
        <f t="shared" si="5"/>
        <v/>
      </c>
      <c r="AA14" s="123" t="str">
        <f t="shared" si="0"/>
        <v/>
      </c>
      <c r="AB14" s="124" t="str">
        <f t="shared" si="6"/>
        <v/>
      </c>
      <c r="AC14" s="172"/>
    </row>
    <row r="15" spans="2:32" s="139" customFormat="1" ht="15" x14ac:dyDescent="0.25">
      <c r="B15" s="141"/>
      <c r="C15" s="142"/>
      <c r="D15" s="147"/>
      <c r="E15" s="148"/>
      <c r="F15" s="143"/>
      <c r="G15" s="144"/>
      <c r="H15" s="143"/>
      <c r="I15" s="144"/>
      <c r="J15" s="145"/>
      <c r="K15" s="146"/>
      <c r="L15" s="116" t="s">
        <v>77</v>
      </c>
      <c r="M15" s="117" t="s">
        <v>137</v>
      </c>
      <c r="N15" s="118">
        <f t="shared" si="1"/>
        <v>0</v>
      </c>
      <c r="O15" s="118">
        <f t="shared" si="2"/>
        <v>0</v>
      </c>
      <c r="P15" s="119">
        <f>SUMIF(Virkedager!C:C,"&lt;" &amp; H15,Virkedager!A:A)-SUMIF(Virkedager!C:C,"&lt;" &amp; F15,Virkedager!A:A)</f>
        <v>0</v>
      </c>
      <c r="Q15" s="120" t="str">
        <f t="shared" si="3"/>
        <v>Operatøraksess</v>
      </c>
      <c r="R15" s="121">
        <f>MATCH(Q15,'SLA-parameter DRIFT'!A:A,0)</f>
        <v>16</v>
      </c>
      <c r="S15" s="118" t="e">
        <f>VLOOKUP(DATE(YEAR(F15),MONTH(F15),DAY(F15)),Virkedager!C:G,IF(E15="B",3,2),0)+INDEX('SLA-parameter DRIFT'!D:D,R15+2)</f>
        <v>#N/A</v>
      </c>
      <c r="T15" s="122" t="e">
        <f>VLOOKUP(DATE(YEAR(F15),MONTH(F15),DAY(F15)),Virkedager!C:G,2,0)+INDEX('SLA-parameter DRIFT'!B:B,R15+1)</f>
        <v>#N/A</v>
      </c>
      <c r="U15" s="173" t="e">
        <f>VLOOKUP(DATE(YEAR(F15),MONTH(F15),DAY(F15)),Virkedager!C:G,IF(E15="B",3,2)+INDEX('SLA-parameter DRIFT'!E:E,R15+0,0),0)+INDEX('SLA-parameter DRIFT'!D:D,R15+1)</f>
        <v>#N/A</v>
      </c>
      <c r="V15" s="122" t="e">
        <f>VLOOKUP(DATE(YEAR(F15),MONTH(F15),DAY(F15)),Virkedager!C:G,2,0)+INDEX('SLA-parameter DRIFT'!B:B,R15+2)</f>
        <v>#N/A</v>
      </c>
      <c r="W15" s="118" t="e">
        <f>VLOOKUP(DATE(YEAR(F15),MONTH(F15),DAY(F15)),Virkedager!C:G,IF(E15="B",4,3)+INDEX('SLA-parameter DRIFT'!E:E,R15+2,0),0)+INDEX('SLA-parameter DRIFT'!D:D,R15+2)</f>
        <v>#N/A</v>
      </c>
      <c r="X15" s="122" t="str">
        <f t="shared" si="4"/>
        <v/>
      </c>
      <c r="Y15" s="119">
        <f>SUMIF(Virkedager!C:C,"&lt;" &amp; H15,Virkedager!A:A)-SUMIF(Virkedager!C:C,"&lt;" &amp; X15,Virkedager!A:A)</f>
        <v>0</v>
      </c>
      <c r="Z15" s="121" t="str">
        <f t="shared" si="5"/>
        <v/>
      </c>
      <c r="AA15" s="123" t="str">
        <f t="shared" si="0"/>
        <v/>
      </c>
      <c r="AB15" s="124" t="str">
        <f t="shared" si="6"/>
        <v/>
      </c>
      <c r="AC15" s="172"/>
    </row>
    <row r="16" spans="2:32" s="139" customFormat="1" ht="15" x14ac:dyDescent="0.25">
      <c r="B16" s="141"/>
      <c r="C16" s="142"/>
      <c r="D16" s="147"/>
      <c r="E16" s="148"/>
      <c r="F16" s="143"/>
      <c r="G16" s="144"/>
      <c r="H16" s="143"/>
      <c r="I16" s="144"/>
      <c r="J16" s="145"/>
      <c r="K16" s="146"/>
      <c r="L16" s="116" t="s">
        <v>77</v>
      </c>
      <c r="M16" s="117" t="s">
        <v>137</v>
      </c>
      <c r="N16" s="118">
        <f t="shared" si="1"/>
        <v>0</v>
      </c>
      <c r="O16" s="118">
        <f t="shared" si="2"/>
        <v>0</v>
      </c>
      <c r="P16" s="119">
        <f>SUMIF(Virkedager!C:C,"&lt;" &amp; H16,Virkedager!A:A)-SUMIF(Virkedager!C:C,"&lt;" &amp; F16,Virkedager!A:A)</f>
        <v>0</v>
      </c>
      <c r="Q16" s="120" t="str">
        <f t="shared" si="3"/>
        <v>Operatøraksess</v>
      </c>
      <c r="R16" s="121">
        <f>MATCH(Q16,'SLA-parameter DRIFT'!A:A,0)</f>
        <v>16</v>
      </c>
      <c r="S16" s="118" t="e">
        <f>VLOOKUP(DATE(YEAR(F16),MONTH(F16),DAY(F16)),Virkedager!C:G,IF(E16="B",3,2),0)+INDEX('SLA-parameter DRIFT'!D:D,R16+2)</f>
        <v>#N/A</v>
      </c>
      <c r="T16" s="122" t="e">
        <f>VLOOKUP(DATE(YEAR(F16),MONTH(F16),DAY(F16)),Virkedager!C:G,2,0)+INDEX('SLA-parameter DRIFT'!B:B,R16+1)</f>
        <v>#N/A</v>
      </c>
      <c r="U16" s="173" t="e">
        <f>VLOOKUP(DATE(YEAR(F16),MONTH(F16),DAY(F16)),Virkedager!C:G,IF(E16="B",3,2)+INDEX('SLA-parameter DRIFT'!E:E,R16+0,0),0)+INDEX('SLA-parameter DRIFT'!D:D,R16+1)</f>
        <v>#N/A</v>
      </c>
      <c r="V16" s="122" t="e">
        <f>VLOOKUP(DATE(YEAR(F16),MONTH(F16),DAY(F16)),Virkedager!C:G,2,0)+INDEX('SLA-parameter DRIFT'!B:B,R16+2)</f>
        <v>#N/A</v>
      </c>
      <c r="W16" s="118" t="e">
        <f>VLOOKUP(DATE(YEAR(F16),MONTH(F16),DAY(F16)),Virkedager!C:G,IF(E16="B",4,3)+INDEX('SLA-parameter DRIFT'!E:E,R16+2,0),0)+INDEX('SLA-parameter DRIFT'!D:D,R16+2)</f>
        <v>#N/A</v>
      </c>
      <c r="X16" s="122" t="str">
        <f t="shared" si="4"/>
        <v/>
      </c>
      <c r="Y16" s="119">
        <f>SUMIF(Virkedager!C:C,"&lt;" &amp; H16,Virkedager!A:A)-SUMIF(Virkedager!C:C,"&lt;" &amp; X16,Virkedager!A:A)</f>
        <v>0</v>
      </c>
      <c r="Z16" s="121" t="str">
        <f t="shared" si="5"/>
        <v/>
      </c>
      <c r="AA16" s="123" t="str">
        <f t="shared" si="0"/>
        <v/>
      </c>
      <c r="AB16" s="124" t="str">
        <f t="shared" si="6"/>
        <v/>
      </c>
      <c r="AC16" s="172"/>
    </row>
    <row r="17" spans="2:29" s="139" customFormat="1" ht="15" x14ac:dyDescent="0.25">
      <c r="B17" s="141"/>
      <c r="C17" s="142"/>
      <c r="D17" s="147"/>
      <c r="E17" s="148"/>
      <c r="F17" s="143"/>
      <c r="G17" s="144"/>
      <c r="H17" s="143"/>
      <c r="I17" s="144"/>
      <c r="J17" s="145"/>
      <c r="K17" s="146"/>
      <c r="L17" s="116" t="s">
        <v>77</v>
      </c>
      <c r="M17" s="117" t="s">
        <v>137</v>
      </c>
      <c r="N17" s="118">
        <f t="shared" si="1"/>
        <v>0</v>
      </c>
      <c r="O17" s="118">
        <f t="shared" si="2"/>
        <v>0</v>
      </c>
      <c r="P17" s="119">
        <f>SUMIF(Virkedager!C:C,"&lt;" &amp; H17,Virkedager!A:A)-SUMIF(Virkedager!C:C,"&lt;" &amp; F17,Virkedager!A:A)</f>
        <v>0</v>
      </c>
      <c r="Q17" s="120" t="str">
        <f t="shared" si="3"/>
        <v>Operatøraksess</v>
      </c>
      <c r="R17" s="121">
        <f>MATCH(Q17,'SLA-parameter DRIFT'!A:A,0)</f>
        <v>16</v>
      </c>
      <c r="S17" s="118" t="e">
        <f>VLOOKUP(DATE(YEAR(F17),MONTH(F17),DAY(F17)),Virkedager!C:G,IF(E17="B",3,2),0)+INDEX('SLA-parameter DRIFT'!D:D,R17+2)</f>
        <v>#N/A</v>
      </c>
      <c r="T17" s="122" t="e">
        <f>VLOOKUP(DATE(YEAR(F17),MONTH(F17),DAY(F17)),Virkedager!C:G,2,0)+INDEX('SLA-parameter DRIFT'!B:B,R17+1)</f>
        <v>#N/A</v>
      </c>
      <c r="U17" s="173" t="e">
        <f>VLOOKUP(DATE(YEAR(F17),MONTH(F17),DAY(F17)),Virkedager!C:G,IF(E17="B",3,2)+INDEX('SLA-parameter DRIFT'!E:E,R17+0,0),0)+INDEX('SLA-parameter DRIFT'!D:D,R17+1)</f>
        <v>#N/A</v>
      </c>
      <c r="V17" s="122" t="e">
        <f>VLOOKUP(DATE(YEAR(F17),MONTH(F17),DAY(F17)),Virkedager!C:G,2,0)+INDEX('SLA-parameter DRIFT'!B:B,R17+2)</f>
        <v>#N/A</v>
      </c>
      <c r="W17" s="118" t="e">
        <f>VLOOKUP(DATE(YEAR(F17),MONTH(F17),DAY(F17)),Virkedager!C:G,IF(E17="B",4,3)+INDEX('SLA-parameter DRIFT'!E:E,R17+2,0),0)+INDEX('SLA-parameter DRIFT'!D:D,R17+2)</f>
        <v>#N/A</v>
      </c>
      <c r="X17" s="122" t="str">
        <f t="shared" si="4"/>
        <v/>
      </c>
      <c r="Y17" s="119">
        <f>SUMIF(Virkedager!C:C,"&lt;" &amp; H17,Virkedager!A:A)-SUMIF(Virkedager!C:C,"&lt;" &amp; X17,Virkedager!A:A)</f>
        <v>0</v>
      </c>
      <c r="Z17" s="121" t="str">
        <f t="shared" si="5"/>
        <v/>
      </c>
      <c r="AA17" s="123" t="str">
        <f t="shared" si="0"/>
        <v/>
      </c>
      <c r="AB17" s="124" t="str">
        <f t="shared" si="6"/>
        <v/>
      </c>
      <c r="AC17" s="172"/>
    </row>
    <row r="18" spans="2:29" s="139" customFormat="1" ht="15" x14ac:dyDescent="0.25">
      <c r="B18" s="141"/>
      <c r="C18" s="142"/>
      <c r="D18" s="147"/>
      <c r="E18" s="148"/>
      <c r="F18" s="143"/>
      <c r="G18" s="144"/>
      <c r="H18" s="143"/>
      <c r="I18" s="144"/>
      <c r="J18" s="145"/>
      <c r="K18" s="146"/>
      <c r="L18" s="116" t="s">
        <v>77</v>
      </c>
      <c r="M18" s="117" t="s">
        <v>137</v>
      </c>
      <c r="N18" s="118">
        <f t="shared" si="1"/>
        <v>0</v>
      </c>
      <c r="O18" s="118">
        <f t="shared" si="2"/>
        <v>0</v>
      </c>
      <c r="P18" s="119">
        <f>SUMIF(Virkedager!C:C,"&lt;" &amp; H18,Virkedager!A:A)-SUMIF(Virkedager!C:C,"&lt;" &amp; F18,Virkedager!A:A)</f>
        <v>0</v>
      </c>
      <c r="Q18" s="120" t="str">
        <f t="shared" si="3"/>
        <v>Operatøraksess</v>
      </c>
      <c r="R18" s="121">
        <f>MATCH(Q18,'SLA-parameter DRIFT'!A:A,0)</f>
        <v>16</v>
      </c>
      <c r="S18" s="118" t="e">
        <f>VLOOKUP(DATE(YEAR(F18),MONTH(F18),DAY(F18)),Virkedager!C:G,IF(E18="B",3,2),0)+INDEX('SLA-parameter DRIFT'!D:D,R18+2)</f>
        <v>#N/A</v>
      </c>
      <c r="T18" s="122" t="e">
        <f>VLOOKUP(DATE(YEAR(F18),MONTH(F18),DAY(F18)),Virkedager!C:G,2,0)+INDEX('SLA-parameter DRIFT'!B:B,R18+1)</f>
        <v>#N/A</v>
      </c>
      <c r="U18" s="173" t="e">
        <f>VLOOKUP(DATE(YEAR(F18),MONTH(F18),DAY(F18)),Virkedager!C:G,IF(E18="B",3,2)+INDEX('SLA-parameter DRIFT'!E:E,R18+0,0),0)+INDEX('SLA-parameter DRIFT'!D:D,R18+1)</f>
        <v>#N/A</v>
      </c>
      <c r="V18" s="122" t="e">
        <f>VLOOKUP(DATE(YEAR(F18),MONTH(F18),DAY(F18)),Virkedager!C:G,2,0)+INDEX('SLA-parameter DRIFT'!B:B,R18+2)</f>
        <v>#N/A</v>
      </c>
      <c r="W18" s="118" t="e">
        <f>VLOOKUP(DATE(YEAR(F18),MONTH(F18),DAY(F18)),Virkedager!C:G,IF(E18="B",4,3)+INDEX('SLA-parameter DRIFT'!E:E,R18+2,0),0)+INDEX('SLA-parameter DRIFT'!D:D,R18+2)</f>
        <v>#N/A</v>
      </c>
      <c r="X18" s="122" t="str">
        <f t="shared" si="4"/>
        <v/>
      </c>
      <c r="Y18" s="119">
        <f>SUMIF(Virkedager!C:C,"&lt;" &amp; H18,Virkedager!A:A)-SUMIF(Virkedager!C:C,"&lt;" &amp; X18,Virkedager!A:A)</f>
        <v>0</v>
      </c>
      <c r="Z18" s="121" t="str">
        <f t="shared" si="5"/>
        <v/>
      </c>
      <c r="AA18" s="123" t="str">
        <f t="shared" si="0"/>
        <v/>
      </c>
      <c r="AB18" s="124" t="str">
        <f t="shared" ref="AB18:AB81" si="7">IF(F18="","",IF(NOT(Z18),J18*0.06*AA18,0))</f>
        <v/>
      </c>
      <c r="AC18" s="172"/>
    </row>
    <row r="19" spans="2:29" s="139" customFormat="1" ht="15" x14ac:dyDescent="0.25">
      <c r="B19" s="141"/>
      <c r="C19" s="142"/>
      <c r="D19" s="147"/>
      <c r="E19" s="148"/>
      <c r="F19" s="143"/>
      <c r="G19" s="144"/>
      <c r="H19" s="143"/>
      <c r="I19" s="144"/>
      <c r="J19" s="145"/>
      <c r="K19" s="146"/>
      <c r="L19" s="116" t="s">
        <v>77</v>
      </c>
      <c r="M19" s="117" t="s">
        <v>137</v>
      </c>
      <c r="N19" s="118">
        <f t="shared" si="1"/>
        <v>0</v>
      </c>
      <c r="O19" s="118">
        <f t="shared" si="2"/>
        <v>0</v>
      </c>
      <c r="P19" s="119">
        <f>SUMIF(Virkedager!C:C,"&lt;" &amp; H19,Virkedager!A:A)-SUMIF(Virkedager!C:C,"&lt;" &amp; F19,Virkedager!A:A)</f>
        <v>0</v>
      </c>
      <c r="Q19" s="120" t="str">
        <f t="shared" si="3"/>
        <v>Operatøraksess</v>
      </c>
      <c r="R19" s="121">
        <f>MATCH(Q19,'SLA-parameter DRIFT'!A:A,0)</f>
        <v>16</v>
      </c>
      <c r="S19" s="118" t="e">
        <f>VLOOKUP(DATE(YEAR(F19),MONTH(F19),DAY(F19)),Virkedager!C:G,IF(E19="B",3,2),0)+INDEX('SLA-parameter DRIFT'!D:D,R19+2)</f>
        <v>#N/A</v>
      </c>
      <c r="T19" s="122" t="e">
        <f>VLOOKUP(DATE(YEAR(F19),MONTH(F19),DAY(F19)),Virkedager!C:G,2,0)+INDEX('SLA-parameter DRIFT'!B:B,R19+1)</f>
        <v>#N/A</v>
      </c>
      <c r="U19" s="173" t="e">
        <f>VLOOKUP(DATE(YEAR(F19),MONTH(F19),DAY(F19)),Virkedager!C:G,IF(E19="B",3,2)+INDEX('SLA-parameter DRIFT'!E:E,R19+0,0),0)+INDEX('SLA-parameter DRIFT'!D:D,R19+1)</f>
        <v>#N/A</v>
      </c>
      <c r="V19" s="122" t="e">
        <f>VLOOKUP(DATE(YEAR(F19),MONTH(F19),DAY(F19)),Virkedager!C:G,2,0)+INDEX('SLA-parameter DRIFT'!B:B,R19+2)</f>
        <v>#N/A</v>
      </c>
      <c r="W19" s="118" t="e">
        <f>VLOOKUP(DATE(YEAR(F19),MONTH(F19),DAY(F19)),Virkedager!C:G,IF(E19="B",4,3)+INDEX('SLA-parameter DRIFT'!E:E,R19+2,0),0)+INDEX('SLA-parameter DRIFT'!D:D,R19+2)</f>
        <v>#N/A</v>
      </c>
      <c r="X19" s="122" t="str">
        <f t="shared" si="4"/>
        <v/>
      </c>
      <c r="Y19" s="119">
        <f>SUMIF(Virkedager!C:C,"&lt;" &amp; H19,Virkedager!A:A)-SUMIF(Virkedager!C:C,"&lt;" &amp; X19,Virkedager!A:A)</f>
        <v>0</v>
      </c>
      <c r="Z19" s="121" t="str">
        <f t="shared" si="5"/>
        <v/>
      </c>
      <c r="AA19" s="123" t="str">
        <f t="shared" si="0"/>
        <v/>
      </c>
      <c r="AB19" s="124" t="str">
        <f t="shared" si="7"/>
        <v/>
      </c>
      <c r="AC19" s="172"/>
    </row>
    <row r="20" spans="2:29" s="139" customFormat="1" ht="15" x14ac:dyDescent="0.25">
      <c r="B20" s="141"/>
      <c r="C20" s="142"/>
      <c r="D20" s="147"/>
      <c r="E20" s="148"/>
      <c r="F20" s="143"/>
      <c r="G20" s="144"/>
      <c r="H20" s="143"/>
      <c r="I20" s="144"/>
      <c r="J20" s="145"/>
      <c r="K20" s="146"/>
      <c r="L20" s="116" t="s">
        <v>77</v>
      </c>
      <c r="M20" s="117" t="s">
        <v>137</v>
      </c>
      <c r="N20" s="118">
        <f t="shared" si="1"/>
        <v>0</v>
      </c>
      <c r="O20" s="118">
        <f t="shared" si="2"/>
        <v>0</v>
      </c>
      <c r="P20" s="119">
        <f>SUMIF(Virkedager!C:C,"&lt;" &amp; H20,Virkedager!A:A)-SUMIF(Virkedager!C:C,"&lt;" &amp; F20,Virkedager!A:A)</f>
        <v>0</v>
      </c>
      <c r="Q20" s="120" t="str">
        <f t="shared" si="3"/>
        <v>Operatøraksess</v>
      </c>
      <c r="R20" s="121">
        <f>MATCH(Q20,'SLA-parameter DRIFT'!A:A,0)</f>
        <v>16</v>
      </c>
      <c r="S20" s="118" t="e">
        <f>VLOOKUP(DATE(YEAR(F20),MONTH(F20),DAY(F20)),Virkedager!C:G,IF(E20="B",3,2),0)+INDEX('SLA-parameter DRIFT'!D:D,R20+2)</f>
        <v>#N/A</v>
      </c>
      <c r="T20" s="122" t="e">
        <f>VLOOKUP(DATE(YEAR(F20),MONTH(F20),DAY(F20)),Virkedager!C:G,2,0)+INDEX('SLA-parameter DRIFT'!B:B,R20+1)</f>
        <v>#N/A</v>
      </c>
      <c r="U20" s="173" t="e">
        <f>VLOOKUP(DATE(YEAR(F20),MONTH(F20),DAY(F20)),Virkedager!C:G,IF(E20="B",3,2)+INDEX('SLA-parameter DRIFT'!E:E,R20+0,0),0)+INDEX('SLA-parameter DRIFT'!D:D,R20+1)</f>
        <v>#N/A</v>
      </c>
      <c r="V20" s="122" t="e">
        <f>VLOOKUP(DATE(YEAR(F20),MONTH(F20),DAY(F20)),Virkedager!C:G,2,0)+INDEX('SLA-parameter DRIFT'!B:B,R20+2)</f>
        <v>#N/A</v>
      </c>
      <c r="W20" s="118" t="e">
        <f>VLOOKUP(DATE(YEAR(F20),MONTH(F20),DAY(F20)),Virkedager!C:G,IF(E20="B",4,3)+INDEX('SLA-parameter DRIFT'!E:E,R20+2,0),0)+INDEX('SLA-parameter DRIFT'!D:D,R20+2)</f>
        <v>#N/A</v>
      </c>
      <c r="X20" s="122" t="str">
        <f t="shared" si="4"/>
        <v/>
      </c>
      <c r="Y20" s="119">
        <f>SUMIF(Virkedager!C:C,"&lt;" &amp; H20,Virkedager!A:A)-SUMIF(Virkedager!C:C,"&lt;" &amp; X20,Virkedager!A:A)</f>
        <v>0</v>
      </c>
      <c r="Z20" s="121" t="str">
        <f t="shared" si="5"/>
        <v/>
      </c>
      <c r="AA20" s="123" t="str">
        <f t="shared" si="0"/>
        <v/>
      </c>
      <c r="AB20" s="124" t="str">
        <f t="shared" si="7"/>
        <v/>
      </c>
      <c r="AC20" s="172"/>
    </row>
    <row r="21" spans="2:29" s="139" customFormat="1" ht="15" x14ac:dyDescent="0.25">
      <c r="B21" s="141"/>
      <c r="C21" s="142"/>
      <c r="D21" s="147"/>
      <c r="E21" s="148"/>
      <c r="F21" s="143"/>
      <c r="G21" s="144"/>
      <c r="H21" s="143"/>
      <c r="I21" s="144"/>
      <c r="J21" s="145"/>
      <c r="K21" s="146"/>
      <c r="L21" s="116" t="s">
        <v>77</v>
      </c>
      <c r="M21" s="117" t="s">
        <v>137</v>
      </c>
      <c r="N21" s="118">
        <f t="shared" si="1"/>
        <v>0</v>
      </c>
      <c r="O21" s="118">
        <f t="shared" si="2"/>
        <v>0</v>
      </c>
      <c r="P21" s="119">
        <f>SUMIF(Virkedager!C:C,"&lt;" &amp; H21,Virkedager!A:A)-SUMIF(Virkedager!C:C,"&lt;" &amp; F21,Virkedager!A:A)</f>
        <v>0</v>
      </c>
      <c r="Q21" s="120" t="str">
        <f t="shared" si="3"/>
        <v>Operatøraksess</v>
      </c>
      <c r="R21" s="121">
        <f>MATCH(Q21,'SLA-parameter DRIFT'!A:A,0)</f>
        <v>16</v>
      </c>
      <c r="S21" s="118" t="e">
        <f>VLOOKUP(DATE(YEAR(F21),MONTH(F21),DAY(F21)),Virkedager!C:G,IF(E21="B",3,2),0)+INDEX('SLA-parameter DRIFT'!D:D,R21+2)</f>
        <v>#N/A</v>
      </c>
      <c r="T21" s="122" t="e">
        <f>VLOOKUP(DATE(YEAR(F21),MONTH(F21),DAY(F21)),Virkedager!C:G,2,0)+INDEX('SLA-parameter DRIFT'!B:B,R21+1)</f>
        <v>#N/A</v>
      </c>
      <c r="U21" s="173" t="e">
        <f>VLOOKUP(DATE(YEAR(F21),MONTH(F21),DAY(F21)),Virkedager!C:G,IF(E21="B",3,2)+INDEX('SLA-parameter DRIFT'!E:E,R21+0,0),0)+INDEX('SLA-parameter DRIFT'!D:D,R21+1)</f>
        <v>#N/A</v>
      </c>
      <c r="V21" s="122" t="e">
        <f>VLOOKUP(DATE(YEAR(F21),MONTH(F21),DAY(F21)),Virkedager!C:G,2,0)+INDEX('SLA-parameter DRIFT'!B:B,R21+2)</f>
        <v>#N/A</v>
      </c>
      <c r="W21" s="118" t="e">
        <f>VLOOKUP(DATE(YEAR(F21),MONTH(F21),DAY(F21)),Virkedager!C:G,IF(E21="B",4,3)+INDEX('SLA-parameter DRIFT'!E:E,R21+2,0),0)+INDEX('SLA-parameter DRIFT'!D:D,R21+2)</f>
        <v>#N/A</v>
      </c>
      <c r="X21" s="122" t="str">
        <f t="shared" si="4"/>
        <v/>
      </c>
      <c r="Y21" s="119">
        <f>SUMIF(Virkedager!C:C,"&lt;" &amp; H21,Virkedager!A:A)-SUMIF(Virkedager!C:C,"&lt;" &amp; X21,Virkedager!A:A)</f>
        <v>0</v>
      </c>
      <c r="Z21" s="121" t="str">
        <f t="shared" si="5"/>
        <v/>
      </c>
      <c r="AA21" s="123" t="str">
        <f t="shared" si="0"/>
        <v/>
      </c>
      <c r="AB21" s="124" t="str">
        <f t="shared" si="7"/>
        <v/>
      </c>
      <c r="AC21" s="172"/>
    </row>
    <row r="22" spans="2:29" s="139" customFormat="1" ht="15" x14ac:dyDescent="0.25">
      <c r="B22" s="141"/>
      <c r="C22" s="142"/>
      <c r="D22" s="147"/>
      <c r="E22" s="148"/>
      <c r="F22" s="143"/>
      <c r="G22" s="144"/>
      <c r="H22" s="143"/>
      <c r="I22" s="144"/>
      <c r="J22" s="145"/>
      <c r="K22" s="146"/>
      <c r="L22" s="116" t="s">
        <v>77</v>
      </c>
      <c r="M22" s="117" t="s">
        <v>137</v>
      </c>
      <c r="N22" s="118">
        <f t="shared" si="1"/>
        <v>0</v>
      </c>
      <c r="O22" s="118">
        <f t="shared" si="2"/>
        <v>0</v>
      </c>
      <c r="P22" s="119">
        <f>SUMIF(Virkedager!C:C,"&lt;" &amp; H22,Virkedager!A:A)-SUMIF(Virkedager!C:C,"&lt;" &amp; F22,Virkedager!A:A)</f>
        <v>0</v>
      </c>
      <c r="Q22" s="120" t="str">
        <f t="shared" si="3"/>
        <v>Operatøraksess</v>
      </c>
      <c r="R22" s="121">
        <f>MATCH(Q22,'SLA-parameter DRIFT'!A:A,0)</f>
        <v>16</v>
      </c>
      <c r="S22" s="118" t="e">
        <f>VLOOKUP(DATE(YEAR(F22),MONTH(F22),DAY(F22)),Virkedager!C:G,IF(E22="B",3,2),0)+INDEX('SLA-parameter DRIFT'!D:D,R22+2)</f>
        <v>#N/A</v>
      </c>
      <c r="T22" s="122" t="e">
        <f>VLOOKUP(DATE(YEAR(F22),MONTH(F22),DAY(F22)),Virkedager!C:G,2,0)+INDEX('SLA-parameter DRIFT'!B:B,R22+1)</f>
        <v>#N/A</v>
      </c>
      <c r="U22" s="173" t="e">
        <f>VLOOKUP(DATE(YEAR(F22),MONTH(F22),DAY(F22)),Virkedager!C:G,IF(E22="B",3,2)+INDEX('SLA-parameter DRIFT'!E:E,R22+0,0),0)+INDEX('SLA-parameter DRIFT'!D:D,R22+1)</f>
        <v>#N/A</v>
      </c>
      <c r="V22" s="122" t="e">
        <f>VLOOKUP(DATE(YEAR(F22),MONTH(F22),DAY(F22)),Virkedager!C:G,2,0)+INDEX('SLA-parameter DRIFT'!B:B,R22+2)</f>
        <v>#N/A</v>
      </c>
      <c r="W22" s="118" t="e">
        <f>VLOOKUP(DATE(YEAR(F22),MONTH(F22),DAY(F22)),Virkedager!C:G,IF(E22="B",4,3)+INDEX('SLA-parameter DRIFT'!E:E,R22+2,0),0)+INDEX('SLA-parameter DRIFT'!D:D,R22+2)</f>
        <v>#N/A</v>
      </c>
      <c r="X22" s="122" t="str">
        <f t="shared" si="4"/>
        <v/>
      </c>
      <c r="Y22" s="119">
        <f>SUMIF(Virkedager!C:C,"&lt;" &amp; H22,Virkedager!A:A)-SUMIF(Virkedager!C:C,"&lt;" &amp; X22,Virkedager!A:A)</f>
        <v>0</v>
      </c>
      <c r="Z22" s="121" t="str">
        <f t="shared" si="5"/>
        <v/>
      </c>
      <c r="AA22" s="123" t="str">
        <f t="shared" si="0"/>
        <v/>
      </c>
      <c r="AB22" s="124" t="str">
        <f t="shared" si="7"/>
        <v/>
      </c>
      <c r="AC22" s="172"/>
    </row>
    <row r="23" spans="2:29" s="139" customFormat="1" ht="15" x14ac:dyDescent="0.25">
      <c r="B23" s="141"/>
      <c r="C23" s="142"/>
      <c r="D23" s="147"/>
      <c r="E23" s="148"/>
      <c r="F23" s="143"/>
      <c r="G23" s="144"/>
      <c r="H23" s="143"/>
      <c r="I23" s="144"/>
      <c r="J23" s="145"/>
      <c r="K23" s="146"/>
      <c r="L23" s="116" t="s">
        <v>77</v>
      </c>
      <c r="M23" s="117" t="s">
        <v>137</v>
      </c>
      <c r="N23" s="118">
        <f t="shared" si="1"/>
        <v>0</v>
      </c>
      <c r="O23" s="118">
        <f t="shared" si="2"/>
        <v>0</v>
      </c>
      <c r="P23" s="119">
        <f>SUMIF(Virkedager!C:C,"&lt;" &amp; H23,Virkedager!A:A)-SUMIF(Virkedager!C:C,"&lt;" &amp; F23,Virkedager!A:A)</f>
        <v>0</v>
      </c>
      <c r="Q23" s="120" t="str">
        <f t="shared" si="3"/>
        <v>Operatøraksess</v>
      </c>
      <c r="R23" s="121">
        <f>MATCH(Q23,'SLA-parameter DRIFT'!A:A,0)</f>
        <v>16</v>
      </c>
      <c r="S23" s="118" t="e">
        <f>VLOOKUP(DATE(YEAR(F23),MONTH(F23),DAY(F23)),Virkedager!C:G,IF(E23="B",3,2),0)+INDEX('SLA-parameter DRIFT'!D:D,R23+2)</f>
        <v>#N/A</v>
      </c>
      <c r="T23" s="122" t="e">
        <f>VLOOKUP(DATE(YEAR(F23),MONTH(F23),DAY(F23)),Virkedager!C:G,2,0)+INDEX('SLA-parameter DRIFT'!B:B,R23+1)</f>
        <v>#N/A</v>
      </c>
      <c r="U23" s="173" t="e">
        <f>VLOOKUP(DATE(YEAR(F23),MONTH(F23),DAY(F23)),Virkedager!C:G,IF(E23="B",3,2)+INDEX('SLA-parameter DRIFT'!E:E,R23+0,0),0)+INDEX('SLA-parameter DRIFT'!D:D,R23+1)</f>
        <v>#N/A</v>
      </c>
      <c r="V23" s="122" t="e">
        <f>VLOOKUP(DATE(YEAR(F23),MONTH(F23),DAY(F23)),Virkedager!C:G,2,0)+INDEX('SLA-parameter DRIFT'!B:B,R23+2)</f>
        <v>#N/A</v>
      </c>
      <c r="W23" s="118" t="e">
        <f>VLOOKUP(DATE(YEAR(F23),MONTH(F23),DAY(F23)),Virkedager!C:G,IF(E23="B",4,3)+INDEX('SLA-parameter DRIFT'!E:E,R23+2,0),0)+INDEX('SLA-parameter DRIFT'!D:D,R23+2)</f>
        <v>#N/A</v>
      </c>
      <c r="X23" s="122" t="str">
        <f t="shared" si="4"/>
        <v/>
      </c>
      <c r="Y23" s="119">
        <f>SUMIF(Virkedager!C:C,"&lt;" &amp; H23,Virkedager!A:A)-SUMIF(Virkedager!C:C,"&lt;" &amp; X23,Virkedager!A:A)</f>
        <v>0</v>
      </c>
      <c r="Z23" s="121" t="str">
        <f t="shared" si="5"/>
        <v/>
      </c>
      <c r="AA23" s="123" t="str">
        <f t="shared" si="0"/>
        <v/>
      </c>
      <c r="AB23" s="124" t="str">
        <f t="shared" si="7"/>
        <v/>
      </c>
      <c r="AC23" s="172"/>
    </row>
    <row r="24" spans="2:29" s="139" customFormat="1" ht="15" x14ac:dyDescent="0.25">
      <c r="B24" s="141"/>
      <c r="C24" s="142"/>
      <c r="D24" s="147"/>
      <c r="E24" s="148"/>
      <c r="F24" s="143"/>
      <c r="G24" s="144"/>
      <c r="H24" s="143"/>
      <c r="I24" s="144"/>
      <c r="J24" s="145"/>
      <c r="K24" s="146"/>
      <c r="L24" s="116" t="s">
        <v>77</v>
      </c>
      <c r="M24" s="117" t="s">
        <v>137</v>
      </c>
      <c r="N24" s="118">
        <f t="shared" si="1"/>
        <v>0</v>
      </c>
      <c r="O24" s="118">
        <f t="shared" si="2"/>
        <v>0</v>
      </c>
      <c r="P24" s="119">
        <f>SUMIF(Virkedager!C:C,"&lt;" &amp; H24,Virkedager!A:A)-SUMIF(Virkedager!C:C,"&lt;" &amp; F24,Virkedager!A:A)</f>
        <v>0</v>
      </c>
      <c r="Q24" s="120" t="str">
        <f t="shared" si="3"/>
        <v>Operatøraksess</v>
      </c>
      <c r="R24" s="121">
        <f>MATCH(Q24,'SLA-parameter DRIFT'!A:A,0)</f>
        <v>16</v>
      </c>
      <c r="S24" s="118" t="e">
        <f>VLOOKUP(DATE(YEAR(F24),MONTH(F24),DAY(F24)),Virkedager!C:G,IF(E24="B",3,2),0)+INDEX('SLA-parameter DRIFT'!D:D,R24+2)</f>
        <v>#N/A</v>
      </c>
      <c r="T24" s="122" t="e">
        <f>VLOOKUP(DATE(YEAR(F24),MONTH(F24),DAY(F24)),Virkedager!C:G,2,0)+INDEX('SLA-parameter DRIFT'!B:B,R24+1)</f>
        <v>#N/A</v>
      </c>
      <c r="U24" s="173" t="e">
        <f>VLOOKUP(DATE(YEAR(F24),MONTH(F24),DAY(F24)),Virkedager!C:G,IF(E24="B",3,2)+INDEX('SLA-parameter DRIFT'!E:E,R24+0,0),0)+INDEX('SLA-parameter DRIFT'!D:D,R24+1)</f>
        <v>#N/A</v>
      </c>
      <c r="V24" s="122" t="e">
        <f>VLOOKUP(DATE(YEAR(F24),MONTH(F24),DAY(F24)),Virkedager!C:G,2,0)+INDEX('SLA-parameter DRIFT'!B:B,R24+2)</f>
        <v>#N/A</v>
      </c>
      <c r="W24" s="118" t="e">
        <f>VLOOKUP(DATE(YEAR(F24),MONTH(F24),DAY(F24)),Virkedager!C:G,IF(E24="B",4,3)+INDEX('SLA-parameter DRIFT'!E:E,R24+2,0),0)+INDEX('SLA-parameter DRIFT'!D:D,R24+2)</f>
        <v>#N/A</v>
      </c>
      <c r="X24" s="122" t="str">
        <f t="shared" si="4"/>
        <v/>
      </c>
      <c r="Y24" s="119">
        <f>SUMIF(Virkedager!C:C,"&lt;" &amp; H24,Virkedager!A:A)-SUMIF(Virkedager!C:C,"&lt;" &amp; X24,Virkedager!A:A)</f>
        <v>0</v>
      </c>
      <c r="Z24" s="121" t="str">
        <f t="shared" si="5"/>
        <v/>
      </c>
      <c r="AA24" s="123" t="str">
        <f t="shared" si="0"/>
        <v/>
      </c>
      <c r="AB24" s="124" t="str">
        <f t="shared" si="7"/>
        <v/>
      </c>
      <c r="AC24" s="172"/>
    </row>
    <row r="25" spans="2:29" s="139" customFormat="1" ht="15" x14ac:dyDescent="0.25">
      <c r="B25" s="141"/>
      <c r="C25" s="142"/>
      <c r="D25" s="147"/>
      <c r="E25" s="148"/>
      <c r="F25" s="143"/>
      <c r="G25" s="144"/>
      <c r="H25" s="143"/>
      <c r="I25" s="144"/>
      <c r="J25" s="145"/>
      <c r="K25" s="146"/>
      <c r="L25" s="116" t="s">
        <v>77</v>
      </c>
      <c r="M25" s="117" t="s">
        <v>137</v>
      </c>
      <c r="N25" s="118">
        <f t="shared" si="1"/>
        <v>0</v>
      </c>
      <c r="O25" s="118">
        <f t="shared" si="2"/>
        <v>0</v>
      </c>
      <c r="P25" s="119">
        <f>SUMIF(Virkedager!C:C,"&lt;" &amp; H25,Virkedager!A:A)-SUMIF(Virkedager!C:C,"&lt;" &amp; F25,Virkedager!A:A)</f>
        <v>0</v>
      </c>
      <c r="Q25" s="120" t="str">
        <f t="shared" si="3"/>
        <v>Operatøraksess</v>
      </c>
      <c r="R25" s="121">
        <f>MATCH(Q25,'SLA-parameter DRIFT'!A:A,0)</f>
        <v>16</v>
      </c>
      <c r="S25" s="118" t="e">
        <f>VLOOKUP(DATE(YEAR(F25),MONTH(F25),DAY(F25)),Virkedager!C:G,IF(E25="B",3,2),0)+INDEX('SLA-parameter DRIFT'!D:D,R25+2)</f>
        <v>#N/A</v>
      </c>
      <c r="T25" s="122" t="e">
        <f>VLOOKUP(DATE(YEAR(F25),MONTH(F25),DAY(F25)),Virkedager!C:G,2,0)+INDEX('SLA-parameter DRIFT'!B:B,R25+1)</f>
        <v>#N/A</v>
      </c>
      <c r="U25" s="173" t="e">
        <f>VLOOKUP(DATE(YEAR(F25),MONTH(F25),DAY(F25)),Virkedager!C:G,IF(E25="B",3,2)+INDEX('SLA-parameter DRIFT'!E:E,R25+0,0),0)+INDEX('SLA-parameter DRIFT'!D:D,R25+1)</f>
        <v>#N/A</v>
      </c>
      <c r="V25" s="122" t="e">
        <f>VLOOKUP(DATE(YEAR(F25),MONTH(F25),DAY(F25)),Virkedager!C:G,2,0)+INDEX('SLA-parameter DRIFT'!B:B,R25+2)</f>
        <v>#N/A</v>
      </c>
      <c r="W25" s="118" t="e">
        <f>VLOOKUP(DATE(YEAR(F25),MONTH(F25),DAY(F25)),Virkedager!C:G,IF(E25="B",4,3)+INDEX('SLA-parameter DRIFT'!E:E,R25+2,0),0)+INDEX('SLA-parameter DRIFT'!D:D,R25+2)</f>
        <v>#N/A</v>
      </c>
      <c r="X25" s="122" t="str">
        <f t="shared" si="4"/>
        <v/>
      </c>
      <c r="Y25" s="119">
        <f>SUMIF(Virkedager!C:C,"&lt;" &amp; H25,Virkedager!A:A)-SUMIF(Virkedager!C:C,"&lt;" &amp; X25,Virkedager!A:A)</f>
        <v>0</v>
      </c>
      <c r="Z25" s="121" t="str">
        <f t="shared" si="5"/>
        <v/>
      </c>
      <c r="AA25" s="123" t="str">
        <f t="shared" si="0"/>
        <v/>
      </c>
      <c r="AB25" s="124" t="str">
        <f t="shared" si="7"/>
        <v/>
      </c>
      <c r="AC25" s="172"/>
    </row>
    <row r="26" spans="2:29" s="139" customFormat="1" ht="15" x14ac:dyDescent="0.25">
      <c r="B26" s="141"/>
      <c r="C26" s="142"/>
      <c r="D26" s="147"/>
      <c r="E26" s="148"/>
      <c r="F26" s="143"/>
      <c r="G26" s="144"/>
      <c r="H26" s="143"/>
      <c r="I26" s="144"/>
      <c r="J26" s="145"/>
      <c r="K26" s="146"/>
      <c r="L26" s="116" t="s">
        <v>77</v>
      </c>
      <c r="M26" s="117" t="s">
        <v>137</v>
      </c>
      <c r="N26" s="118">
        <f t="shared" si="1"/>
        <v>0</v>
      </c>
      <c r="O26" s="118">
        <f t="shared" si="2"/>
        <v>0</v>
      </c>
      <c r="P26" s="119">
        <f>SUMIF(Virkedager!C:C,"&lt;" &amp; H26,Virkedager!A:A)-SUMIF(Virkedager!C:C,"&lt;" &amp; F26,Virkedager!A:A)</f>
        <v>0</v>
      </c>
      <c r="Q26" s="120" t="str">
        <f t="shared" si="3"/>
        <v>Operatøraksess</v>
      </c>
      <c r="R26" s="121">
        <f>MATCH(Q26,'SLA-parameter DRIFT'!A:A,0)</f>
        <v>16</v>
      </c>
      <c r="S26" s="118" t="e">
        <f>VLOOKUP(DATE(YEAR(F26),MONTH(F26),DAY(F26)),Virkedager!C:G,IF(E26="B",3,2),0)+INDEX('SLA-parameter DRIFT'!D:D,R26+2)</f>
        <v>#N/A</v>
      </c>
      <c r="T26" s="122" t="e">
        <f>VLOOKUP(DATE(YEAR(F26),MONTH(F26),DAY(F26)),Virkedager!C:G,2,0)+INDEX('SLA-parameter DRIFT'!B:B,R26+1)</f>
        <v>#N/A</v>
      </c>
      <c r="U26" s="173" t="e">
        <f>VLOOKUP(DATE(YEAR(F26),MONTH(F26),DAY(F26)),Virkedager!C:G,IF(E26="B",3,2)+INDEX('SLA-parameter DRIFT'!E:E,R26+0,0),0)+INDEX('SLA-parameter DRIFT'!D:D,R26+1)</f>
        <v>#N/A</v>
      </c>
      <c r="V26" s="122" t="e">
        <f>VLOOKUP(DATE(YEAR(F26),MONTH(F26),DAY(F26)),Virkedager!C:G,2,0)+INDEX('SLA-parameter DRIFT'!B:B,R26+2)</f>
        <v>#N/A</v>
      </c>
      <c r="W26" s="118" t="e">
        <f>VLOOKUP(DATE(YEAR(F26),MONTH(F26),DAY(F26)),Virkedager!C:G,IF(E26="B",4,3)+INDEX('SLA-parameter DRIFT'!E:E,R26+2,0),0)+INDEX('SLA-parameter DRIFT'!D:D,R26+2)</f>
        <v>#N/A</v>
      </c>
      <c r="X26" s="122" t="str">
        <f t="shared" si="4"/>
        <v/>
      </c>
      <c r="Y26" s="119">
        <f>SUMIF(Virkedager!C:C,"&lt;" &amp; H26,Virkedager!A:A)-SUMIF(Virkedager!C:C,"&lt;" &amp; X26,Virkedager!A:A)</f>
        <v>0</v>
      </c>
      <c r="Z26" s="121" t="str">
        <f t="shared" si="5"/>
        <v/>
      </c>
      <c r="AA26" s="123" t="str">
        <f t="shared" si="0"/>
        <v/>
      </c>
      <c r="AB26" s="124" t="str">
        <f t="shared" si="7"/>
        <v/>
      </c>
      <c r="AC26" s="172"/>
    </row>
    <row r="27" spans="2:29" s="139" customFormat="1" ht="15" x14ac:dyDescent="0.25">
      <c r="B27" s="141"/>
      <c r="C27" s="142"/>
      <c r="D27" s="147"/>
      <c r="E27" s="148"/>
      <c r="F27" s="143"/>
      <c r="G27" s="144"/>
      <c r="H27" s="143"/>
      <c r="I27" s="144"/>
      <c r="J27" s="145"/>
      <c r="K27" s="146"/>
      <c r="L27" s="116" t="s">
        <v>77</v>
      </c>
      <c r="M27" s="117" t="s">
        <v>137</v>
      </c>
      <c r="N27" s="118">
        <f t="shared" si="1"/>
        <v>0</v>
      </c>
      <c r="O27" s="118">
        <f t="shared" si="2"/>
        <v>0</v>
      </c>
      <c r="P27" s="119">
        <f>SUMIF(Virkedager!C:C,"&lt;" &amp; H27,Virkedager!A:A)-SUMIF(Virkedager!C:C,"&lt;" &amp; F27,Virkedager!A:A)</f>
        <v>0</v>
      </c>
      <c r="Q27" s="120" t="str">
        <f t="shared" si="3"/>
        <v>Operatøraksess</v>
      </c>
      <c r="R27" s="121">
        <f>MATCH(Q27,'SLA-parameter DRIFT'!A:A,0)</f>
        <v>16</v>
      </c>
      <c r="S27" s="118" t="e">
        <f>VLOOKUP(DATE(YEAR(F27),MONTH(F27),DAY(F27)),Virkedager!C:G,IF(E27="B",3,2),0)+INDEX('SLA-parameter DRIFT'!D:D,R27+2)</f>
        <v>#N/A</v>
      </c>
      <c r="T27" s="122" t="e">
        <f>VLOOKUP(DATE(YEAR(F27),MONTH(F27),DAY(F27)),Virkedager!C:G,2,0)+INDEX('SLA-parameter DRIFT'!B:B,R27+1)</f>
        <v>#N/A</v>
      </c>
      <c r="U27" s="173" t="e">
        <f>VLOOKUP(DATE(YEAR(F27),MONTH(F27),DAY(F27)),Virkedager!C:G,IF(E27="B",3,2)+INDEX('SLA-parameter DRIFT'!E:E,R27+0,0),0)+INDEX('SLA-parameter DRIFT'!D:D,R27+1)</f>
        <v>#N/A</v>
      </c>
      <c r="V27" s="122" t="e">
        <f>VLOOKUP(DATE(YEAR(F27),MONTH(F27),DAY(F27)),Virkedager!C:G,2,0)+INDEX('SLA-parameter DRIFT'!B:B,R27+2)</f>
        <v>#N/A</v>
      </c>
      <c r="W27" s="118" t="e">
        <f>VLOOKUP(DATE(YEAR(F27),MONTH(F27),DAY(F27)),Virkedager!C:G,IF(E27="B",4,3)+INDEX('SLA-parameter DRIFT'!E:E,R27+2,0),0)+INDEX('SLA-parameter DRIFT'!D:D,R27+2)</f>
        <v>#N/A</v>
      </c>
      <c r="X27" s="122" t="str">
        <f t="shared" si="4"/>
        <v/>
      </c>
      <c r="Y27" s="119">
        <f>SUMIF(Virkedager!C:C,"&lt;" &amp; H27,Virkedager!A:A)-SUMIF(Virkedager!C:C,"&lt;" &amp; X27,Virkedager!A:A)</f>
        <v>0</v>
      </c>
      <c r="Z27" s="121" t="str">
        <f t="shared" si="5"/>
        <v/>
      </c>
      <c r="AA27" s="123" t="str">
        <f t="shared" si="0"/>
        <v/>
      </c>
      <c r="AB27" s="124" t="str">
        <f t="shared" si="7"/>
        <v/>
      </c>
      <c r="AC27" s="172"/>
    </row>
    <row r="28" spans="2:29" s="139" customFormat="1" ht="15" x14ac:dyDescent="0.25">
      <c r="B28" s="141"/>
      <c r="C28" s="142"/>
      <c r="D28" s="147"/>
      <c r="E28" s="148"/>
      <c r="F28" s="143"/>
      <c r="G28" s="144"/>
      <c r="H28" s="143"/>
      <c r="I28" s="144"/>
      <c r="J28" s="145"/>
      <c r="K28" s="146"/>
      <c r="L28" s="116" t="s">
        <v>77</v>
      </c>
      <c r="M28" s="117" t="s">
        <v>137</v>
      </c>
      <c r="N28" s="118">
        <f t="shared" si="1"/>
        <v>0</v>
      </c>
      <c r="O28" s="118">
        <f t="shared" si="2"/>
        <v>0</v>
      </c>
      <c r="P28" s="119">
        <f>SUMIF(Virkedager!C:C,"&lt;" &amp; H28,Virkedager!A:A)-SUMIF(Virkedager!C:C,"&lt;" &amp; F28,Virkedager!A:A)</f>
        <v>0</v>
      </c>
      <c r="Q28" s="120" t="str">
        <f t="shared" si="3"/>
        <v>Operatøraksess</v>
      </c>
      <c r="R28" s="121">
        <f>MATCH(Q28,'SLA-parameter DRIFT'!A:A,0)</f>
        <v>16</v>
      </c>
      <c r="S28" s="118" t="e">
        <f>VLOOKUP(DATE(YEAR(F28),MONTH(F28),DAY(F28)),Virkedager!C:G,IF(E28="B",3,2),0)+INDEX('SLA-parameter DRIFT'!D:D,R28+2)</f>
        <v>#N/A</v>
      </c>
      <c r="T28" s="122" t="e">
        <f>VLOOKUP(DATE(YEAR(F28),MONTH(F28),DAY(F28)),Virkedager!C:G,2,0)+INDEX('SLA-parameter DRIFT'!B:B,R28+1)</f>
        <v>#N/A</v>
      </c>
      <c r="U28" s="173" t="e">
        <f>VLOOKUP(DATE(YEAR(F28),MONTH(F28),DAY(F28)),Virkedager!C:G,IF(E28="B",3,2)+INDEX('SLA-parameter DRIFT'!E:E,R28+0,0),0)+INDEX('SLA-parameter DRIFT'!D:D,R28+1)</f>
        <v>#N/A</v>
      </c>
      <c r="V28" s="122" t="e">
        <f>VLOOKUP(DATE(YEAR(F28),MONTH(F28),DAY(F28)),Virkedager!C:G,2,0)+INDEX('SLA-parameter DRIFT'!B:B,R28+2)</f>
        <v>#N/A</v>
      </c>
      <c r="W28" s="118" t="e">
        <f>VLOOKUP(DATE(YEAR(F28),MONTH(F28),DAY(F28)),Virkedager!C:G,IF(E28="B",4,3)+INDEX('SLA-parameter DRIFT'!E:E,R28+2,0),0)+INDEX('SLA-parameter DRIFT'!D:D,R28+2)</f>
        <v>#N/A</v>
      </c>
      <c r="X28" s="122" t="str">
        <f t="shared" si="4"/>
        <v/>
      </c>
      <c r="Y28" s="119">
        <f>SUMIF(Virkedager!C:C,"&lt;" &amp; H28,Virkedager!A:A)-SUMIF(Virkedager!C:C,"&lt;" &amp; X28,Virkedager!A:A)</f>
        <v>0</v>
      </c>
      <c r="Z28" s="121" t="str">
        <f t="shared" si="5"/>
        <v/>
      </c>
      <c r="AA28" s="123" t="str">
        <f t="shared" si="0"/>
        <v/>
      </c>
      <c r="AB28" s="124" t="str">
        <f t="shared" si="7"/>
        <v/>
      </c>
      <c r="AC28" s="172"/>
    </row>
    <row r="29" spans="2:29" s="139" customFormat="1" ht="15" x14ac:dyDescent="0.25">
      <c r="B29" s="141"/>
      <c r="C29" s="142"/>
      <c r="D29" s="147"/>
      <c r="E29" s="148"/>
      <c r="F29" s="143"/>
      <c r="G29" s="144"/>
      <c r="H29" s="143"/>
      <c r="I29" s="144"/>
      <c r="J29" s="145"/>
      <c r="K29" s="146"/>
      <c r="L29" s="116" t="s">
        <v>77</v>
      </c>
      <c r="M29" s="117" t="s">
        <v>137</v>
      </c>
      <c r="N29" s="118">
        <f t="shared" si="1"/>
        <v>0</v>
      </c>
      <c r="O29" s="118">
        <f t="shared" si="2"/>
        <v>0</v>
      </c>
      <c r="P29" s="119">
        <f>SUMIF(Virkedager!C:C,"&lt;" &amp; H29,Virkedager!A:A)-SUMIF(Virkedager!C:C,"&lt;" &amp; F29,Virkedager!A:A)</f>
        <v>0</v>
      </c>
      <c r="Q29" s="120" t="str">
        <f t="shared" si="3"/>
        <v>Operatøraksess</v>
      </c>
      <c r="R29" s="121">
        <f>MATCH(Q29,'SLA-parameter DRIFT'!A:A,0)</f>
        <v>16</v>
      </c>
      <c r="S29" s="118" t="e">
        <f>VLOOKUP(DATE(YEAR(F29),MONTH(F29),DAY(F29)),Virkedager!C:G,IF(E29="B",3,2),0)+INDEX('SLA-parameter DRIFT'!D:D,R29+2)</f>
        <v>#N/A</v>
      </c>
      <c r="T29" s="122" t="e">
        <f>VLOOKUP(DATE(YEAR(F29),MONTH(F29),DAY(F29)),Virkedager!C:G,2,0)+INDEX('SLA-parameter DRIFT'!B:B,R29+1)</f>
        <v>#N/A</v>
      </c>
      <c r="U29" s="173" t="e">
        <f>VLOOKUP(DATE(YEAR(F29),MONTH(F29),DAY(F29)),Virkedager!C:G,IF(E29="B",3,2)+INDEX('SLA-parameter DRIFT'!E:E,R29+0,0),0)+INDEX('SLA-parameter DRIFT'!D:D,R29+1)</f>
        <v>#N/A</v>
      </c>
      <c r="V29" s="122" t="e">
        <f>VLOOKUP(DATE(YEAR(F29),MONTH(F29),DAY(F29)),Virkedager!C:G,2,0)+INDEX('SLA-parameter DRIFT'!B:B,R29+2)</f>
        <v>#N/A</v>
      </c>
      <c r="W29" s="118" t="e">
        <f>VLOOKUP(DATE(YEAR(F29),MONTH(F29),DAY(F29)),Virkedager!C:G,IF(E29="B",4,3)+INDEX('SLA-parameter DRIFT'!E:E,R29+2,0),0)+INDEX('SLA-parameter DRIFT'!D:D,R29+2)</f>
        <v>#N/A</v>
      </c>
      <c r="X29" s="122" t="str">
        <f t="shared" si="4"/>
        <v/>
      </c>
      <c r="Y29" s="119">
        <f>SUMIF(Virkedager!C:C,"&lt;" &amp; H29,Virkedager!A:A)-SUMIF(Virkedager!C:C,"&lt;" &amp; X29,Virkedager!A:A)</f>
        <v>0</v>
      </c>
      <c r="Z29" s="121" t="str">
        <f t="shared" si="5"/>
        <v/>
      </c>
      <c r="AA29" s="123" t="str">
        <f t="shared" si="0"/>
        <v/>
      </c>
      <c r="AB29" s="124" t="str">
        <f t="shared" si="7"/>
        <v/>
      </c>
      <c r="AC29" s="172"/>
    </row>
    <row r="30" spans="2:29" s="139" customFormat="1" ht="15" x14ac:dyDescent="0.25">
      <c r="B30" s="141"/>
      <c r="C30" s="142"/>
      <c r="D30" s="147"/>
      <c r="E30" s="148"/>
      <c r="F30" s="143"/>
      <c r="G30" s="144"/>
      <c r="H30" s="143"/>
      <c r="I30" s="144"/>
      <c r="J30" s="145"/>
      <c r="K30" s="146"/>
      <c r="L30" s="116" t="s">
        <v>77</v>
      </c>
      <c r="M30" s="117" t="s">
        <v>137</v>
      </c>
      <c r="N30" s="118">
        <f t="shared" si="1"/>
        <v>0</v>
      </c>
      <c r="O30" s="118">
        <f t="shared" si="2"/>
        <v>0</v>
      </c>
      <c r="P30" s="119">
        <f>SUMIF(Virkedager!C:C,"&lt;" &amp; H30,Virkedager!A:A)-SUMIF(Virkedager!C:C,"&lt;" &amp; F30,Virkedager!A:A)</f>
        <v>0</v>
      </c>
      <c r="Q30" s="120" t="str">
        <f t="shared" si="3"/>
        <v>Operatøraksess</v>
      </c>
      <c r="R30" s="121">
        <f>MATCH(Q30,'SLA-parameter DRIFT'!A:A,0)</f>
        <v>16</v>
      </c>
      <c r="S30" s="118" t="e">
        <f>VLOOKUP(DATE(YEAR(F30),MONTH(F30),DAY(F30)),Virkedager!C:G,IF(E30="B",3,2),0)+INDEX('SLA-parameter DRIFT'!D:D,R30+2)</f>
        <v>#N/A</v>
      </c>
      <c r="T30" s="122" t="e">
        <f>VLOOKUP(DATE(YEAR(F30),MONTH(F30),DAY(F30)),Virkedager!C:G,2,0)+INDEX('SLA-parameter DRIFT'!B:B,R30+1)</f>
        <v>#N/A</v>
      </c>
      <c r="U30" s="173" t="e">
        <f>VLOOKUP(DATE(YEAR(F30),MONTH(F30),DAY(F30)),Virkedager!C:G,IF(E30="B",3,2)+INDEX('SLA-parameter DRIFT'!E:E,R30+0,0),0)+INDEX('SLA-parameter DRIFT'!D:D,R30+1)</f>
        <v>#N/A</v>
      </c>
      <c r="V30" s="122" t="e">
        <f>VLOOKUP(DATE(YEAR(F30),MONTH(F30),DAY(F30)),Virkedager!C:G,2,0)+INDEX('SLA-parameter DRIFT'!B:B,R30+2)</f>
        <v>#N/A</v>
      </c>
      <c r="W30" s="118" t="e">
        <f>VLOOKUP(DATE(YEAR(F30),MONTH(F30),DAY(F30)),Virkedager!C:G,IF(E30="B",4,3)+INDEX('SLA-parameter DRIFT'!E:E,R30+2,0),0)+INDEX('SLA-parameter DRIFT'!D:D,R30+2)</f>
        <v>#N/A</v>
      </c>
      <c r="X30" s="122" t="str">
        <f t="shared" si="4"/>
        <v/>
      </c>
      <c r="Y30" s="119">
        <f>SUMIF(Virkedager!C:C,"&lt;" &amp; H30,Virkedager!A:A)-SUMIF(Virkedager!C:C,"&lt;" &amp; X30,Virkedager!A:A)</f>
        <v>0</v>
      </c>
      <c r="Z30" s="121" t="str">
        <f t="shared" si="5"/>
        <v/>
      </c>
      <c r="AA30" s="123" t="str">
        <f t="shared" si="0"/>
        <v/>
      </c>
      <c r="AB30" s="124" t="str">
        <f t="shared" si="7"/>
        <v/>
      </c>
      <c r="AC30" s="172"/>
    </row>
    <row r="31" spans="2:29" s="139" customFormat="1" ht="15" x14ac:dyDescent="0.25">
      <c r="B31" s="141"/>
      <c r="C31" s="142"/>
      <c r="D31" s="147"/>
      <c r="E31" s="148"/>
      <c r="F31" s="143"/>
      <c r="G31" s="144"/>
      <c r="H31" s="143"/>
      <c r="I31" s="144"/>
      <c r="J31" s="145"/>
      <c r="K31" s="146"/>
      <c r="L31" s="116" t="s">
        <v>77</v>
      </c>
      <c r="M31" s="117" t="s">
        <v>137</v>
      </c>
      <c r="N31" s="118">
        <f t="shared" si="1"/>
        <v>0</v>
      </c>
      <c r="O31" s="118">
        <f t="shared" si="2"/>
        <v>0</v>
      </c>
      <c r="P31" s="119">
        <f>SUMIF(Virkedager!C:C,"&lt;" &amp; H31,Virkedager!A:A)-SUMIF(Virkedager!C:C,"&lt;" &amp; F31,Virkedager!A:A)</f>
        <v>0</v>
      </c>
      <c r="Q31" s="120" t="str">
        <f t="shared" si="3"/>
        <v>Operatøraksess</v>
      </c>
      <c r="R31" s="121">
        <f>MATCH(Q31,'SLA-parameter DRIFT'!A:A,0)</f>
        <v>16</v>
      </c>
      <c r="S31" s="118" t="e">
        <f>VLOOKUP(DATE(YEAR(F31),MONTH(F31),DAY(F31)),Virkedager!C:G,IF(E31="B",3,2),0)+INDEX('SLA-parameter DRIFT'!D:D,R31+2)</f>
        <v>#N/A</v>
      </c>
      <c r="T31" s="122" t="e">
        <f>VLOOKUP(DATE(YEAR(F31),MONTH(F31),DAY(F31)),Virkedager!C:G,2,0)+INDEX('SLA-parameter DRIFT'!B:B,R31+1)</f>
        <v>#N/A</v>
      </c>
      <c r="U31" s="173" t="e">
        <f>VLOOKUP(DATE(YEAR(F31),MONTH(F31),DAY(F31)),Virkedager!C:G,IF(E31="B",3,2)+INDEX('SLA-parameter DRIFT'!E:E,R31+0,0),0)+INDEX('SLA-parameter DRIFT'!D:D,R31+1)</f>
        <v>#N/A</v>
      </c>
      <c r="V31" s="122" t="e">
        <f>VLOOKUP(DATE(YEAR(F31),MONTH(F31),DAY(F31)),Virkedager!C:G,2,0)+INDEX('SLA-parameter DRIFT'!B:B,R31+2)</f>
        <v>#N/A</v>
      </c>
      <c r="W31" s="118" t="e">
        <f>VLOOKUP(DATE(YEAR(F31),MONTH(F31),DAY(F31)),Virkedager!C:G,IF(E31="B",4,3)+INDEX('SLA-parameter DRIFT'!E:E,R31+2,0),0)+INDEX('SLA-parameter DRIFT'!D:D,R31+2)</f>
        <v>#N/A</v>
      </c>
      <c r="X31" s="122" t="str">
        <f t="shared" si="4"/>
        <v/>
      </c>
      <c r="Y31" s="119">
        <f>SUMIF(Virkedager!C:C,"&lt;" &amp; H31,Virkedager!A:A)-SUMIF(Virkedager!C:C,"&lt;" &amp; X31,Virkedager!A:A)</f>
        <v>0</v>
      </c>
      <c r="Z31" s="121" t="str">
        <f t="shared" si="5"/>
        <v/>
      </c>
      <c r="AA31" s="123" t="str">
        <f t="shared" si="0"/>
        <v/>
      </c>
      <c r="AB31" s="124" t="str">
        <f t="shared" si="7"/>
        <v/>
      </c>
      <c r="AC31" s="172"/>
    </row>
    <row r="32" spans="2:29" s="139" customFormat="1" ht="15" x14ac:dyDescent="0.25">
      <c r="B32" s="141"/>
      <c r="C32" s="142"/>
      <c r="D32" s="147"/>
      <c r="E32" s="148"/>
      <c r="F32" s="143"/>
      <c r="G32" s="144"/>
      <c r="H32" s="143"/>
      <c r="I32" s="144"/>
      <c r="J32" s="145"/>
      <c r="K32" s="146"/>
      <c r="L32" s="116" t="s">
        <v>77</v>
      </c>
      <c r="M32" s="117" t="s">
        <v>137</v>
      </c>
      <c r="N32" s="118">
        <f t="shared" si="1"/>
        <v>0</v>
      </c>
      <c r="O32" s="118">
        <f t="shared" si="2"/>
        <v>0</v>
      </c>
      <c r="P32" s="119">
        <f>SUMIF(Virkedager!C:C,"&lt;" &amp; H32,Virkedager!A:A)-SUMIF(Virkedager!C:C,"&lt;" &amp; F32,Virkedager!A:A)</f>
        <v>0</v>
      </c>
      <c r="Q32" s="120" t="str">
        <f t="shared" si="3"/>
        <v>Operatøraksess</v>
      </c>
      <c r="R32" s="121">
        <f>MATCH(Q32,'SLA-parameter DRIFT'!A:A,0)</f>
        <v>16</v>
      </c>
      <c r="S32" s="118" t="e">
        <f>VLOOKUP(DATE(YEAR(F32),MONTH(F32),DAY(F32)),Virkedager!C:G,IF(E32="B",3,2),0)+INDEX('SLA-parameter DRIFT'!D:D,R32+2)</f>
        <v>#N/A</v>
      </c>
      <c r="T32" s="122" t="e">
        <f>VLOOKUP(DATE(YEAR(F32),MONTH(F32),DAY(F32)),Virkedager!C:G,2,0)+INDEX('SLA-parameter DRIFT'!B:B,R32+1)</f>
        <v>#N/A</v>
      </c>
      <c r="U32" s="173" t="e">
        <f>VLOOKUP(DATE(YEAR(F32),MONTH(F32),DAY(F32)),Virkedager!C:G,IF(E32="B",3,2)+INDEX('SLA-parameter DRIFT'!E:E,R32+0,0),0)+INDEX('SLA-parameter DRIFT'!D:D,R32+1)</f>
        <v>#N/A</v>
      </c>
      <c r="V32" s="122" t="e">
        <f>VLOOKUP(DATE(YEAR(F32),MONTH(F32),DAY(F32)),Virkedager!C:G,2,0)+INDEX('SLA-parameter DRIFT'!B:B,R32+2)</f>
        <v>#N/A</v>
      </c>
      <c r="W32" s="118" t="e">
        <f>VLOOKUP(DATE(YEAR(F32),MONTH(F32),DAY(F32)),Virkedager!C:G,IF(E32="B",4,3)+INDEX('SLA-parameter DRIFT'!E:E,R32+2,0),0)+INDEX('SLA-parameter DRIFT'!D:D,R32+2)</f>
        <v>#N/A</v>
      </c>
      <c r="X32" s="122" t="str">
        <f t="shared" si="4"/>
        <v/>
      </c>
      <c r="Y32" s="119">
        <f>SUMIF(Virkedager!C:C,"&lt;" &amp; H32,Virkedager!A:A)-SUMIF(Virkedager!C:C,"&lt;" &amp; X32,Virkedager!A:A)</f>
        <v>0</v>
      </c>
      <c r="Z32" s="121" t="str">
        <f t="shared" si="5"/>
        <v/>
      </c>
      <c r="AA32" s="123" t="str">
        <f t="shared" si="0"/>
        <v/>
      </c>
      <c r="AB32" s="124" t="str">
        <f t="shared" si="7"/>
        <v/>
      </c>
      <c r="AC32" s="172"/>
    </row>
    <row r="33" spans="2:29" s="139" customFormat="1" ht="15" x14ac:dyDescent="0.25">
      <c r="B33" s="141"/>
      <c r="C33" s="142"/>
      <c r="D33" s="147"/>
      <c r="E33" s="148"/>
      <c r="F33" s="143"/>
      <c r="G33" s="144"/>
      <c r="H33" s="143"/>
      <c r="I33" s="144"/>
      <c r="J33" s="145"/>
      <c r="K33" s="146"/>
      <c r="L33" s="116" t="s">
        <v>77</v>
      </c>
      <c r="M33" s="117" t="s">
        <v>137</v>
      </c>
      <c r="N33" s="118">
        <f t="shared" si="1"/>
        <v>0</v>
      </c>
      <c r="O33" s="118">
        <f t="shared" si="2"/>
        <v>0</v>
      </c>
      <c r="P33" s="119">
        <f>SUMIF(Virkedager!C:C,"&lt;" &amp; H33,Virkedager!A:A)-SUMIF(Virkedager!C:C,"&lt;" &amp; F33,Virkedager!A:A)</f>
        <v>0</v>
      </c>
      <c r="Q33" s="120" t="str">
        <f t="shared" si="3"/>
        <v>Operatøraksess</v>
      </c>
      <c r="R33" s="121">
        <f>MATCH(Q33,'SLA-parameter DRIFT'!A:A,0)</f>
        <v>16</v>
      </c>
      <c r="S33" s="118" t="e">
        <f>VLOOKUP(DATE(YEAR(F33),MONTH(F33),DAY(F33)),Virkedager!C:G,IF(E33="B",3,2),0)+INDEX('SLA-parameter DRIFT'!D:D,R33+2)</f>
        <v>#N/A</v>
      </c>
      <c r="T33" s="122" t="e">
        <f>VLOOKUP(DATE(YEAR(F33),MONTH(F33),DAY(F33)),Virkedager!C:G,2,0)+INDEX('SLA-parameter DRIFT'!B:B,R33+1)</f>
        <v>#N/A</v>
      </c>
      <c r="U33" s="173" t="e">
        <f>VLOOKUP(DATE(YEAR(F33),MONTH(F33),DAY(F33)),Virkedager!C:G,IF(E33="B",3,2)+INDEX('SLA-parameter DRIFT'!E:E,R33+0,0),0)+INDEX('SLA-parameter DRIFT'!D:D,R33+1)</f>
        <v>#N/A</v>
      </c>
      <c r="V33" s="122" t="e">
        <f>VLOOKUP(DATE(YEAR(F33),MONTH(F33),DAY(F33)),Virkedager!C:G,2,0)+INDEX('SLA-parameter DRIFT'!B:B,R33+2)</f>
        <v>#N/A</v>
      </c>
      <c r="W33" s="118" t="e">
        <f>VLOOKUP(DATE(YEAR(F33),MONTH(F33),DAY(F33)),Virkedager!C:G,IF(E33="B",4,3)+INDEX('SLA-parameter DRIFT'!E:E,R33+2,0),0)+INDEX('SLA-parameter DRIFT'!D:D,R33+2)</f>
        <v>#N/A</v>
      </c>
      <c r="X33" s="122" t="str">
        <f t="shared" si="4"/>
        <v/>
      </c>
      <c r="Y33" s="119">
        <f>SUMIF(Virkedager!C:C,"&lt;" &amp; H33,Virkedager!A:A)-SUMIF(Virkedager!C:C,"&lt;" &amp; X33,Virkedager!A:A)</f>
        <v>0</v>
      </c>
      <c r="Z33" s="121" t="str">
        <f t="shared" si="5"/>
        <v/>
      </c>
      <c r="AA33" s="123" t="str">
        <f t="shared" si="0"/>
        <v/>
      </c>
      <c r="AB33" s="124" t="str">
        <f t="shared" si="7"/>
        <v/>
      </c>
      <c r="AC33" s="172"/>
    </row>
    <row r="34" spans="2:29" s="139" customFormat="1" ht="15" x14ac:dyDescent="0.25">
      <c r="B34" s="141"/>
      <c r="C34" s="142"/>
      <c r="D34" s="147"/>
      <c r="E34" s="148"/>
      <c r="F34" s="143"/>
      <c r="G34" s="144"/>
      <c r="H34" s="143"/>
      <c r="I34" s="144"/>
      <c r="J34" s="145"/>
      <c r="K34" s="146"/>
      <c r="L34" s="116" t="s">
        <v>77</v>
      </c>
      <c r="M34" s="117" t="s">
        <v>137</v>
      </c>
      <c r="N34" s="118">
        <f t="shared" si="1"/>
        <v>0</v>
      </c>
      <c r="O34" s="118">
        <f t="shared" si="2"/>
        <v>0</v>
      </c>
      <c r="P34" s="119">
        <f>SUMIF(Virkedager!C:C,"&lt;" &amp; H34,Virkedager!A:A)-SUMIF(Virkedager!C:C,"&lt;" &amp; F34,Virkedager!A:A)</f>
        <v>0</v>
      </c>
      <c r="Q34" s="120" t="str">
        <f t="shared" si="3"/>
        <v>Operatøraksess</v>
      </c>
      <c r="R34" s="121">
        <f>MATCH(Q34,'SLA-parameter DRIFT'!A:A,0)</f>
        <v>16</v>
      </c>
      <c r="S34" s="118" t="e">
        <f>VLOOKUP(DATE(YEAR(F34),MONTH(F34),DAY(F34)),Virkedager!C:G,IF(E34="B",3,2),0)+INDEX('SLA-parameter DRIFT'!D:D,R34+2)</f>
        <v>#N/A</v>
      </c>
      <c r="T34" s="122" t="e">
        <f>VLOOKUP(DATE(YEAR(F34),MONTH(F34),DAY(F34)),Virkedager!C:G,2,0)+INDEX('SLA-parameter DRIFT'!B:B,R34+1)</f>
        <v>#N/A</v>
      </c>
      <c r="U34" s="173" t="e">
        <f>VLOOKUP(DATE(YEAR(F34),MONTH(F34),DAY(F34)),Virkedager!C:G,IF(E34="B",3,2)+INDEX('SLA-parameter DRIFT'!E:E,R34+0,0),0)+INDEX('SLA-parameter DRIFT'!D:D,R34+1)</f>
        <v>#N/A</v>
      </c>
      <c r="V34" s="122" t="e">
        <f>VLOOKUP(DATE(YEAR(F34),MONTH(F34),DAY(F34)),Virkedager!C:G,2,0)+INDEX('SLA-parameter DRIFT'!B:B,R34+2)</f>
        <v>#N/A</v>
      </c>
      <c r="W34" s="118" t="e">
        <f>VLOOKUP(DATE(YEAR(F34),MONTH(F34),DAY(F34)),Virkedager!C:G,IF(E34="B",4,3)+INDEX('SLA-parameter DRIFT'!E:E,R34+2,0),0)+INDEX('SLA-parameter DRIFT'!D:D,R34+2)</f>
        <v>#N/A</v>
      </c>
      <c r="X34" s="122" t="str">
        <f t="shared" si="4"/>
        <v/>
      </c>
      <c r="Y34" s="119">
        <f>SUMIF(Virkedager!C:C,"&lt;" &amp; H34,Virkedager!A:A)-SUMIF(Virkedager!C:C,"&lt;" &amp; X34,Virkedager!A:A)</f>
        <v>0</v>
      </c>
      <c r="Z34" s="121" t="str">
        <f t="shared" si="5"/>
        <v/>
      </c>
      <c r="AA34" s="123" t="str">
        <f t="shared" si="0"/>
        <v/>
      </c>
      <c r="AB34" s="124" t="str">
        <f t="shared" si="7"/>
        <v/>
      </c>
      <c r="AC34" s="172"/>
    </row>
    <row r="35" spans="2:29" s="139" customFormat="1" ht="15" x14ac:dyDescent="0.25">
      <c r="B35" s="141"/>
      <c r="C35" s="142"/>
      <c r="D35" s="147"/>
      <c r="E35" s="148"/>
      <c r="F35" s="143"/>
      <c r="G35" s="144"/>
      <c r="H35" s="143"/>
      <c r="I35" s="144"/>
      <c r="J35" s="145"/>
      <c r="K35" s="146"/>
      <c r="L35" s="116" t="s">
        <v>77</v>
      </c>
      <c r="M35" s="117" t="s">
        <v>137</v>
      </c>
      <c r="N35" s="118">
        <f t="shared" si="1"/>
        <v>0</v>
      </c>
      <c r="O35" s="118">
        <f t="shared" si="2"/>
        <v>0</v>
      </c>
      <c r="P35" s="119">
        <f>SUMIF(Virkedager!C:C,"&lt;" &amp; H35,Virkedager!A:A)-SUMIF(Virkedager!C:C,"&lt;" &amp; F35,Virkedager!A:A)</f>
        <v>0</v>
      </c>
      <c r="Q35" s="120" t="str">
        <f t="shared" si="3"/>
        <v>Operatøraksess</v>
      </c>
      <c r="R35" s="121">
        <f>MATCH(Q35,'SLA-parameter DRIFT'!A:A,0)</f>
        <v>16</v>
      </c>
      <c r="S35" s="118" t="e">
        <f>VLOOKUP(DATE(YEAR(F35),MONTH(F35),DAY(F35)),Virkedager!C:G,IF(E35="B",3,2),0)+INDEX('SLA-parameter DRIFT'!D:D,R35+2)</f>
        <v>#N/A</v>
      </c>
      <c r="T35" s="122" t="e">
        <f>VLOOKUP(DATE(YEAR(F35),MONTH(F35),DAY(F35)),Virkedager!C:G,2,0)+INDEX('SLA-parameter DRIFT'!B:B,R35+1)</f>
        <v>#N/A</v>
      </c>
      <c r="U35" s="173" t="e">
        <f>VLOOKUP(DATE(YEAR(F35),MONTH(F35),DAY(F35)),Virkedager!C:G,IF(E35="B",3,2)+INDEX('SLA-parameter DRIFT'!E:E,R35+0,0),0)+INDEX('SLA-parameter DRIFT'!D:D,R35+1)</f>
        <v>#N/A</v>
      </c>
      <c r="V35" s="122" t="e">
        <f>VLOOKUP(DATE(YEAR(F35),MONTH(F35),DAY(F35)),Virkedager!C:G,2,0)+INDEX('SLA-parameter DRIFT'!B:B,R35+2)</f>
        <v>#N/A</v>
      </c>
      <c r="W35" s="118" t="e">
        <f>VLOOKUP(DATE(YEAR(F35),MONTH(F35),DAY(F35)),Virkedager!C:G,IF(E35="B",4,3)+INDEX('SLA-parameter DRIFT'!E:E,R35+2,0),0)+INDEX('SLA-parameter DRIFT'!D:D,R35+2)</f>
        <v>#N/A</v>
      </c>
      <c r="X35" s="122" t="str">
        <f t="shared" si="4"/>
        <v/>
      </c>
      <c r="Y35" s="119">
        <f>SUMIF(Virkedager!C:C,"&lt;" &amp; H35,Virkedager!A:A)-SUMIF(Virkedager!C:C,"&lt;" &amp; X35,Virkedager!A:A)</f>
        <v>0</v>
      </c>
      <c r="Z35" s="121" t="str">
        <f t="shared" si="5"/>
        <v/>
      </c>
      <c r="AA35" s="123" t="str">
        <f t="shared" si="0"/>
        <v/>
      </c>
      <c r="AB35" s="124" t="str">
        <f t="shared" si="7"/>
        <v/>
      </c>
      <c r="AC35" s="172"/>
    </row>
    <row r="36" spans="2:29" s="139" customFormat="1" ht="15" x14ac:dyDescent="0.25">
      <c r="B36" s="141"/>
      <c r="C36" s="142"/>
      <c r="D36" s="147"/>
      <c r="E36" s="148"/>
      <c r="F36" s="143"/>
      <c r="G36" s="144"/>
      <c r="H36" s="143"/>
      <c r="I36" s="144"/>
      <c r="J36" s="145"/>
      <c r="K36" s="146"/>
      <c r="L36" s="116" t="s">
        <v>77</v>
      </c>
      <c r="M36" s="117" t="s">
        <v>137</v>
      </c>
      <c r="N36" s="118">
        <f t="shared" si="1"/>
        <v>0</v>
      </c>
      <c r="O36" s="118">
        <f t="shared" si="2"/>
        <v>0</v>
      </c>
      <c r="P36" s="119">
        <f>SUMIF(Virkedager!C:C,"&lt;" &amp; H36,Virkedager!A:A)-SUMIF(Virkedager!C:C,"&lt;" &amp; F36,Virkedager!A:A)</f>
        <v>0</v>
      </c>
      <c r="Q36" s="120" t="str">
        <f t="shared" si="3"/>
        <v>Operatøraksess</v>
      </c>
      <c r="R36" s="121">
        <f>MATCH(Q36,'SLA-parameter DRIFT'!A:A,0)</f>
        <v>16</v>
      </c>
      <c r="S36" s="118" t="e">
        <f>VLOOKUP(DATE(YEAR(F36),MONTH(F36),DAY(F36)),Virkedager!C:G,IF(E36="B",3,2),0)+INDEX('SLA-parameter DRIFT'!D:D,R36+2)</f>
        <v>#N/A</v>
      </c>
      <c r="T36" s="122" t="e">
        <f>VLOOKUP(DATE(YEAR(F36),MONTH(F36),DAY(F36)),Virkedager!C:G,2,0)+INDEX('SLA-parameter DRIFT'!B:B,R36+1)</f>
        <v>#N/A</v>
      </c>
      <c r="U36" s="173" t="e">
        <f>VLOOKUP(DATE(YEAR(F36),MONTH(F36),DAY(F36)),Virkedager!C:G,IF(E36="B",3,2)+INDEX('SLA-parameter DRIFT'!E:E,R36+0,0),0)+INDEX('SLA-parameter DRIFT'!D:D,R36+1)</f>
        <v>#N/A</v>
      </c>
      <c r="V36" s="122" t="e">
        <f>VLOOKUP(DATE(YEAR(F36),MONTH(F36),DAY(F36)),Virkedager!C:G,2,0)+INDEX('SLA-parameter DRIFT'!B:B,R36+2)</f>
        <v>#N/A</v>
      </c>
      <c r="W36" s="118" t="e">
        <f>VLOOKUP(DATE(YEAR(F36),MONTH(F36),DAY(F36)),Virkedager!C:G,IF(E36="B",4,3)+INDEX('SLA-parameter DRIFT'!E:E,R36+2,0),0)+INDEX('SLA-parameter DRIFT'!D:D,R36+2)</f>
        <v>#N/A</v>
      </c>
      <c r="X36" s="122" t="str">
        <f t="shared" si="4"/>
        <v/>
      </c>
      <c r="Y36" s="119">
        <f>SUMIF(Virkedager!C:C,"&lt;" &amp; H36,Virkedager!A:A)-SUMIF(Virkedager!C:C,"&lt;" &amp; X36,Virkedager!A:A)</f>
        <v>0</v>
      </c>
      <c r="Z36" s="121" t="str">
        <f t="shared" si="5"/>
        <v/>
      </c>
      <c r="AA36" s="123" t="str">
        <f t="shared" si="0"/>
        <v/>
      </c>
      <c r="AB36" s="124" t="str">
        <f t="shared" si="7"/>
        <v/>
      </c>
      <c r="AC36" s="172"/>
    </row>
    <row r="37" spans="2:29" s="139" customFormat="1" ht="15" x14ac:dyDescent="0.25">
      <c r="B37" s="141"/>
      <c r="C37" s="142"/>
      <c r="D37" s="147"/>
      <c r="E37" s="148"/>
      <c r="F37" s="143"/>
      <c r="G37" s="144"/>
      <c r="H37" s="143"/>
      <c r="I37" s="144"/>
      <c r="J37" s="145"/>
      <c r="K37" s="146"/>
      <c r="L37" s="116" t="s">
        <v>77</v>
      </c>
      <c r="M37" s="117" t="s">
        <v>137</v>
      </c>
      <c r="N37" s="118">
        <f t="shared" si="1"/>
        <v>0</v>
      </c>
      <c r="O37" s="118">
        <f t="shared" si="2"/>
        <v>0</v>
      </c>
      <c r="P37" s="119">
        <f>SUMIF(Virkedager!C:C,"&lt;" &amp; H37,Virkedager!A:A)-SUMIF(Virkedager!C:C,"&lt;" &amp; F37,Virkedager!A:A)</f>
        <v>0</v>
      </c>
      <c r="Q37" s="120" t="str">
        <f t="shared" si="3"/>
        <v>Operatøraksess</v>
      </c>
      <c r="R37" s="121">
        <f>MATCH(Q37,'SLA-parameter DRIFT'!A:A,0)</f>
        <v>16</v>
      </c>
      <c r="S37" s="118" t="e">
        <f>VLOOKUP(DATE(YEAR(F37),MONTH(F37),DAY(F37)),Virkedager!C:G,IF(E37="B",3,2),0)+INDEX('SLA-parameter DRIFT'!D:D,R37+2)</f>
        <v>#N/A</v>
      </c>
      <c r="T37" s="122" t="e">
        <f>VLOOKUP(DATE(YEAR(F37),MONTH(F37),DAY(F37)),Virkedager!C:G,2,0)+INDEX('SLA-parameter DRIFT'!B:B,R37+1)</f>
        <v>#N/A</v>
      </c>
      <c r="U37" s="173" t="e">
        <f>VLOOKUP(DATE(YEAR(F37),MONTH(F37),DAY(F37)),Virkedager!C:G,IF(E37="B",3,2)+INDEX('SLA-parameter DRIFT'!E:E,R37+0,0),0)+INDEX('SLA-parameter DRIFT'!D:D,R37+1)</f>
        <v>#N/A</v>
      </c>
      <c r="V37" s="122" t="e">
        <f>VLOOKUP(DATE(YEAR(F37),MONTH(F37),DAY(F37)),Virkedager!C:G,2,0)+INDEX('SLA-parameter DRIFT'!B:B,R37+2)</f>
        <v>#N/A</v>
      </c>
      <c r="W37" s="118" t="e">
        <f>VLOOKUP(DATE(YEAR(F37),MONTH(F37),DAY(F37)),Virkedager!C:G,IF(E37="B",4,3)+INDEX('SLA-parameter DRIFT'!E:E,R37+2,0),0)+INDEX('SLA-parameter DRIFT'!D:D,R37+2)</f>
        <v>#N/A</v>
      </c>
      <c r="X37" s="122" t="str">
        <f t="shared" si="4"/>
        <v/>
      </c>
      <c r="Y37" s="119">
        <f>SUMIF(Virkedager!C:C,"&lt;" &amp; H37,Virkedager!A:A)-SUMIF(Virkedager!C:C,"&lt;" &amp; X37,Virkedager!A:A)</f>
        <v>0</v>
      </c>
      <c r="Z37" s="121" t="str">
        <f t="shared" si="5"/>
        <v/>
      </c>
      <c r="AA37" s="123" t="str">
        <f t="shared" si="0"/>
        <v/>
      </c>
      <c r="AB37" s="124" t="str">
        <f t="shared" si="7"/>
        <v/>
      </c>
      <c r="AC37" s="172"/>
    </row>
    <row r="38" spans="2:29" s="139" customFormat="1" ht="15" x14ac:dyDescent="0.25">
      <c r="B38" s="141"/>
      <c r="C38" s="142"/>
      <c r="D38" s="147"/>
      <c r="E38" s="148"/>
      <c r="F38" s="143"/>
      <c r="G38" s="144"/>
      <c r="H38" s="143"/>
      <c r="I38" s="144"/>
      <c r="J38" s="145"/>
      <c r="K38" s="146"/>
      <c r="L38" s="116" t="s">
        <v>77</v>
      </c>
      <c r="M38" s="117" t="s">
        <v>137</v>
      </c>
      <c r="N38" s="118">
        <f t="shared" si="1"/>
        <v>0</v>
      </c>
      <c r="O38" s="118">
        <f t="shared" si="2"/>
        <v>0</v>
      </c>
      <c r="P38" s="119">
        <f>SUMIF(Virkedager!C:C,"&lt;" &amp; H38,Virkedager!A:A)-SUMIF(Virkedager!C:C,"&lt;" &amp; F38,Virkedager!A:A)</f>
        <v>0</v>
      </c>
      <c r="Q38" s="120" t="str">
        <f t="shared" si="3"/>
        <v>Operatøraksess</v>
      </c>
      <c r="R38" s="121">
        <f>MATCH(Q38,'SLA-parameter DRIFT'!A:A,0)</f>
        <v>16</v>
      </c>
      <c r="S38" s="118" t="e">
        <f>VLOOKUP(DATE(YEAR(F38),MONTH(F38),DAY(F38)),Virkedager!C:G,IF(E38="B",3,2),0)+INDEX('SLA-parameter DRIFT'!D:D,R38+2)</f>
        <v>#N/A</v>
      </c>
      <c r="T38" s="122" t="e">
        <f>VLOOKUP(DATE(YEAR(F38),MONTH(F38),DAY(F38)),Virkedager!C:G,2,0)+INDEX('SLA-parameter DRIFT'!B:B,R38+1)</f>
        <v>#N/A</v>
      </c>
      <c r="U38" s="173" t="e">
        <f>VLOOKUP(DATE(YEAR(F38),MONTH(F38),DAY(F38)),Virkedager!C:G,IF(E38="B",3,2)+INDEX('SLA-parameter DRIFT'!E:E,R38+0,0),0)+INDEX('SLA-parameter DRIFT'!D:D,R38+1)</f>
        <v>#N/A</v>
      </c>
      <c r="V38" s="122" t="e">
        <f>VLOOKUP(DATE(YEAR(F38),MONTH(F38),DAY(F38)),Virkedager!C:G,2,0)+INDEX('SLA-parameter DRIFT'!B:B,R38+2)</f>
        <v>#N/A</v>
      </c>
      <c r="W38" s="118" t="e">
        <f>VLOOKUP(DATE(YEAR(F38),MONTH(F38),DAY(F38)),Virkedager!C:G,IF(E38="B",4,3)+INDEX('SLA-parameter DRIFT'!E:E,R38+2,0),0)+INDEX('SLA-parameter DRIFT'!D:D,R38+2)</f>
        <v>#N/A</v>
      </c>
      <c r="X38" s="122" t="str">
        <f t="shared" si="4"/>
        <v/>
      </c>
      <c r="Y38" s="119">
        <f>SUMIF(Virkedager!C:C,"&lt;" &amp; H38,Virkedager!A:A)-SUMIF(Virkedager!C:C,"&lt;" &amp; X38,Virkedager!A:A)</f>
        <v>0</v>
      </c>
      <c r="Z38" s="121" t="str">
        <f t="shared" si="5"/>
        <v/>
      </c>
      <c r="AA38" s="123" t="str">
        <f t="shared" si="0"/>
        <v/>
      </c>
      <c r="AB38" s="124" t="str">
        <f t="shared" si="7"/>
        <v/>
      </c>
      <c r="AC38" s="172"/>
    </row>
    <row r="39" spans="2:29" s="139" customFormat="1" ht="15" x14ac:dyDescent="0.25">
      <c r="B39" s="141"/>
      <c r="C39" s="142"/>
      <c r="D39" s="147"/>
      <c r="E39" s="148"/>
      <c r="F39" s="143"/>
      <c r="G39" s="144"/>
      <c r="H39" s="143"/>
      <c r="I39" s="144"/>
      <c r="J39" s="145"/>
      <c r="K39" s="146"/>
      <c r="L39" s="116" t="s">
        <v>77</v>
      </c>
      <c r="M39" s="117" t="s">
        <v>137</v>
      </c>
      <c r="N39" s="118">
        <f t="shared" si="1"/>
        <v>0</v>
      </c>
      <c r="O39" s="118">
        <f t="shared" si="2"/>
        <v>0</v>
      </c>
      <c r="P39" s="119">
        <f>SUMIF(Virkedager!C:C,"&lt;" &amp; H39,Virkedager!A:A)-SUMIF(Virkedager!C:C,"&lt;" &amp; F39,Virkedager!A:A)</f>
        <v>0</v>
      </c>
      <c r="Q39" s="120" t="str">
        <f t="shared" si="3"/>
        <v>Operatøraksess</v>
      </c>
      <c r="R39" s="121">
        <f>MATCH(Q39,'SLA-parameter DRIFT'!A:A,0)</f>
        <v>16</v>
      </c>
      <c r="S39" s="118" t="e">
        <f>VLOOKUP(DATE(YEAR(F39),MONTH(F39),DAY(F39)),Virkedager!C:G,IF(E39="B",3,2),0)+INDEX('SLA-parameter DRIFT'!D:D,R39+2)</f>
        <v>#N/A</v>
      </c>
      <c r="T39" s="122" t="e">
        <f>VLOOKUP(DATE(YEAR(F39),MONTH(F39),DAY(F39)),Virkedager!C:G,2,0)+INDEX('SLA-parameter DRIFT'!B:B,R39+1)</f>
        <v>#N/A</v>
      </c>
      <c r="U39" s="173" t="e">
        <f>VLOOKUP(DATE(YEAR(F39),MONTH(F39),DAY(F39)),Virkedager!C:G,IF(E39="B",3,2)+INDEX('SLA-parameter DRIFT'!E:E,R39+0,0),0)+INDEX('SLA-parameter DRIFT'!D:D,R39+1)</f>
        <v>#N/A</v>
      </c>
      <c r="V39" s="122" t="e">
        <f>VLOOKUP(DATE(YEAR(F39),MONTH(F39),DAY(F39)),Virkedager!C:G,2,0)+INDEX('SLA-parameter DRIFT'!B:B,R39+2)</f>
        <v>#N/A</v>
      </c>
      <c r="W39" s="118" t="e">
        <f>VLOOKUP(DATE(YEAR(F39),MONTH(F39),DAY(F39)),Virkedager!C:G,IF(E39="B",4,3)+INDEX('SLA-parameter DRIFT'!E:E,R39+2,0),0)+INDEX('SLA-parameter DRIFT'!D:D,R39+2)</f>
        <v>#N/A</v>
      </c>
      <c r="X39" s="122" t="str">
        <f t="shared" si="4"/>
        <v/>
      </c>
      <c r="Y39" s="119">
        <f>SUMIF(Virkedager!C:C,"&lt;" &amp; H39,Virkedager!A:A)-SUMIF(Virkedager!C:C,"&lt;" &amp; X39,Virkedager!A:A)</f>
        <v>0</v>
      </c>
      <c r="Z39" s="121" t="str">
        <f t="shared" si="5"/>
        <v/>
      </c>
      <c r="AA39" s="123" t="str">
        <f t="shared" si="0"/>
        <v/>
      </c>
      <c r="AB39" s="124" t="str">
        <f t="shared" si="7"/>
        <v/>
      </c>
      <c r="AC39" s="172"/>
    </row>
    <row r="40" spans="2:29" s="139" customFormat="1" ht="15" x14ac:dyDescent="0.25">
      <c r="B40" s="141"/>
      <c r="C40" s="142"/>
      <c r="D40" s="147"/>
      <c r="E40" s="148"/>
      <c r="F40" s="143"/>
      <c r="G40" s="144"/>
      <c r="H40" s="143"/>
      <c r="I40" s="144"/>
      <c r="J40" s="145"/>
      <c r="K40" s="146"/>
      <c r="L40" s="116" t="s">
        <v>77</v>
      </c>
      <c r="M40" s="117" t="s">
        <v>137</v>
      </c>
      <c r="N40" s="118">
        <f t="shared" si="1"/>
        <v>0</v>
      </c>
      <c r="O40" s="118">
        <f t="shared" si="2"/>
        <v>0</v>
      </c>
      <c r="P40" s="119">
        <f>SUMIF(Virkedager!C:C,"&lt;" &amp; H40,Virkedager!A:A)-SUMIF(Virkedager!C:C,"&lt;" &amp; F40,Virkedager!A:A)</f>
        <v>0</v>
      </c>
      <c r="Q40" s="120" t="str">
        <f t="shared" si="3"/>
        <v>Operatøraksess</v>
      </c>
      <c r="R40" s="121">
        <f>MATCH(Q40,'SLA-parameter DRIFT'!A:A,0)</f>
        <v>16</v>
      </c>
      <c r="S40" s="118" t="e">
        <f>VLOOKUP(DATE(YEAR(F40),MONTH(F40),DAY(F40)),Virkedager!C:G,IF(E40="B",3,2),0)+INDEX('SLA-parameter DRIFT'!D:D,R40+2)</f>
        <v>#N/A</v>
      </c>
      <c r="T40" s="122" t="e">
        <f>VLOOKUP(DATE(YEAR(F40),MONTH(F40),DAY(F40)),Virkedager!C:G,2,0)+INDEX('SLA-parameter DRIFT'!B:B,R40+1)</f>
        <v>#N/A</v>
      </c>
      <c r="U40" s="173" t="e">
        <f>VLOOKUP(DATE(YEAR(F40),MONTH(F40),DAY(F40)),Virkedager!C:G,IF(E40="B",3,2)+INDEX('SLA-parameter DRIFT'!E:E,R40+0,0),0)+INDEX('SLA-parameter DRIFT'!D:D,R40+1)</f>
        <v>#N/A</v>
      </c>
      <c r="V40" s="122" t="e">
        <f>VLOOKUP(DATE(YEAR(F40),MONTH(F40),DAY(F40)),Virkedager!C:G,2,0)+INDEX('SLA-parameter DRIFT'!B:B,R40+2)</f>
        <v>#N/A</v>
      </c>
      <c r="W40" s="118" t="e">
        <f>VLOOKUP(DATE(YEAR(F40),MONTH(F40),DAY(F40)),Virkedager!C:G,IF(E40="B",4,3)+INDEX('SLA-parameter DRIFT'!E:E,R40+2,0),0)+INDEX('SLA-parameter DRIFT'!D:D,R40+2)</f>
        <v>#N/A</v>
      </c>
      <c r="X40" s="122" t="str">
        <f t="shared" si="4"/>
        <v/>
      </c>
      <c r="Y40" s="119">
        <f>SUMIF(Virkedager!C:C,"&lt;" &amp; H40,Virkedager!A:A)-SUMIF(Virkedager!C:C,"&lt;" &amp; X40,Virkedager!A:A)</f>
        <v>0</v>
      </c>
      <c r="Z40" s="121" t="str">
        <f t="shared" si="5"/>
        <v/>
      </c>
      <c r="AA40" s="123" t="str">
        <f t="shared" si="0"/>
        <v/>
      </c>
      <c r="AB40" s="124" t="str">
        <f t="shared" si="7"/>
        <v/>
      </c>
      <c r="AC40" s="172"/>
    </row>
    <row r="41" spans="2:29" s="139" customFormat="1" ht="15" x14ac:dyDescent="0.25">
      <c r="B41" s="141"/>
      <c r="C41" s="142"/>
      <c r="D41" s="147"/>
      <c r="E41" s="148"/>
      <c r="F41" s="143"/>
      <c r="G41" s="144"/>
      <c r="H41" s="143"/>
      <c r="I41" s="144"/>
      <c r="J41" s="145"/>
      <c r="K41" s="146"/>
      <c r="L41" s="116" t="s">
        <v>77</v>
      </c>
      <c r="M41" s="117" t="s">
        <v>137</v>
      </c>
      <c r="N41" s="118">
        <f t="shared" si="1"/>
        <v>0</v>
      </c>
      <c r="O41" s="118">
        <f t="shared" si="2"/>
        <v>0</v>
      </c>
      <c r="P41" s="119">
        <f>SUMIF(Virkedager!C:C,"&lt;" &amp; H41,Virkedager!A:A)-SUMIF(Virkedager!C:C,"&lt;" &amp; F41,Virkedager!A:A)</f>
        <v>0</v>
      </c>
      <c r="Q41" s="120" t="str">
        <f t="shared" si="3"/>
        <v>Operatøraksess</v>
      </c>
      <c r="R41" s="121">
        <f>MATCH(Q41,'SLA-parameter DRIFT'!A:A,0)</f>
        <v>16</v>
      </c>
      <c r="S41" s="118" t="e">
        <f>VLOOKUP(DATE(YEAR(F41),MONTH(F41),DAY(F41)),Virkedager!C:G,IF(E41="B",3,2),0)+INDEX('SLA-parameter DRIFT'!D:D,R41+2)</f>
        <v>#N/A</v>
      </c>
      <c r="T41" s="122" t="e">
        <f>VLOOKUP(DATE(YEAR(F41),MONTH(F41),DAY(F41)),Virkedager!C:G,2,0)+INDEX('SLA-parameter DRIFT'!B:B,R41+1)</f>
        <v>#N/A</v>
      </c>
      <c r="U41" s="173" t="e">
        <f>VLOOKUP(DATE(YEAR(F41),MONTH(F41),DAY(F41)),Virkedager!C:G,IF(E41="B",3,2)+INDEX('SLA-parameter DRIFT'!E:E,R41+0,0),0)+INDEX('SLA-parameter DRIFT'!D:D,R41+1)</f>
        <v>#N/A</v>
      </c>
      <c r="V41" s="122" t="e">
        <f>VLOOKUP(DATE(YEAR(F41),MONTH(F41),DAY(F41)),Virkedager!C:G,2,0)+INDEX('SLA-parameter DRIFT'!B:B,R41+2)</f>
        <v>#N/A</v>
      </c>
      <c r="W41" s="118" t="e">
        <f>VLOOKUP(DATE(YEAR(F41),MONTH(F41),DAY(F41)),Virkedager!C:G,IF(E41="B",4,3)+INDEX('SLA-parameter DRIFT'!E:E,R41+2,0),0)+INDEX('SLA-parameter DRIFT'!D:D,R41+2)</f>
        <v>#N/A</v>
      </c>
      <c r="X41" s="122" t="str">
        <f t="shared" si="4"/>
        <v/>
      </c>
      <c r="Y41" s="119">
        <f>SUMIF(Virkedager!C:C,"&lt;" &amp; H41,Virkedager!A:A)-SUMIF(Virkedager!C:C,"&lt;" &amp; X41,Virkedager!A:A)</f>
        <v>0</v>
      </c>
      <c r="Z41" s="121" t="str">
        <f t="shared" si="5"/>
        <v/>
      </c>
      <c r="AA41" s="123" t="str">
        <f t="shared" si="0"/>
        <v/>
      </c>
      <c r="AB41" s="124" t="str">
        <f t="shared" si="7"/>
        <v/>
      </c>
      <c r="AC41" s="172"/>
    </row>
    <row r="42" spans="2:29" s="139" customFormat="1" ht="15" x14ac:dyDescent="0.25">
      <c r="B42" s="141"/>
      <c r="C42" s="142"/>
      <c r="D42" s="147"/>
      <c r="E42" s="148"/>
      <c r="F42" s="143"/>
      <c r="G42" s="144"/>
      <c r="H42" s="143"/>
      <c r="I42" s="144"/>
      <c r="J42" s="145"/>
      <c r="K42" s="146"/>
      <c r="L42" s="116" t="s">
        <v>77</v>
      </c>
      <c r="M42" s="117" t="s">
        <v>137</v>
      </c>
      <c r="N42" s="118">
        <f t="shared" si="1"/>
        <v>0</v>
      </c>
      <c r="O42" s="118">
        <f t="shared" si="2"/>
        <v>0</v>
      </c>
      <c r="P42" s="119">
        <f>SUMIF(Virkedager!C:C,"&lt;" &amp; H42,Virkedager!A:A)-SUMIF(Virkedager!C:C,"&lt;" &amp; F42,Virkedager!A:A)</f>
        <v>0</v>
      </c>
      <c r="Q42" s="120" t="str">
        <f t="shared" si="3"/>
        <v>Operatøraksess</v>
      </c>
      <c r="R42" s="121">
        <f>MATCH(Q42,'SLA-parameter DRIFT'!A:A,0)</f>
        <v>16</v>
      </c>
      <c r="S42" s="118" t="e">
        <f>VLOOKUP(DATE(YEAR(F42),MONTH(F42),DAY(F42)),Virkedager!C:G,IF(E42="B",3,2),0)+INDEX('SLA-parameter DRIFT'!D:D,R42+2)</f>
        <v>#N/A</v>
      </c>
      <c r="T42" s="122" t="e">
        <f>VLOOKUP(DATE(YEAR(F42),MONTH(F42),DAY(F42)),Virkedager!C:G,2,0)+INDEX('SLA-parameter DRIFT'!B:B,R42+1)</f>
        <v>#N/A</v>
      </c>
      <c r="U42" s="173" t="e">
        <f>VLOOKUP(DATE(YEAR(F42),MONTH(F42),DAY(F42)),Virkedager!C:G,IF(E42="B",3,2)+INDEX('SLA-parameter DRIFT'!E:E,R42+0,0),0)+INDEX('SLA-parameter DRIFT'!D:D,R42+1)</f>
        <v>#N/A</v>
      </c>
      <c r="V42" s="122" t="e">
        <f>VLOOKUP(DATE(YEAR(F42),MONTH(F42),DAY(F42)),Virkedager!C:G,2,0)+INDEX('SLA-parameter DRIFT'!B:B,R42+2)</f>
        <v>#N/A</v>
      </c>
      <c r="W42" s="118" t="e">
        <f>VLOOKUP(DATE(YEAR(F42),MONTH(F42),DAY(F42)),Virkedager!C:G,IF(E42="B",4,3)+INDEX('SLA-parameter DRIFT'!E:E,R42+2,0),0)+INDEX('SLA-parameter DRIFT'!D:D,R42+2)</f>
        <v>#N/A</v>
      </c>
      <c r="X42" s="122" t="str">
        <f t="shared" si="4"/>
        <v/>
      </c>
      <c r="Y42" s="119">
        <f>SUMIF(Virkedager!C:C,"&lt;" &amp; H42,Virkedager!A:A)-SUMIF(Virkedager!C:C,"&lt;" &amp; X42,Virkedager!A:A)</f>
        <v>0</v>
      </c>
      <c r="Z42" s="121" t="str">
        <f t="shared" si="5"/>
        <v/>
      </c>
      <c r="AA42" s="123" t="str">
        <f t="shared" si="0"/>
        <v/>
      </c>
      <c r="AB42" s="124" t="str">
        <f t="shared" si="7"/>
        <v/>
      </c>
      <c r="AC42" s="172"/>
    </row>
    <row r="43" spans="2:29" s="139" customFormat="1" ht="15" x14ac:dyDescent="0.25">
      <c r="B43" s="141"/>
      <c r="C43" s="142"/>
      <c r="D43" s="147"/>
      <c r="E43" s="148"/>
      <c r="F43" s="143"/>
      <c r="G43" s="144"/>
      <c r="H43" s="143"/>
      <c r="I43" s="144"/>
      <c r="J43" s="145"/>
      <c r="K43" s="146"/>
      <c r="L43" s="116" t="s">
        <v>77</v>
      </c>
      <c r="M43" s="117" t="s">
        <v>137</v>
      </c>
      <c r="N43" s="118">
        <f t="shared" si="1"/>
        <v>0</v>
      </c>
      <c r="O43" s="118">
        <f t="shared" si="2"/>
        <v>0</v>
      </c>
      <c r="P43" s="119">
        <f>SUMIF(Virkedager!C:C,"&lt;" &amp; H43,Virkedager!A:A)-SUMIF(Virkedager!C:C,"&lt;" &amp; F43,Virkedager!A:A)</f>
        <v>0</v>
      </c>
      <c r="Q43" s="120" t="str">
        <f t="shared" si="3"/>
        <v>Operatøraksess</v>
      </c>
      <c r="R43" s="121">
        <f>MATCH(Q43,'SLA-parameter DRIFT'!A:A,0)</f>
        <v>16</v>
      </c>
      <c r="S43" s="118" t="e">
        <f>VLOOKUP(DATE(YEAR(F43),MONTH(F43),DAY(F43)),Virkedager!C:G,IF(E43="B",3,2),0)+INDEX('SLA-parameter DRIFT'!D:D,R43+2)</f>
        <v>#N/A</v>
      </c>
      <c r="T43" s="122" t="e">
        <f>VLOOKUP(DATE(YEAR(F43),MONTH(F43),DAY(F43)),Virkedager!C:G,2,0)+INDEX('SLA-parameter DRIFT'!B:B,R43+1)</f>
        <v>#N/A</v>
      </c>
      <c r="U43" s="173" t="e">
        <f>VLOOKUP(DATE(YEAR(F43),MONTH(F43),DAY(F43)),Virkedager!C:G,IF(E43="B",3,2)+INDEX('SLA-parameter DRIFT'!E:E,R43+0,0),0)+INDEX('SLA-parameter DRIFT'!D:D,R43+1)</f>
        <v>#N/A</v>
      </c>
      <c r="V43" s="122" t="e">
        <f>VLOOKUP(DATE(YEAR(F43),MONTH(F43),DAY(F43)),Virkedager!C:G,2,0)+INDEX('SLA-parameter DRIFT'!B:B,R43+2)</f>
        <v>#N/A</v>
      </c>
      <c r="W43" s="118" t="e">
        <f>VLOOKUP(DATE(YEAR(F43),MONTH(F43),DAY(F43)),Virkedager!C:G,IF(E43="B",4,3)+INDEX('SLA-parameter DRIFT'!E:E,R43+2,0),0)+INDEX('SLA-parameter DRIFT'!D:D,R43+2)</f>
        <v>#N/A</v>
      </c>
      <c r="X43" s="122" t="str">
        <f t="shared" si="4"/>
        <v/>
      </c>
      <c r="Y43" s="119">
        <f>SUMIF(Virkedager!C:C,"&lt;" &amp; H43,Virkedager!A:A)-SUMIF(Virkedager!C:C,"&lt;" &amp; X43,Virkedager!A:A)</f>
        <v>0</v>
      </c>
      <c r="Z43" s="121" t="str">
        <f t="shared" si="5"/>
        <v/>
      </c>
      <c r="AA43" s="123" t="str">
        <f t="shared" si="0"/>
        <v/>
      </c>
      <c r="AB43" s="124" t="str">
        <f t="shared" si="7"/>
        <v/>
      </c>
      <c r="AC43" s="172"/>
    </row>
    <row r="44" spans="2:29" s="139" customFormat="1" ht="15" x14ac:dyDescent="0.25">
      <c r="B44" s="141"/>
      <c r="C44" s="142"/>
      <c r="D44" s="147"/>
      <c r="E44" s="148"/>
      <c r="F44" s="143"/>
      <c r="G44" s="144"/>
      <c r="H44" s="143"/>
      <c r="I44" s="144"/>
      <c r="J44" s="145"/>
      <c r="K44" s="146"/>
      <c r="L44" s="116" t="s">
        <v>77</v>
      </c>
      <c r="M44" s="117" t="s">
        <v>137</v>
      </c>
      <c r="N44" s="118">
        <f t="shared" si="1"/>
        <v>0</v>
      </c>
      <c r="O44" s="118">
        <f t="shared" si="2"/>
        <v>0</v>
      </c>
      <c r="P44" s="119">
        <f>SUMIF(Virkedager!C:C,"&lt;" &amp; H44,Virkedager!A:A)-SUMIF(Virkedager!C:C,"&lt;" &amp; F44,Virkedager!A:A)</f>
        <v>0</v>
      </c>
      <c r="Q44" s="120" t="str">
        <f t="shared" si="3"/>
        <v>Operatøraksess</v>
      </c>
      <c r="R44" s="121">
        <f>MATCH(Q44,'SLA-parameter DRIFT'!A:A,0)</f>
        <v>16</v>
      </c>
      <c r="S44" s="118" t="e">
        <f>VLOOKUP(DATE(YEAR(F44),MONTH(F44),DAY(F44)),Virkedager!C:G,IF(E44="B",3,2),0)+INDEX('SLA-parameter DRIFT'!D:D,R44+2)</f>
        <v>#N/A</v>
      </c>
      <c r="T44" s="122" t="e">
        <f>VLOOKUP(DATE(YEAR(F44),MONTH(F44),DAY(F44)),Virkedager!C:G,2,0)+INDEX('SLA-parameter DRIFT'!B:B,R44+1)</f>
        <v>#N/A</v>
      </c>
      <c r="U44" s="173" t="e">
        <f>VLOOKUP(DATE(YEAR(F44),MONTH(F44),DAY(F44)),Virkedager!C:G,IF(E44="B",3,2)+INDEX('SLA-parameter DRIFT'!E:E,R44+0,0),0)+INDEX('SLA-parameter DRIFT'!D:D,R44+1)</f>
        <v>#N/A</v>
      </c>
      <c r="V44" s="122" t="e">
        <f>VLOOKUP(DATE(YEAR(F44),MONTH(F44),DAY(F44)),Virkedager!C:G,2,0)+INDEX('SLA-parameter DRIFT'!B:B,R44+2)</f>
        <v>#N/A</v>
      </c>
      <c r="W44" s="118" t="e">
        <f>VLOOKUP(DATE(YEAR(F44),MONTH(F44),DAY(F44)),Virkedager!C:G,IF(E44="B",4,3)+INDEX('SLA-parameter DRIFT'!E:E,R44+2,0),0)+INDEX('SLA-parameter DRIFT'!D:D,R44+2)</f>
        <v>#N/A</v>
      </c>
      <c r="X44" s="122" t="str">
        <f t="shared" si="4"/>
        <v/>
      </c>
      <c r="Y44" s="119">
        <f>SUMIF(Virkedager!C:C,"&lt;" &amp; H44,Virkedager!A:A)-SUMIF(Virkedager!C:C,"&lt;" &amp; X44,Virkedager!A:A)</f>
        <v>0</v>
      </c>
      <c r="Z44" s="121" t="str">
        <f t="shared" si="5"/>
        <v/>
      </c>
      <c r="AA44" s="123" t="str">
        <f t="shared" si="0"/>
        <v/>
      </c>
      <c r="AB44" s="124" t="str">
        <f t="shared" si="7"/>
        <v/>
      </c>
      <c r="AC44" s="172"/>
    </row>
    <row r="45" spans="2:29" s="139" customFormat="1" ht="15" x14ac:dyDescent="0.25">
      <c r="B45" s="141"/>
      <c r="C45" s="142"/>
      <c r="D45" s="147"/>
      <c r="E45" s="148"/>
      <c r="F45" s="143"/>
      <c r="G45" s="144"/>
      <c r="H45" s="143"/>
      <c r="I45" s="144"/>
      <c r="J45" s="145"/>
      <c r="K45" s="146"/>
      <c r="L45" s="116" t="s">
        <v>77</v>
      </c>
      <c r="M45" s="117" t="s">
        <v>137</v>
      </c>
      <c r="N45" s="118">
        <f t="shared" si="1"/>
        <v>0</v>
      </c>
      <c r="O45" s="118">
        <f t="shared" si="2"/>
        <v>0</v>
      </c>
      <c r="P45" s="119">
        <f>SUMIF(Virkedager!C:C,"&lt;" &amp; H45,Virkedager!A:A)-SUMIF(Virkedager!C:C,"&lt;" &amp; F45,Virkedager!A:A)</f>
        <v>0</v>
      </c>
      <c r="Q45" s="120" t="str">
        <f t="shared" si="3"/>
        <v>Operatøraksess</v>
      </c>
      <c r="R45" s="121">
        <f>MATCH(Q45,'SLA-parameter DRIFT'!A:A,0)</f>
        <v>16</v>
      </c>
      <c r="S45" s="118" t="e">
        <f>VLOOKUP(DATE(YEAR(F45),MONTH(F45),DAY(F45)),Virkedager!C:G,IF(E45="B",3,2),0)+INDEX('SLA-parameter DRIFT'!D:D,R45+2)</f>
        <v>#N/A</v>
      </c>
      <c r="T45" s="122" t="e">
        <f>VLOOKUP(DATE(YEAR(F45),MONTH(F45),DAY(F45)),Virkedager!C:G,2,0)+INDEX('SLA-parameter DRIFT'!B:B,R45+1)</f>
        <v>#N/A</v>
      </c>
      <c r="U45" s="173" t="e">
        <f>VLOOKUP(DATE(YEAR(F45),MONTH(F45),DAY(F45)),Virkedager!C:G,IF(E45="B",3,2)+INDEX('SLA-parameter DRIFT'!E:E,R45+0,0),0)+INDEX('SLA-parameter DRIFT'!D:D,R45+1)</f>
        <v>#N/A</v>
      </c>
      <c r="V45" s="122" t="e">
        <f>VLOOKUP(DATE(YEAR(F45),MONTH(F45),DAY(F45)),Virkedager!C:G,2,0)+INDEX('SLA-parameter DRIFT'!B:B,R45+2)</f>
        <v>#N/A</v>
      </c>
      <c r="W45" s="118" t="e">
        <f>VLOOKUP(DATE(YEAR(F45),MONTH(F45),DAY(F45)),Virkedager!C:G,IF(E45="B",4,3)+INDEX('SLA-parameter DRIFT'!E:E,R45+2,0),0)+INDEX('SLA-parameter DRIFT'!D:D,R45+2)</f>
        <v>#N/A</v>
      </c>
      <c r="X45" s="122" t="str">
        <f t="shared" si="4"/>
        <v/>
      </c>
      <c r="Y45" s="119">
        <f>SUMIF(Virkedager!C:C,"&lt;" &amp; H45,Virkedager!A:A)-SUMIF(Virkedager!C:C,"&lt;" &amp; X45,Virkedager!A:A)</f>
        <v>0</v>
      </c>
      <c r="Z45" s="121" t="str">
        <f t="shared" si="5"/>
        <v/>
      </c>
      <c r="AA45" s="123" t="str">
        <f t="shared" si="0"/>
        <v/>
      </c>
      <c r="AB45" s="124" t="str">
        <f t="shared" si="7"/>
        <v/>
      </c>
      <c r="AC45" s="172"/>
    </row>
    <row r="46" spans="2:29" s="139" customFormat="1" ht="15" x14ac:dyDescent="0.25">
      <c r="B46" s="141"/>
      <c r="C46" s="142"/>
      <c r="D46" s="147"/>
      <c r="E46" s="148"/>
      <c r="F46" s="143"/>
      <c r="G46" s="144"/>
      <c r="H46" s="143"/>
      <c r="I46" s="144"/>
      <c r="J46" s="145"/>
      <c r="K46" s="146"/>
      <c r="L46" s="116" t="s">
        <v>77</v>
      </c>
      <c r="M46" s="117" t="s">
        <v>137</v>
      </c>
      <c r="N46" s="118">
        <f t="shared" si="1"/>
        <v>0</v>
      </c>
      <c r="O46" s="118">
        <f t="shared" si="2"/>
        <v>0</v>
      </c>
      <c r="P46" s="119">
        <f>SUMIF(Virkedager!C:C,"&lt;" &amp; H46,Virkedager!A:A)-SUMIF(Virkedager!C:C,"&lt;" &amp; F46,Virkedager!A:A)</f>
        <v>0</v>
      </c>
      <c r="Q46" s="120" t="str">
        <f t="shared" si="3"/>
        <v>Operatøraksess</v>
      </c>
      <c r="R46" s="121">
        <f>MATCH(Q46,'SLA-parameter DRIFT'!A:A,0)</f>
        <v>16</v>
      </c>
      <c r="S46" s="118" t="e">
        <f>VLOOKUP(DATE(YEAR(F46),MONTH(F46),DAY(F46)),Virkedager!C:G,IF(E46="B",3,2),0)+INDEX('SLA-parameter DRIFT'!D:D,R46+2)</f>
        <v>#N/A</v>
      </c>
      <c r="T46" s="122" t="e">
        <f>VLOOKUP(DATE(YEAR(F46),MONTH(F46),DAY(F46)),Virkedager!C:G,2,0)+INDEX('SLA-parameter DRIFT'!B:B,R46+1)</f>
        <v>#N/A</v>
      </c>
      <c r="U46" s="173" t="e">
        <f>VLOOKUP(DATE(YEAR(F46),MONTH(F46),DAY(F46)),Virkedager!C:G,IF(E46="B",3,2)+INDEX('SLA-parameter DRIFT'!E:E,R46+0,0),0)+INDEX('SLA-parameter DRIFT'!D:D,R46+1)</f>
        <v>#N/A</v>
      </c>
      <c r="V46" s="122" t="e">
        <f>VLOOKUP(DATE(YEAR(F46),MONTH(F46),DAY(F46)),Virkedager!C:G,2,0)+INDEX('SLA-parameter DRIFT'!B:B,R46+2)</f>
        <v>#N/A</v>
      </c>
      <c r="W46" s="118" t="e">
        <f>VLOOKUP(DATE(YEAR(F46),MONTH(F46),DAY(F46)),Virkedager!C:G,IF(E46="B",4,3)+INDEX('SLA-parameter DRIFT'!E:E,R46+2,0),0)+INDEX('SLA-parameter DRIFT'!D:D,R46+2)</f>
        <v>#N/A</v>
      </c>
      <c r="X46" s="122" t="str">
        <f t="shared" si="4"/>
        <v/>
      </c>
      <c r="Y46" s="119">
        <f>SUMIF(Virkedager!C:C,"&lt;" &amp; H46,Virkedager!A:A)-SUMIF(Virkedager!C:C,"&lt;" &amp; X46,Virkedager!A:A)</f>
        <v>0</v>
      </c>
      <c r="Z46" s="121" t="str">
        <f t="shared" si="5"/>
        <v/>
      </c>
      <c r="AA46" s="123" t="str">
        <f t="shared" si="0"/>
        <v/>
      </c>
      <c r="AB46" s="124" t="str">
        <f t="shared" si="7"/>
        <v/>
      </c>
      <c r="AC46" s="172"/>
    </row>
    <row r="47" spans="2:29" s="139" customFormat="1" ht="15" x14ac:dyDescent="0.25">
      <c r="B47" s="141"/>
      <c r="C47" s="142"/>
      <c r="D47" s="147"/>
      <c r="E47" s="148"/>
      <c r="F47" s="143"/>
      <c r="G47" s="144"/>
      <c r="H47" s="143"/>
      <c r="I47" s="144"/>
      <c r="J47" s="145"/>
      <c r="K47" s="146"/>
      <c r="L47" s="116" t="s">
        <v>77</v>
      </c>
      <c r="M47" s="117" t="s">
        <v>137</v>
      </c>
      <c r="N47" s="118">
        <f t="shared" si="1"/>
        <v>0</v>
      </c>
      <c r="O47" s="118">
        <f t="shared" si="2"/>
        <v>0</v>
      </c>
      <c r="P47" s="119">
        <f>SUMIF(Virkedager!C:C,"&lt;" &amp; H47,Virkedager!A:A)-SUMIF(Virkedager!C:C,"&lt;" &amp; F47,Virkedager!A:A)</f>
        <v>0</v>
      </c>
      <c r="Q47" s="120" t="str">
        <f t="shared" si="3"/>
        <v>Operatøraksess</v>
      </c>
      <c r="R47" s="121">
        <f>MATCH(Q47,'SLA-parameter DRIFT'!A:A,0)</f>
        <v>16</v>
      </c>
      <c r="S47" s="118" t="e">
        <f>VLOOKUP(DATE(YEAR(F47),MONTH(F47),DAY(F47)),Virkedager!C:G,IF(E47="B",3,2),0)+INDEX('SLA-parameter DRIFT'!D:D,R47+2)</f>
        <v>#N/A</v>
      </c>
      <c r="T47" s="122" t="e">
        <f>VLOOKUP(DATE(YEAR(F47),MONTH(F47),DAY(F47)),Virkedager!C:G,2,0)+INDEX('SLA-parameter DRIFT'!B:B,R47+1)</f>
        <v>#N/A</v>
      </c>
      <c r="U47" s="173" t="e">
        <f>VLOOKUP(DATE(YEAR(F47),MONTH(F47),DAY(F47)),Virkedager!C:G,IF(E47="B",3,2)+INDEX('SLA-parameter DRIFT'!E:E,R47+0,0),0)+INDEX('SLA-parameter DRIFT'!D:D,R47+1)</f>
        <v>#N/A</v>
      </c>
      <c r="V47" s="122" t="e">
        <f>VLOOKUP(DATE(YEAR(F47),MONTH(F47),DAY(F47)),Virkedager!C:G,2,0)+INDEX('SLA-parameter DRIFT'!B:B,R47+2)</f>
        <v>#N/A</v>
      </c>
      <c r="W47" s="118" t="e">
        <f>VLOOKUP(DATE(YEAR(F47),MONTH(F47),DAY(F47)),Virkedager!C:G,IF(E47="B",4,3)+INDEX('SLA-parameter DRIFT'!E:E,R47+2,0),0)+INDEX('SLA-parameter DRIFT'!D:D,R47+2)</f>
        <v>#N/A</v>
      </c>
      <c r="X47" s="122" t="str">
        <f t="shared" si="4"/>
        <v/>
      </c>
      <c r="Y47" s="119">
        <f>SUMIF(Virkedager!C:C,"&lt;" &amp; H47,Virkedager!A:A)-SUMIF(Virkedager!C:C,"&lt;" &amp; X47,Virkedager!A:A)</f>
        <v>0</v>
      </c>
      <c r="Z47" s="121" t="str">
        <f t="shared" si="5"/>
        <v/>
      </c>
      <c r="AA47" s="123" t="str">
        <f t="shared" si="0"/>
        <v/>
      </c>
      <c r="AB47" s="124" t="str">
        <f t="shared" si="7"/>
        <v/>
      </c>
      <c r="AC47" s="172"/>
    </row>
    <row r="48" spans="2:29" s="139" customFormat="1" ht="15" x14ac:dyDescent="0.25">
      <c r="B48" s="141"/>
      <c r="C48" s="142"/>
      <c r="D48" s="147"/>
      <c r="E48" s="148"/>
      <c r="F48" s="143"/>
      <c r="G48" s="144"/>
      <c r="H48" s="143"/>
      <c r="I48" s="144"/>
      <c r="J48" s="145"/>
      <c r="K48" s="146"/>
      <c r="L48" s="116" t="s">
        <v>77</v>
      </c>
      <c r="M48" s="117" t="s">
        <v>137</v>
      </c>
      <c r="N48" s="118">
        <f t="shared" si="1"/>
        <v>0</v>
      </c>
      <c r="O48" s="118">
        <f t="shared" si="2"/>
        <v>0</v>
      </c>
      <c r="P48" s="119">
        <f>SUMIF(Virkedager!C:C,"&lt;" &amp; H48,Virkedager!A:A)-SUMIF(Virkedager!C:C,"&lt;" &amp; F48,Virkedager!A:A)</f>
        <v>0</v>
      </c>
      <c r="Q48" s="120" t="str">
        <f t="shared" si="3"/>
        <v>Operatøraksess</v>
      </c>
      <c r="R48" s="121">
        <f>MATCH(Q48,'SLA-parameter DRIFT'!A:A,0)</f>
        <v>16</v>
      </c>
      <c r="S48" s="118" t="e">
        <f>VLOOKUP(DATE(YEAR(F48),MONTH(F48),DAY(F48)),Virkedager!C:G,IF(E48="B",3,2),0)+INDEX('SLA-parameter DRIFT'!D:D,R48+2)</f>
        <v>#N/A</v>
      </c>
      <c r="T48" s="122" t="e">
        <f>VLOOKUP(DATE(YEAR(F48),MONTH(F48),DAY(F48)),Virkedager!C:G,2,0)+INDEX('SLA-parameter DRIFT'!B:B,R48+1)</f>
        <v>#N/A</v>
      </c>
      <c r="U48" s="173" t="e">
        <f>VLOOKUP(DATE(YEAR(F48),MONTH(F48),DAY(F48)),Virkedager!C:G,IF(E48="B",3,2)+INDEX('SLA-parameter DRIFT'!E:E,R48+0,0),0)+INDEX('SLA-parameter DRIFT'!D:D,R48+1)</f>
        <v>#N/A</v>
      </c>
      <c r="V48" s="122" t="e">
        <f>VLOOKUP(DATE(YEAR(F48),MONTH(F48),DAY(F48)),Virkedager!C:G,2,0)+INDEX('SLA-parameter DRIFT'!B:B,R48+2)</f>
        <v>#N/A</v>
      </c>
      <c r="W48" s="118" t="e">
        <f>VLOOKUP(DATE(YEAR(F48),MONTH(F48),DAY(F48)),Virkedager!C:G,IF(E48="B",4,3)+INDEX('SLA-parameter DRIFT'!E:E,R48+2,0),0)+INDEX('SLA-parameter DRIFT'!D:D,R48+2)</f>
        <v>#N/A</v>
      </c>
      <c r="X48" s="122" t="str">
        <f t="shared" si="4"/>
        <v/>
      </c>
      <c r="Y48" s="119">
        <f>SUMIF(Virkedager!C:C,"&lt;" &amp; H48,Virkedager!A:A)-SUMIF(Virkedager!C:C,"&lt;" &amp; X48,Virkedager!A:A)</f>
        <v>0</v>
      </c>
      <c r="Z48" s="121" t="str">
        <f t="shared" si="5"/>
        <v/>
      </c>
      <c r="AA48" s="123" t="str">
        <f t="shared" si="0"/>
        <v/>
      </c>
      <c r="AB48" s="124" t="str">
        <f t="shared" si="7"/>
        <v/>
      </c>
      <c r="AC48" s="172"/>
    </row>
    <row r="49" spans="2:29" s="139" customFormat="1" ht="15" x14ac:dyDescent="0.25">
      <c r="B49" s="141"/>
      <c r="C49" s="142"/>
      <c r="D49" s="147"/>
      <c r="E49" s="148"/>
      <c r="F49" s="143"/>
      <c r="G49" s="144"/>
      <c r="H49" s="143"/>
      <c r="I49" s="144"/>
      <c r="J49" s="145"/>
      <c r="K49" s="146"/>
      <c r="L49" s="116" t="s">
        <v>77</v>
      </c>
      <c r="M49" s="117" t="s">
        <v>137</v>
      </c>
      <c r="N49" s="118">
        <f t="shared" si="1"/>
        <v>0</v>
      </c>
      <c r="O49" s="118">
        <f t="shared" si="2"/>
        <v>0</v>
      </c>
      <c r="P49" s="119">
        <f>SUMIF(Virkedager!C:C,"&lt;" &amp; H49,Virkedager!A:A)-SUMIF(Virkedager!C:C,"&lt;" &amp; F49,Virkedager!A:A)</f>
        <v>0</v>
      </c>
      <c r="Q49" s="120" t="str">
        <f t="shared" si="3"/>
        <v>Operatøraksess</v>
      </c>
      <c r="R49" s="121">
        <f>MATCH(Q49,'SLA-parameter DRIFT'!A:A,0)</f>
        <v>16</v>
      </c>
      <c r="S49" s="118" t="e">
        <f>VLOOKUP(DATE(YEAR(F49),MONTH(F49),DAY(F49)),Virkedager!C:G,IF(E49="B",3,2),0)+INDEX('SLA-parameter DRIFT'!D:D,R49+2)</f>
        <v>#N/A</v>
      </c>
      <c r="T49" s="122" t="e">
        <f>VLOOKUP(DATE(YEAR(F49),MONTH(F49),DAY(F49)),Virkedager!C:G,2,0)+INDEX('SLA-parameter DRIFT'!B:B,R49+1)</f>
        <v>#N/A</v>
      </c>
      <c r="U49" s="173" t="e">
        <f>VLOOKUP(DATE(YEAR(F49),MONTH(F49),DAY(F49)),Virkedager!C:G,IF(E49="B",3,2)+INDEX('SLA-parameter DRIFT'!E:E,R49+0,0),0)+INDEX('SLA-parameter DRIFT'!D:D,R49+1)</f>
        <v>#N/A</v>
      </c>
      <c r="V49" s="122" t="e">
        <f>VLOOKUP(DATE(YEAR(F49),MONTH(F49),DAY(F49)),Virkedager!C:G,2,0)+INDEX('SLA-parameter DRIFT'!B:B,R49+2)</f>
        <v>#N/A</v>
      </c>
      <c r="W49" s="118" t="e">
        <f>VLOOKUP(DATE(YEAR(F49),MONTH(F49),DAY(F49)),Virkedager!C:G,IF(E49="B",4,3)+INDEX('SLA-parameter DRIFT'!E:E,R49+2,0),0)+INDEX('SLA-parameter DRIFT'!D:D,R49+2)</f>
        <v>#N/A</v>
      </c>
      <c r="X49" s="122" t="str">
        <f t="shared" si="4"/>
        <v/>
      </c>
      <c r="Y49" s="119">
        <f>SUMIF(Virkedager!C:C,"&lt;" &amp; H49,Virkedager!A:A)-SUMIF(Virkedager!C:C,"&lt;" &amp; X49,Virkedager!A:A)</f>
        <v>0</v>
      </c>
      <c r="Z49" s="121" t="str">
        <f t="shared" si="5"/>
        <v/>
      </c>
      <c r="AA49" s="123" t="str">
        <f t="shared" si="0"/>
        <v/>
      </c>
      <c r="AB49" s="124" t="str">
        <f t="shared" si="7"/>
        <v/>
      </c>
      <c r="AC49" s="172"/>
    </row>
    <row r="50" spans="2:29" s="139" customFormat="1" ht="15" x14ac:dyDescent="0.25">
      <c r="B50" s="141"/>
      <c r="C50" s="142"/>
      <c r="D50" s="147"/>
      <c r="E50" s="148"/>
      <c r="F50" s="143"/>
      <c r="G50" s="144"/>
      <c r="H50" s="143"/>
      <c r="I50" s="144"/>
      <c r="J50" s="145"/>
      <c r="K50" s="146"/>
      <c r="L50" s="116" t="s">
        <v>77</v>
      </c>
      <c r="M50" s="117" t="s">
        <v>137</v>
      </c>
      <c r="N50" s="118">
        <f t="shared" si="1"/>
        <v>0</v>
      </c>
      <c r="O50" s="118">
        <f t="shared" si="2"/>
        <v>0</v>
      </c>
      <c r="P50" s="119">
        <f>SUMIF(Virkedager!C:C,"&lt;" &amp; H50,Virkedager!A:A)-SUMIF(Virkedager!C:C,"&lt;" &amp; F50,Virkedager!A:A)</f>
        <v>0</v>
      </c>
      <c r="Q50" s="120" t="str">
        <f t="shared" si="3"/>
        <v>Operatøraksess</v>
      </c>
      <c r="R50" s="121">
        <f>MATCH(Q50,'SLA-parameter DRIFT'!A:A,0)</f>
        <v>16</v>
      </c>
      <c r="S50" s="118" t="e">
        <f>VLOOKUP(DATE(YEAR(F50),MONTH(F50),DAY(F50)),Virkedager!C:G,IF(E50="B",3,2),0)+INDEX('SLA-parameter DRIFT'!D:D,R50+2)</f>
        <v>#N/A</v>
      </c>
      <c r="T50" s="122" t="e">
        <f>VLOOKUP(DATE(YEAR(F50),MONTH(F50),DAY(F50)),Virkedager!C:G,2,0)+INDEX('SLA-parameter DRIFT'!B:B,R50+1)</f>
        <v>#N/A</v>
      </c>
      <c r="U50" s="173" t="e">
        <f>VLOOKUP(DATE(YEAR(F50),MONTH(F50),DAY(F50)),Virkedager!C:G,IF(E50="B",3,2)+INDEX('SLA-parameter DRIFT'!E:E,R50+0,0),0)+INDEX('SLA-parameter DRIFT'!D:D,R50+1)</f>
        <v>#N/A</v>
      </c>
      <c r="V50" s="122" t="e">
        <f>VLOOKUP(DATE(YEAR(F50),MONTH(F50),DAY(F50)),Virkedager!C:G,2,0)+INDEX('SLA-parameter DRIFT'!B:B,R50+2)</f>
        <v>#N/A</v>
      </c>
      <c r="W50" s="118" t="e">
        <f>VLOOKUP(DATE(YEAR(F50),MONTH(F50),DAY(F50)),Virkedager!C:G,IF(E50="B",4,3)+INDEX('SLA-parameter DRIFT'!E:E,R50+2,0),0)+INDEX('SLA-parameter DRIFT'!D:D,R50+2)</f>
        <v>#N/A</v>
      </c>
      <c r="X50" s="122" t="str">
        <f t="shared" si="4"/>
        <v/>
      </c>
      <c r="Y50" s="119">
        <f>SUMIF(Virkedager!C:C,"&lt;" &amp; H50,Virkedager!A:A)-SUMIF(Virkedager!C:C,"&lt;" &amp; X50,Virkedager!A:A)</f>
        <v>0</v>
      </c>
      <c r="Z50" s="121" t="str">
        <f t="shared" si="5"/>
        <v/>
      </c>
      <c r="AA50" s="123" t="str">
        <f t="shared" si="0"/>
        <v/>
      </c>
      <c r="AB50" s="124" t="str">
        <f t="shared" si="7"/>
        <v/>
      </c>
      <c r="AC50" s="172"/>
    </row>
    <row r="51" spans="2:29" s="139" customFormat="1" ht="15" x14ac:dyDescent="0.25">
      <c r="B51" s="141"/>
      <c r="C51" s="142"/>
      <c r="D51" s="147"/>
      <c r="E51" s="148"/>
      <c r="F51" s="143"/>
      <c r="G51" s="144"/>
      <c r="H51" s="143"/>
      <c r="I51" s="144"/>
      <c r="J51" s="145"/>
      <c r="K51" s="146"/>
      <c r="L51" s="116" t="s">
        <v>77</v>
      </c>
      <c r="M51" s="117" t="s">
        <v>137</v>
      </c>
      <c r="N51" s="118">
        <f t="shared" si="1"/>
        <v>0</v>
      </c>
      <c r="O51" s="118">
        <f t="shared" si="2"/>
        <v>0</v>
      </c>
      <c r="P51" s="119">
        <f>SUMIF(Virkedager!C:C,"&lt;" &amp; H51,Virkedager!A:A)-SUMIF(Virkedager!C:C,"&lt;" &amp; F51,Virkedager!A:A)</f>
        <v>0</v>
      </c>
      <c r="Q51" s="120" t="str">
        <f t="shared" si="3"/>
        <v>Operatøraksess</v>
      </c>
      <c r="R51" s="121">
        <f>MATCH(Q51,'SLA-parameter DRIFT'!A:A,0)</f>
        <v>16</v>
      </c>
      <c r="S51" s="118" t="e">
        <f>VLOOKUP(DATE(YEAR(F51),MONTH(F51),DAY(F51)),Virkedager!C:G,IF(E51="B",3,2),0)+INDEX('SLA-parameter DRIFT'!D:D,R51+2)</f>
        <v>#N/A</v>
      </c>
      <c r="T51" s="122" t="e">
        <f>VLOOKUP(DATE(YEAR(F51),MONTH(F51),DAY(F51)),Virkedager!C:G,2,0)+INDEX('SLA-parameter DRIFT'!B:B,R51+1)</f>
        <v>#N/A</v>
      </c>
      <c r="U51" s="173" t="e">
        <f>VLOOKUP(DATE(YEAR(F51),MONTH(F51),DAY(F51)),Virkedager!C:G,IF(E51="B",3,2)+INDEX('SLA-parameter DRIFT'!E:E,R51+0,0),0)+INDEX('SLA-parameter DRIFT'!D:D,R51+1)</f>
        <v>#N/A</v>
      </c>
      <c r="V51" s="122" t="e">
        <f>VLOOKUP(DATE(YEAR(F51),MONTH(F51),DAY(F51)),Virkedager!C:G,2,0)+INDEX('SLA-parameter DRIFT'!B:B,R51+2)</f>
        <v>#N/A</v>
      </c>
      <c r="W51" s="118" t="e">
        <f>VLOOKUP(DATE(YEAR(F51),MONTH(F51),DAY(F51)),Virkedager!C:G,IF(E51="B",4,3)+INDEX('SLA-parameter DRIFT'!E:E,R51+2,0),0)+INDEX('SLA-parameter DRIFT'!D:D,R51+2)</f>
        <v>#N/A</v>
      </c>
      <c r="X51" s="122" t="str">
        <f t="shared" si="4"/>
        <v/>
      </c>
      <c r="Y51" s="119">
        <f>SUMIF(Virkedager!C:C,"&lt;" &amp; H51,Virkedager!A:A)-SUMIF(Virkedager!C:C,"&lt;" &amp; X51,Virkedager!A:A)</f>
        <v>0</v>
      </c>
      <c r="Z51" s="121" t="str">
        <f t="shared" si="5"/>
        <v/>
      </c>
      <c r="AA51" s="123" t="str">
        <f t="shared" si="0"/>
        <v/>
      </c>
      <c r="AB51" s="124" t="str">
        <f t="shared" si="7"/>
        <v/>
      </c>
      <c r="AC51" s="172"/>
    </row>
    <row r="52" spans="2:29" s="139" customFormat="1" ht="15" x14ac:dyDescent="0.25">
      <c r="B52" s="141"/>
      <c r="C52" s="142"/>
      <c r="D52" s="147"/>
      <c r="E52" s="148"/>
      <c r="F52" s="143"/>
      <c r="G52" s="144"/>
      <c r="H52" s="143"/>
      <c r="I52" s="144"/>
      <c r="J52" s="145"/>
      <c r="K52" s="146"/>
      <c r="L52" s="116" t="s">
        <v>77</v>
      </c>
      <c r="M52" s="117" t="s">
        <v>137</v>
      </c>
      <c r="N52" s="118">
        <f t="shared" si="1"/>
        <v>0</v>
      </c>
      <c r="O52" s="118">
        <f t="shared" si="2"/>
        <v>0</v>
      </c>
      <c r="P52" s="119">
        <f>SUMIF(Virkedager!C:C,"&lt;" &amp; H52,Virkedager!A:A)-SUMIF(Virkedager!C:C,"&lt;" &amp; F52,Virkedager!A:A)</f>
        <v>0</v>
      </c>
      <c r="Q52" s="120" t="str">
        <f t="shared" si="3"/>
        <v>Operatøraksess</v>
      </c>
      <c r="R52" s="121">
        <f>MATCH(Q52,'SLA-parameter DRIFT'!A:A,0)</f>
        <v>16</v>
      </c>
      <c r="S52" s="118" t="e">
        <f>VLOOKUP(DATE(YEAR(F52),MONTH(F52),DAY(F52)),Virkedager!C:G,IF(E52="B",3,2),0)+INDEX('SLA-parameter DRIFT'!D:D,R52+2)</f>
        <v>#N/A</v>
      </c>
      <c r="T52" s="122" t="e">
        <f>VLOOKUP(DATE(YEAR(F52),MONTH(F52),DAY(F52)),Virkedager!C:G,2,0)+INDEX('SLA-parameter DRIFT'!B:B,R52+1)</f>
        <v>#N/A</v>
      </c>
      <c r="U52" s="173" t="e">
        <f>VLOOKUP(DATE(YEAR(F52),MONTH(F52),DAY(F52)),Virkedager!C:G,IF(E52="B",3,2)+INDEX('SLA-parameter DRIFT'!E:E,R52+0,0),0)+INDEX('SLA-parameter DRIFT'!D:D,R52+1)</f>
        <v>#N/A</v>
      </c>
      <c r="V52" s="122" t="e">
        <f>VLOOKUP(DATE(YEAR(F52),MONTH(F52),DAY(F52)),Virkedager!C:G,2,0)+INDEX('SLA-parameter DRIFT'!B:B,R52+2)</f>
        <v>#N/A</v>
      </c>
      <c r="W52" s="118" t="e">
        <f>VLOOKUP(DATE(YEAR(F52),MONTH(F52),DAY(F52)),Virkedager!C:G,IF(E52="B",4,3)+INDEX('SLA-parameter DRIFT'!E:E,R52+2,0),0)+INDEX('SLA-parameter DRIFT'!D:D,R52+2)</f>
        <v>#N/A</v>
      </c>
      <c r="X52" s="122" t="str">
        <f t="shared" si="4"/>
        <v/>
      </c>
      <c r="Y52" s="119">
        <f>SUMIF(Virkedager!C:C,"&lt;" &amp; H52,Virkedager!A:A)-SUMIF(Virkedager!C:C,"&lt;" &amp; X52,Virkedager!A:A)</f>
        <v>0</v>
      </c>
      <c r="Z52" s="121" t="str">
        <f t="shared" si="5"/>
        <v/>
      </c>
      <c r="AA52" s="123" t="str">
        <f t="shared" si="0"/>
        <v/>
      </c>
      <c r="AB52" s="124" t="str">
        <f t="shared" si="7"/>
        <v/>
      </c>
      <c r="AC52" s="172"/>
    </row>
    <row r="53" spans="2:29" s="139" customFormat="1" ht="15" x14ac:dyDescent="0.25">
      <c r="B53" s="141"/>
      <c r="C53" s="142"/>
      <c r="D53" s="147"/>
      <c r="E53" s="148"/>
      <c r="F53" s="143"/>
      <c r="G53" s="144"/>
      <c r="H53" s="143"/>
      <c r="I53" s="144"/>
      <c r="J53" s="145"/>
      <c r="K53" s="146"/>
      <c r="L53" s="116" t="s">
        <v>77</v>
      </c>
      <c r="M53" s="117" t="s">
        <v>137</v>
      </c>
      <c r="N53" s="118">
        <f t="shared" si="1"/>
        <v>0</v>
      </c>
      <c r="O53" s="118">
        <f t="shared" si="2"/>
        <v>0</v>
      </c>
      <c r="P53" s="119">
        <f>SUMIF(Virkedager!C:C,"&lt;" &amp; H53,Virkedager!A:A)-SUMIF(Virkedager!C:C,"&lt;" &amp; F53,Virkedager!A:A)</f>
        <v>0</v>
      </c>
      <c r="Q53" s="120" t="str">
        <f t="shared" si="3"/>
        <v>Operatøraksess</v>
      </c>
      <c r="R53" s="121">
        <f>MATCH(Q53,'SLA-parameter DRIFT'!A:A,0)</f>
        <v>16</v>
      </c>
      <c r="S53" s="118" t="e">
        <f>VLOOKUP(DATE(YEAR(F53),MONTH(F53),DAY(F53)),Virkedager!C:G,IF(E53="B",3,2),0)+INDEX('SLA-parameter DRIFT'!D:D,R53+2)</f>
        <v>#N/A</v>
      </c>
      <c r="T53" s="122" t="e">
        <f>VLOOKUP(DATE(YEAR(F53),MONTH(F53),DAY(F53)),Virkedager!C:G,2,0)+INDEX('SLA-parameter DRIFT'!B:B,R53+1)</f>
        <v>#N/A</v>
      </c>
      <c r="U53" s="173" t="e">
        <f>VLOOKUP(DATE(YEAR(F53),MONTH(F53),DAY(F53)),Virkedager!C:G,IF(E53="B",3,2)+INDEX('SLA-parameter DRIFT'!E:E,R53+0,0),0)+INDEX('SLA-parameter DRIFT'!D:D,R53+1)</f>
        <v>#N/A</v>
      </c>
      <c r="V53" s="122" t="e">
        <f>VLOOKUP(DATE(YEAR(F53),MONTH(F53),DAY(F53)),Virkedager!C:G,2,0)+INDEX('SLA-parameter DRIFT'!B:B,R53+2)</f>
        <v>#N/A</v>
      </c>
      <c r="W53" s="118" t="e">
        <f>VLOOKUP(DATE(YEAR(F53),MONTH(F53),DAY(F53)),Virkedager!C:G,IF(E53="B",4,3)+INDEX('SLA-parameter DRIFT'!E:E,R53+2,0),0)+INDEX('SLA-parameter DRIFT'!D:D,R53+2)</f>
        <v>#N/A</v>
      </c>
      <c r="X53" s="122" t="str">
        <f t="shared" si="4"/>
        <v/>
      </c>
      <c r="Y53" s="119">
        <f>SUMIF(Virkedager!C:C,"&lt;" &amp; H53,Virkedager!A:A)-SUMIF(Virkedager!C:C,"&lt;" &amp; X53,Virkedager!A:A)</f>
        <v>0</v>
      </c>
      <c r="Z53" s="121" t="str">
        <f t="shared" si="5"/>
        <v/>
      </c>
      <c r="AA53" s="123" t="str">
        <f t="shared" si="0"/>
        <v/>
      </c>
      <c r="AB53" s="124" t="str">
        <f t="shared" si="7"/>
        <v/>
      </c>
      <c r="AC53" s="172"/>
    </row>
    <row r="54" spans="2:29" s="139" customFormat="1" ht="15" x14ac:dyDescent="0.25">
      <c r="B54" s="141"/>
      <c r="C54" s="142"/>
      <c r="D54" s="147"/>
      <c r="E54" s="148"/>
      <c r="F54" s="143"/>
      <c r="G54" s="144"/>
      <c r="H54" s="143"/>
      <c r="I54" s="144"/>
      <c r="J54" s="145"/>
      <c r="K54" s="146"/>
      <c r="L54" s="116" t="s">
        <v>77</v>
      </c>
      <c r="M54" s="117" t="s">
        <v>137</v>
      </c>
      <c r="N54" s="118">
        <f t="shared" si="1"/>
        <v>0</v>
      </c>
      <c r="O54" s="118">
        <f t="shared" si="2"/>
        <v>0</v>
      </c>
      <c r="P54" s="119">
        <f>SUMIF(Virkedager!C:C,"&lt;" &amp; H54,Virkedager!A:A)-SUMIF(Virkedager!C:C,"&lt;" &amp; F54,Virkedager!A:A)</f>
        <v>0</v>
      </c>
      <c r="Q54" s="120" t="str">
        <f t="shared" si="3"/>
        <v>Operatøraksess</v>
      </c>
      <c r="R54" s="121">
        <f>MATCH(Q54,'SLA-parameter DRIFT'!A:A,0)</f>
        <v>16</v>
      </c>
      <c r="S54" s="118" t="e">
        <f>VLOOKUP(DATE(YEAR(F54),MONTH(F54),DAY(F54)),Virkedager!C:G,IF(E54="B",3,2),0)+INDEX('SLA-parameter DRIFT'!D:D,R54+2)</f>
        <v>#N/A</v>
      </c>
      <c r="T54" s="122" t="e">
        <f>VLOOKUP(DATE(YEAR(F54),MONTH(F54),DAY(F54)),Virkedager!C:G,2,0)+INDEX('SLA-parameter DRIFT'!B:B,R54+1)</f>
        <v>#N/A</v>
      </c>
      <c r="U54" s="173" t="e">
        <f>VLOOKUP(DATE(YEAR(F54),MONTH(F54),DAY(F54)),Virkedager!C:G,IF(E54="B",3,2)+INDEX('SLA-parameter DRIFT'!E:E,R54+0,0),0)+INDEX('SLA-parameter DRIFT'!D:D,R54+1)</f>
        <v>#N/A</v>
      </c>
      <c r="V54" s="122" t="e">
        <f>VLOOKUP(DATE(YEAR(F54),MONTH(F54),DAY(F54)),Virkedager!C:G,2,0)+INDEX('SLA-parameter DRIFT'!B:B,R54+2)</f>
        <v>#N/A</v>
      </c>
      <c r="W54" s="118" t="e">
        <f>VLOOKUP(DATE(YEAR(F54),MONTH(F54),DAY(F54)),Virkedager!C:G,IF(E54="B",4,3)+INDEX('SLA-parameter DRIFT'!E:E,R54+2,0),0)+INDEX('SLA-parameter DRIFT'!D:D,R54+2)</f>
        <v>#N/A</v>
      </c>
      <c r="X54" s="122" t="str">
        <f t="shared" si="4"/>
        <v/>
      </c>
      <c r="Y54" s="119">
        <f>SUMIF(Virkedager!C:C,"&lt;" &amp; H54,Virkedager!A:A)-SUMIF(Virkedager!C:C,"&lt;" &amp; X54,Virkedager!A:A)</f>
        <v>0</v>
      </c>
      <c r="Z54" s="121" t="str">
        <f t="shared" si="5"/>
        <v/>
      </c>
      <c r="AA54" s="123" t="str">
        <f t="shared" si="0"/>
        <v/>
      </c>
      <c r="AB54" s="124" t="str">
        <f t="shared" si="7"/>
        <v/>
      </c>
      <c r="AC54" s="172"/>
    </row>
    <row r="55" spans="2:29" s="139" customFormat="1" ht="15" x14ac:dyDescent="0.25">
      <c r="B55" s="141"/>
      <c r="C55" s="142"/>
      <c r="D55" s="147"/>
      <c r="E55" s="148"/>
      <c r="F55" s="143"/>
      <c r="G55" s="144"/>
      <c r="H55" s="143"/>
      <c r="I55" s="144"/>
      <c r="J55" s="145"/>
      <c r="K55" s="146"/>
      <c r="L55" s="116" t="s">
        <v>77</v>
      </c>
      <c r="M55" s="117" t="s">
        <v>137</v>
      </c>
      <c r="N55" s="118">
        <f t="shared" si="1"/>
        <v>0</v>
      </c>
      <c r="O55" s="118">
        <f t="shared" si="2"/>
        <v>0</v>
      </c>
      <c r="P55" s="119">
        <f>SUMIF(Virkedager!C:C,"&lt;" &amp; H55,Virkedager!A:A)-SUMIF(Virkedager!C:C,"&lt;" &amp; F55,Virkedager!A:A)</f>
        <v>0</v>
      </c>
      <c r="Q55" s="120" t="str">
        <f t="shared" si="3"/>
        <v>Operatøraksess</v>
      </c>
      <c r="R55" s="121">
        <f>MATCH(Q55,'SLA-parameter DRIFT'!A:A,0)</f>
        <v>16</v>
      </c>
      <c r="S55" s="118" t="e">
        <f>VLOOKUP(DATE(YEAR(F55),MONTH(F55),DAY(F55)),Virkedager!C:G,IF(E55="B",3,2),0)+INDEX('SLA-parameter DRIFT'!D:D,R55+2)</f>
        <v>#N/A</v>
      </c>
      <c r="T55" s="122" t="e">
        <f>VLOOKUP(DATE(YEAR(F55),MONTH(F55),DAY(F55)),Virkedager!C:G,2,0)+INDEX('SLA-parameter DRIFT'!B:B,R55+1)</f>
        <v>#N/A</v>
      </c>
      <c r="U55" s="173" t="e">
        <f>VLOOKUP(DATE(YEAR(F55),MONTH(F55),DAY(F55)),Virkedager!C:G,IF(E55="B",3,2)+INDEX('SLA-parameter DRIFT'!E:E,R55+0,0),0)+INDEX('SLA-parameter DRIFT'!D:D,R55+1)</f>
        <v>#N/A</v>
      </c>
      <c r="V55" s="122" t="e">
        <f>VLOOKUP(DATE(YEAR(F55),MONTH(F55),DAY(F55)),Virkedager!C:G,2,0)+INDEX('SLA-parameter DRIFT'!B:B,R55+2)</f>
        <v>#N/A</v>
      </c>
      <c r="W55" s="118" t="e">
        <f>VLOOKUP(DATE(YEAR(F55),MONTH(F55),DAY(F55)),Virkedager!C:G,IF(E55="B",4,3)+INDEX('SLA-parameter DRIFT'!E:E,R55+2,0),0)+INDEX('SLA-parameter DRIFT'!D:D,R55+2)</f>
        <v>#N/A</v>
      </c>
      <c r="X55" s="122" t="str">
        <f t="shared" si="4"/>
        <v/>
      </c>
      <c r="Y55" s="119">
        <f>SUMIF(Virkedager!C:C,"&lt;" &amp; H55,Virkedager!A:A)-SUMIF(Virkedager!C:C,"&lt;" &amp; X55,Virkedager!A:A)</f>
        <v>0</v>
      </c>
      <c r="Z55" s="121" t="str">
        <f t="shared" si="5"/>
        <v/>
      </c>
      <c r="AA55" s="123" t="str">
        <f t="shared" si="0"/>
        <v/>
      </c>
      <c r="AB55" s="124" t="str">
        <f t="shared" si="7"/>
        <v/>
      </c>
      <c r="AC55" s="172"/>
    </row>
    <row r="56" spans="2:29" s="139" customFormat="1" ht="15" x14ac:dyDescent="0.25">
      <c r="B56" s="141"/>
      <c r="C56" s="142"/>
      <c r="D56" s="147"/>
      <c r="E56" s="148"/>
      <c r="F56" s="143"/>
      <c r="G56" s="144"/>
      <c r="H56" s="143"/>
      <c r="I56" s="144"/>
      <c r="J56" s="145"/>
      <c r="K56" s="146"/>
      <c r="L56" s="116" t="s">
        <v>77</v>
      </c>
      <c r="M56" s="117" t="s">
        <v>137</v>
      </c>
      <c r="N56" s="118">
        <f t="shared" si="1"/>
        <v>0</v>
      </c>
      <c r="O56" s="118">
        <f t="shared" si="2"/>
        <v>0</v>
      </c>
      <c r="P56" s="119">
        <f>SUMIF(Virkedager!C:C,"&lt;" &amp; H56,Virkedager!A:A)-SUMIF(Virkedager!C:C,"&lt;" &amp; F56,Virkedager!A:A)</f>
        <v>0</v>
      </c>
      <c r="Q56" s="120" t="str">
        <f t="shared" si="3"/>
        <v>Operatøraksess</v>
      </c>
      <c r="R56" s="121">
        <f>MATCH(Q56,'SLA-parameter DRIFT'!A:A,0)</f>
        <v>16</v>
      </c>
      <c r="S56" s="118" t="e">
        <f>VLOOKUP(DATE(YEAR(F56),MONTH(F56),DAY(F56)),Virkedager!C:G,IF(E56="B",3,2),0)+INDEX('SLA-parameter DRIFT'!D:D,R56+2)</f>
        <v>#N/A</v>
      </c>
      <c r="T56" s="122" t="e">
        <f>VLOOKUP(DATE(YEAR(F56),MONTH(F56),DAY(F56)),Virkedager!C:G,2,0)+INDEX('SLA-parameter DRIFT'!B:B,R56+1)</f>
        <v>#N/A</v>
      </c>
      <c r="U56" s="173" t="e">
        <f>VLOOKUP(DATE(YEAR(F56),MONTH(F56),DAY(F56)),Virkedager!C:G,IF(E56="B",3,2)+INDEX('SLA-parameter DRIFT'!E:E,R56+0,0),0)+INDEX('SLA-parameter DRIFT'!D:D,R56+1)</f>
        <v>#N/A</v>
      </c>
      <c r="V56" s="122" t="e">
        <f>VLOOKUP(DATE(YEAR(F56),MONTH(F56),DAY(F56)),Virkedager!C:G,2,0)+INDEX('SLA-parameter DRIFT'!B:B,R56+2)</f>
        <v>#N/A</v>
      </c>
      <c r="W56" s="118" t="e">
        <f>VLOOKUP(DATE(YEAR(F56),MONTH(F56),DAY(F56)),Virkedager!C:G,IF(E56="B",4,3)+INDEX('SLA-parameter DRIFT'!E:E,R56+2,0),0)+INDEX('SLA-parameter DRIFT'!D:D,R56+2)</f>
        <v>#N/A</v>
      </c>
      <c r="X56" s="122" t="str">
        <f t="shared" si="4"/>
        <v/>
      </c>
      <c r="Y56" s="119">
        <f>SUMIF(Virkedager!C:C,"&lt;" &amp; H56,Virkedager!A:A)-SUMIF(Virkedager!C:C,"&lt;" &amp; X56,Virkedager!A:A)</f>
        <v>0</v>
      </c>
      <c r="Z56" s="121" t="str">
        <f t="shared" si="5"/>
        <v/>
      </c>
      <c r="AA56" s="123" t="str">
        <f t="shared" si="0"/>
        <v/>
      </c>
      <c r="AB56" s="124" t="str">
        <f t="shared" si="7"/>
        <v/>
      </c>
      <c r="AC56" s="172"/>
    </row>
    <row r="57" spans="2:29" s="139" customFormat="1" ht="15" x14ac:dyDescent="0.25">
      <c r="B57" s="141"/>
      <c r="C57" s="142"/>
      <c r="D57" s="147"/>
      <c r="E57" s="148"/>
      <c r="F57" s="143"/>
      <c r="G57" s="144"/>
      <c r="H57" s="143"/>
      <c r="I57" s="144"/>
      <c r="J57" s="145"/>
      <c r="K57" s="146"/>
      <c r="L57" s="116" t="s">
        <v>77</v>
      </c>
      <c r="M57" s="117" t="s">
        <v>137</v>
      </c>
      <c r="N57" s="118">
        <f t="shared" si="1"/>
        <v>0</v>
      </c>
      <c r="O57" s="118">
        <f t="shared" si="2"/>
        <v>0</v>
      </c>
      <c r="P57" s="119">
        <f>SUMIF(Virkedager!C:C,"&lt;" &amp; H57,Virkedager!A:A)-SUMIF(Virkedager!C:C,"&lt;" &amp; F57,Virkedager!A:A)</f>
        <v>0</v>
      </c>
      <c r="Q57" s="120" t="str">
        <f t="shared" si="3"/>
        <v>Operatøraksess</v>
      </c>
      <c r="R57" s="121">
        <f>MATCH(Q57,'SLA-parameter DRIFT'!A:A,0)</f>
        <v>16</v>
      </c>
      <c r="S57" s="118" t="e">
        <f>VLOOKUP(DATE(YEAR(F57),MONTH(F57),DAY(F57)),Virkedager!C:G,IF(E57="B",3,2),0)+INDEX('SLA-parameter DRIFT'!D:D,R57+2)</f>
        <v>#N/A</v>
      </c>
      <c r="T57" s="122" t="e">
        <f>VLOOKUP(DATE(YEAR(F57),MONTH(F57),DAY(F57)),Virkedager!C:G,2,0)+INDEX('SLA-parameter DRIFT'!B:B,R57+1)</f>
        <v>#N/A</v>
      </c>
      <c r="U57" s="173" t="e">
        <f>VLOOKUP(DATE(YEAR(F57),MONTH(F57),DAY(F57)),Virkedager!C:G,IF(E57="B",3,2)+INDEX('SLA-parameter DRIFT'!E:E,R57+0,0),0)+INDEX('SLA-parameter DRIFT'!D:D,R57+1)</f>
        <v>#N/A</v>
      </c>
      <c r="V57" s="122" t="e">
        <f>VLOOKUP(DATE(YEAR(F57),MONTH(F57),DAY(F57)),Virkedager!C:G,2,0)+INDEX('SLA-parameter DRIFT'!B:B,R57+2)</f>
        <v>#N/A</v>
      </c>
      <c r="W57" s="118" t="e">
        <f>VLOOKUP(DATE(YEAR(F57),MONTH(F57),DAY(F57)),Virkedager!C:G,IF(E57="B",4,3)+INDEX('SLA-parameter DRIFT'!E:E,R57+2,0),0)+INDEX('SLA-parameter DRIFT'!D:D,R57+2)</f>
        <v>#N/A</v>
      </c>
      <c r="X57" s="122" t="str">
        <f t="shared" si="4"/>
        <v/>
      </c>
      <c r="Y57" s="119">
        <f>SUMIF(Virkedager!C:C,"&lt;" &amp; H57,Virkedager!A:A)-SUMIF(Virkedager!C:C,"&lt;" &amp; X57,Virkedager!A:A)</f>
        <v>0</v>
      </c>
      <c r="Z57" s="121" t="str">
        <f t="shared" si="5"/>
        <v/>
      </c>
      <c r="AA57" s="123" t="str">
        <f t="shared" si="0"/>
        <v/>
      </c>
      <c r="AB57" s="124" t="str">
        <f t="shared" si="7"/>
        <v/>
      </c>
      <c r="AC57" s="172"/>
    </row>
    <row r="58" spans="2:29" s="139" customFormat="1" ht="15" x14ac:dyDescent="0.25">
      <c r="B58" s="141"/>
      <c r="C58" s="142"/>
      <c r="D58" s="147"/>
      <c r="E58" s="148"/>
      <c r="F58" s="143"/>
      <c r="G58" s="144"/>
      <c r="H58" s="143"/>
      <c r="I58" s="144"/>
      <c r="J58" s="145"/>
      <c r="K58" s="146"/>
      <c r="L58" s="116" t="s">
        <v>77</v>
      </c>
      <c r="M58" s="117" t="s">
        <v>137</v>
      </c>
      <c r="N58" s="118">
        <f t="shared" si="1"/>
        <v>0</v>
      </c>
      <c r="O58" s="118">
        <f t="shared" si="2"/>
        <v>0</v>
      </c>
      <c r="P58" s="119">
        <f>SUMIF(Virkedager!C:C,"&lt;" &amp; H58,Virkedager!A:A)-SUMIF(Virkedager!C:C,"&lt;" &amp; F58,Virkedager!A:A)</f>
        <v>0</v>
      </c>
      <c r="Q58" s="120" t="str">
        <f t="shared" si="3"/>
        <v>Operatøraksess</v>
      </c>
      <c r="R58" s="121">
        <f>MATCH(Q58,'SLA-parameter DRIFT'!A:A,0)</f>
        <v>16</v>
      </c>
      <c r="S58" s="118" t="e">
        <f>VLOOKUP(DATE(YEAR(F58),MONTH(F58),DAY(F58)),Virkedager!C:G,IF(E58="B",3,2),0)+INDEX('SLA-parameter DRIFT'!D:D,R58+2)</f>
        <v>#N/A</v>
      </c>
      <c r="T58" s="122" t="e">
        <f>VLOOKUP(DATE(YEAR(F58),MONTH(F58),DAY(F58)),Virkedager!C:G,2,0)+INDEX('SLA-parameter DRIFT'!B:B,R58+1)</f>
        <v>#N/A</v>
      </c>
      <c r="U58" s="173" t="e">
        <f>VLOOKUP(DATE(YEAR(F58),MONTH(F58),DAY(F58)),Virkedager!C:G,IF(E58="B",3,2)+INDEX('SLA-parameter DRIFT'!E:E,R58+0,0),0)+INDEX('SLA-parameter DRIFT'!D:D,R58+1)</f>
        <v>#N/A</v>
      </c>
      <c r="V58" s="122" t="e">
        <f>VLOOKUP(DATE(YEAR(F58),MONTH(F58),DAY(F58)),Virkedager!C:G,2,0)+INDEX('SLA-parameter DRIFT'!B:B,R58+2)</f>
        <v>#N/A</v>
      </c>
      <c r="W58" s="118" t="e">
        <f>VLOOKUP(DATE(YEAR(F58),MONTH(F58),DAY(F58)),Virkedager!C:G,IF(E58="B",4,3)+INDEX('SLA-parameter DRIFT'!E:E,R58+2,0),0)+INDEX('SLA-parameter DRIFT'!D:D,R58+2)</f>
        <v>#N/A</v>
      </c>
      <c r="X58" s="122" t="str">
        <f t="shared" si="4"/>
        <v/>
      </c>
      <c r="Y58" s="119">
        <f>SUMIF(Virkedager!C:C,"&lt;" &amp; H58,Virkedager!A:A)-SUMIF(Virkedager!C:C,"&lt;" &amp; X58,Virkedager!A:A)</f>
        <v>0</v>
      </c>
      <c r="Z58" s="121" t="str">
        <f t="shared" si="5"/>
        <v/>
      </c>
      <c r="AA58" s="123" t="str">
        <f t="shared" si="0"/>
        <v/>
      </c>
      <c r="AB58" s="124" t="str">
        <f t="shared" si="7"/>
        <v/>
      </c>
      <c r="AC58" s="172"/>
    </row>
    <row r="59" spans="2:29" s="139" customFormat="1" ht="15" x14ac:dyDescent="0.25">
      <c r="B59" s="141"/>
      <c r="C59" s="142"/>
      <c r="D59" s="147"/>
      <c r="E59" s="148"/>
      <c r="F59" s="143"/>
      <c r="G59" s="144"/>
      <c r="H59" s="143"/>
      <c r="I59" s="144"/>
      <c r="J59" s="145"/>
      <c r="K59" s="146"/>
      <c r="L59" s="116" t="s">
        <v>77</v>
      </c>
      <c r="M59" s="117" t="s">
        <v>137</v>
      </c>
      <c r="N59" s="118">
        <f t="shared" si="1"/>
        <v>0</v>
      </c>
      <c r="O59" s="118">
        <f t="shared" si="2"/>
        <v>0</v>
      </c>
      <c r="P59" s="119">
        <f>SUMIF(Virkedager!C:C,"&lt;" &amp; H59,Virkedager!A:A)-SUMIF(Virkedager!C:C,"&lt;" &amp; F59,Virkedager!A:A)</f>
        <v>0</v>
      </c>
      <c r="Q59" s="120" t="str">
        <f t="shared" si="3"/>
        <v>Operatøraksess</v>
      </c>
      <c r="R59" s="121">
        <f>MATCH(Q59,'SLA-parameter DRIFT'!A:A,0)</f>
        <v>16</v>
      </c>
      <c r="S59" s="118" t="e">
        <f>VLOOKUP(DATE(YEAR(F59),MONTH(F59),DAY(F59)),Virkedager!C:G,IF(E59="B",3,2),0)+INDEX('SLA-parameter DRIFT'!D:D,R59+2)</f>
        <v>#N/A</v>
      </c>
      <c r="T59" s="122" t="e">
        <f>VLOOKUP(DATE(YEAR(F59),MONTH(F59),DAY(F59)),Virkedager!C:G,2,0)+INDEX('SLA-parameter DRIFT'!B:B,R59+1)</f>
        <v>#N/A</v>
      </c>
      <c r="U59" s="173" t="e">
        <f>VLOOKUP(DATE(YEAR(F59),MONTH(F59),DAY(F59)),Virkedager!C:G,IF(E59="B",3,2)+INDEX('SLA-parameter DRIFT'!E:E,R59+0,0),0)+INDEX('SLA-parameter DRIFT'!D:D,R59+1)</f>
        <v>#N/A</v>
      </c>
      <c r="V59" s="122" t="e">
        <f>VLOOKUP(DATE(YEAR(F59),MONTH(F59),DAY(F59)),Virkedager!C:G,2,0)+INDEX('SLA-parameter DRIFT'!B:B,R59+2)</f>
        <v>#N/A</v>
      </c>
      <c r="W59" s="118" t="e">
        <f>VLOOKUP(DATE(YEAR(F59),MONTH(F59),DAY(F59)),Virkedager!C:G,IF(E59="B",4,3)+INDEX('SLA-parameter DRIFT'!E:E,R59+2,0),0)+INDEX('SLA-parameter DRIFT'!D:D,R59+2)</f>
        <v>#N/A</v>
      </c>
      <c r="X59" s="122" t="str">
        <f t="shared" si="4"/>
        <v/>
      </c>
      <c r="Y59" s="119">
        <f>SUMIF(Virkedager!C:C,"&lt;" &amp; H59,Virkedager!A:A)-SUMIF(Virkedager!C:C,"&lt;" &amp; X59,Virkedager!A:A)</f>
        <v>0</v>
      </c>
      <c r="Z59" s="121" t="str">
        <f t="shared" si="5"/>
        <v/>
      </c>
      <c r="AA59" s="123" t="str">
        <f t="shared" si="0"/>
        <v/>
      </c>
      <c r="AB59" s="124" t="str">
        <f t="shared" si="7"/>
        <v/>
      </c>
      <c r="AC59" s="172"/>
    </row>
    <row r="60" spans="2:29" s="139" customFormat="1" ht="15" x14ac:dyDescent="0.25">
      <c r="B60" s="141"/>
      <c r="C60" s="142"/>
      <c r="D60" s="147"/>
      <c r="E60" s="148"/>
      <c r="F60" s="143"/>
      <c r="G60" s="144"/>
      <c r="H60" s="143"/>
      <c r="I60" s="144"/>
      <c r="J60" s="145"/>
      <c r="K60" s="146"/>
      <c r="L60" s="116" t="s">
        <v>77</v>
      </c>
      <c r="M60" s="117" t="s">
        <v>137</v>
      </c>
      <c r="N60" s="118">
        <f t="shared" si="1"/>
        <v>0</v>
      </c>
      <c r="O60" s="118">
        <f t="shared" si="2"/>
        <v>0</v>
      </c>
      <c r="P60" s="119">
        <f>SUMIF(Virkedager!C:C,"&lt;" &amp; H60,Virkedager!A:A)-SUMIF(Virkedager!C:C,"&lt;" &amp; F60,Virkedager!A:A)</f>
        <v>0</v>
      </c>
      <c r="Q60" s="120" t="str">
        <f t="shared" si="3"/>
        <v>Operatøraksess</v>
      </c>
      <c r="R60" s="121">
        <f>MATCH(Q60,'SLA-parameter DRIFT'!A:A,0)</f>
        <v>16</v>
      </c>
      <c r="S60" s="118" t="e">
        <f>VLOOKUP(DATE(YEAR(F60),MONTH(F60),DAY(F60)),Virkedager!C:G,IF(E60="B",3,2),0)+INDEX('SLA-parameter DRIFT'!D:D,R60+2)</f>
        <v>#N/A</v>
      </c>
      <c r="T60" s="122" t="e">
        <f>VLOOKUP(DATE(YEAR(F60),MONTH(F60),DAY(F60)),Virkedager!C:G,2,0)+INDEX('SLA-parameter DRIFT'!B:B,R60+1)</f>
        <v>#N/A</v>
      </c>
      <c r="U60" s="173" t="e">
        <f>VLOOKUP(DATE(YEAR(F60),MONTH(F60),DAY(F60)),Virkedager!C:G,IF(E60="B",3,2)+INDEX('SLA-parameter DRIFT'!E:E,R60+0,0),0)+INDEX('SLA-parameter DRIFT'!D:D,R60+1)</f>
        <v>#N/A</v>
      </c>
      <c r="V60" s="122" t="e">
        <f>VLOOKUP(DATE(YEAR(F60),MONTH(F60),DAY(F60)),Virkedager!C:G,2,0)+INDEX('SLA-parameter DRIFT'!B:B,R60+2)</f>
        <v>#N/A</v>
      </c>
      <c r="W60" s="118" t="e">
        <f>VLOOKUP(DATE(YEAR(F60),MONTH(F60),DAY(F60)),Virkedager!C:G,IF(E60="B",4,3)+INDEX('SLA-parameter DRIFT'!E:E,R60+2,0),0)+INDEX('SLA-parameter DRIFT'!D:D,R60+2)</f>
        <v>#N/A</v>
      </c>
      <c r="X60" s="122" t="str">
        <f t="shared" si="4"/>
        <v/>
      </c>
      <c r="Y60" s="119">
        <f>SUMIF(Virkedager!C:C,"&lt;" &amp; H60,Virkedager!A:A)-SUMIF(Virkedager!C:C,"&lt;" &amp; X60,Virkedager!A:A)</f>
        <v>0</v>
      </c>
      <c r="Z60" s="121" t="str">
        <f t="shared" si="5"/>
        <v/>
      </c>
      <c r="AA60" s="123" t="str">
        <f t="shared" si="0"/>
        <v/>
      </c>
      <c r="AB60" s="124" t="str">
        <f t="shared" si="7"/>
        <v/>
      </c>
      <c r="AC60" s="172"/>
    </row>
    <row r="61" spans="2:29" s="139" customFormat="1" ht="15" x14ac:dyDescent="0.25">
      <c r="B61" s="141"/>
      <c r="C61" s="142"/>
      <c r="D61" s="147"/>
      <c r="E61" s="148"/>
      <c r="F61" s="143"/>
      <c r="G61" s="144"/>
      <c r="H61" s="143"/>
      <c r="I61" s="144"/>
      <c r="J61" s="145"/>
      <c r="K61" s="146"/>
      <c r="L61" s="116" t="s">
        <v>77</v>
      </c>
      <c r="M61" s="117" t="s">
        <v>137</v>
      </c>
      <c r="N61" s="118">
        <f t="shared" si="1"/>
        <v>0</v>
      </c>
      <c r="O61" s="118">
        <f t="shared" si="2"/>
        <v>0</v>
      </c>
      <c r="P61" s="119">
        <f>SUMIF(Virkedager!C:C,"&lt;" &amp; H61,Virkedager!A:A)-SUMIF(Virkedager!C:C,"&lt;" &amp; F61,Virkedager!A:A)</f>
        <v>0</v>
      </c>
      <c r="Q61" s="120" t="str">
        <f t="shared" si="3"/>
        <v>Operatøraksess</v>
      </c>
      <c r="R61" s="121">
        <f>MATCH(Q61,'SLA-parameter DRIFT'!A:A,0)</f>
        <v>16</v>
      </c>
      <c r="S61" s="118" t="e">
        <f>VLOOKUP(DATE(YEAR(F61),MONTH(F61),DAY(F61)),Virkedager!C:G,IF(E61="B",3,2),0)+INDEX('SLA-parameter DRIFT'!D:D,R61+2)</f>
        <v>#N/A</v>
      </c>
      <c r="T61" s="122" t="e">
        <f>VLOOKUP(DATE(YEAR(F61),MONTH(F61),DAY(F61)),Virkedager!C:G,2,0)+INDEX('SLA-parameter DRIFT'!B:B,R61+1)</f>
        <v>#N/A</v>
      </c>
      <c r="U61" s="173" t="e">
        <f>VLOOKUP(DATE(YEAR(F61),MONTH(F61),DAY(F61)),Virkedager!C:G,IF(E61="B",3,2)+INDEX('SLA-parameter DRIFT'!E:E,R61+0,0),0)+INDEX('SLA-parameter DRIFT'!D:D,R61+1)</f>
        <v>#N/A</v>
      </c>
      <c r="V61" s="122" t="e">
        <f>VLOOKUP(DATE(YEAR(F61),MONTH(F61),DAY(F61)),Virkedager!C:G,2,0)+INDEX('SLA-parameter DRIFT'!B:B,R61+2)</f>
        <v>#N/A</v>
      </c>
      <c r="W61" s="118" t="e">
        <f>VLOOKUP(DATE(YEAR(F61),MONTH(F61),DAY(F61)),Virkedager!C:G,IF(E61="B",4,3)+INDEX('SLA-parameter DRIFT'!E:E,R61+2,0),0)+INDEX('SLA-parameter DRIFT'!D:D,R61+2)</f>
        <v>#N/A</v>
      </c>
      <c r="X61" s="122" t="str">
        <f t="shared" si="4"/>
        <v/>
      </c>
      <c r="Y61" s="119">
        <f>SUMIF(Virkedager!C:C,"&lt;" &amp; H61,Virkedager!A:A)-SUMIF(Virkedager!C:C,"&lt;" &amp; X61,Virkedager!A:A)</f>
        <v>0</v>
      </c>
      <c r="Z61" s="121" t="str">
        <f t="shared" si="5"/>
        <v/>
      </c>
      <c r="AA61" s="123" t="str">
        <f t="shared" si="0"/>
        <v/>
      </c>
      <c r="AB61" s="124" t="str">
        <f t="shared" si="7"/>
        <v/>
      </c>
      <c r="AC61" s="172"/>
    </row>
    <row r="62" spans="2:29" s="139" customFormat="1" ht="15" x14ac:dyDescent="0.25">
      <c r="B62" s="141"/>
      <c r="C62" s="142"/>
      <c r="D62" s="147"/>
      <c r="E62" s="148"/>
      <c r="F62" s="143"/>
      <c r="G62" s="144"/>
      <c r="H62" s="143"/>
      <c r="I62" s="144"/>
      <c r="J62" s="145"/>
      <c r="K62" s="146"/>
      <c r="L62" s="116" t="s">
        <v>77</v>
      </c>
      <c r="M62" s="117" t="s">
        <v>137</v>
      </c>
      <c r="N62" s="118">
        <f t="shared" si="1"/>
        <v>0</v>
      </c>
      <c r="O62" s="118">
        <f t="shared" si="2"/>
        <v>0</v>
      </c>
      <c r="P62" s="119">
        <f>SUMIF(Virkedager!C:C,"&lt;" &amp; H62,Virkedager!A:A)-SUMIF(Virkedager!C:C,"&lt;" &amp; F62,Virkedager!A:A)</f>
        <v>0</v>
      </c>
      <c r="Q62" s="120" t="str">
        <f t="shared" si="3"/>
        <v>Operatøraksess</v>
      </c>
      <c r="R62" s="121">
        <f>MATCH(Q62,'SLA-parameter DRIFT'!A:A,0)</f>
        <v>16</v>
      </c>
      <c r="S62" s="118" t="e">
        <f>VLOOKUP(DATE(YEAR(F62),MONTH(F62),DAY(F62)),Virkedager!C:G,IF(E62="B",3,2),0)+INDEX('SLA-parameter DRIFT'!D:D,R62+2)</f>
        <v>#N/A</v>
      </c>
      <c r="T62" s="122" t="e">
        <f>VLOOKUP(DATE(YEAR(F62),MONTH(F62),DAY(F62)),Virkedager!C:G,2,0)+INDEX('SLA-parameter DRIFT'!B:B,R62+1)</f>
        <v>#N/A</v>
      </c>
      <c r="U62" s="173" t="e">
        <f>VLOOKUP(DATE(YEAR(F62),MONTH(F62),DAY(F62)),Virkedager!C:G,IF(E62="B",3,2)+INDEX('SLA-parameter DRIFT'!E:E,R62+0,0),0)+INDEX('SLA-parameter DRIFT'!D:D,R62+1)</f>
        <v>#N/A</v>
      </c>
      <c r="V62" s="122" t="e">
        <f>VLOOKUP(DATE(YEAR(F62),MONTH(F62),DAY(F62)),Virkedager!C:G,2,0)+INDEX('SLA-parameter DRIFT'!B:B,R62+2)</f>
        <v>#N/A</v>
      </c>
      <c r="W62" s="118" t="e">
        <f>VLOOKUP(DATE(YEAR(F62),MONTH(F62),DAY(F62)),Virkedager!C:G,IF(E62="B",4,3)+INDEX('SLA-parameter DRIFT'!E:E,R62+2,0),0)+INDEX('SLA-parameter DRIFT'!D:D,R62+2)</f>
        <v>#N/A</v>
      </c>
      <c r="X62" s="122" t="str">
        <f t="shared" si="4"/>
        <v/>
      </c>
      <c r="Y62" s="119">
        <f>SUMIF(Virkedager!C:C,"&lt;" &amp; H62,Virkedager!A:A)-SUMIF(Virkedager!C:C,"&lt;" &amp; X62,Virkedager!A:A)</f>
        <v>0</v>
      </c>
      <c r="Z62" s="121" t="str">
        <f t="shared" si="5"/>
        <v/>
      </c>
      <c r="AA62" s="123" t="str">
        <f t="shared" si="0"/>
        <v/>
      </c>
      <c r="AB62" s="124" t="str">
        <f t="shared" si="7"/>
        <v/>
      </c>
      <c r="AC62" s="172"/>
    </row>
    <row r="63" spans="2:29" s="139" customFormat="1" ht="15" x14ac:dyDescent="0.25">
      <c r="B63" s="141"/>
      <c r="C63" s="142"/>
      <c r="D63" s="147"/>
      <c r="E63" s="148"/>
      <c r="F63" s="143"/>
      <c r="G63" s="144"/>
      <c r="H63" s="143"/>
      <c r="I63" s="144"/>
      <c r="J63" s="145"/>
      <c r="K63" s="146"/>
      <c r="L63" s="116" t="s">
        <v>77</v>
      </c>
      <c r="M63" s="117" t="s">
        <v>137</v>
      </c>
      <c r="N63" s="118">
        <f t="shared" si="1"/>
        <v>0</v>
      </c>
      <c r="O63" s="118">
        <f t="shared" si="2"/>
        <v>0</v>
      </c>
      <c r="P63" s="119">
        <f>SUMIF(Virkedager!C:C,"&lt;" &amp; H63,Virkedager!A:A)-SUMIF(Virkedager!C:C,"&lt;" &amp; F63,Virkedager!A:A)</f>
        <v>0</v>
      </c>
      <c r="Q63" s="120" t="str">
        <f t="shared" si="3"/>
        <v>Operatøraksess</v>
      </c>
      <c r="R63" s="121">
        <f>MATCH(Q63,'SLA-parameter DRIFT'!A:A,0)</f>
        <v>16</v>
      </c>
      <c r="S63" s="118" t="e">
        <f>VLOOKUP(DATE(YEAR(F63),MONTH(F63),DAY(F63)),Virkedager!C:G,IF(E63="B",3,2),0)+INDEX('SLA-parameter DRIFT'!D:D,R63+2)</f>
        <v>#N/A</v>
      </c>
      <c r="T63" s="122" t="e">
        <f>VLOOKUP(DATE(YEAR(F63),MONTH(F63),DAY(F63)),Virkedager!C:G,2,0)+INDEX('SLA-parameter DRIFT'!B:B,R63+1)</f>
        <v>#N/A</v>
      </c>
      <c r="U63" s="173" t="e">
        <f>VLOOKUP(DATE(YEAR(F63),MONTH(F63),DAY(F63)),Virkedager!C:G,IF(E63="B",3,2)+INDEX('SLA-parameter DRIFT'!E:E,R63+0,0),0)+INDEX('SLA-parameter DRIFT'!D:D,R63+1)</f>
        <v>#N/A</v>
      </c>
      <c r="V63" s="122" t="e">
        <f>VLOOKUP(DATE(YEAR(F63),MONTH(F63),DAY(F63)),Virkedager!C:G,2,0)+INDEX('SLA-parameter DRIFT'!B:B,R63+2)</f>
        <v>#N/A</v>
      </c>
      <c r="W63" s="118" t="e">
        <f>VLOOKUP(DATE(YEAR(F63),MONTH(F63),DAY(F63)),Virkedager!C:G,IF(E63="B",4,3)+INDEX('SLA-parameter DRIFT'!E:E,R63+2,0),0)+INDEX('SLA-parameter DRIFT'!D:D,R63+2)</f>
        <v>#N/A</v>
      </c>
      <c r="X63" s="122" t="str">
        <f t="shared" si="4"/>
        <v/>
      </c>
      <c r="Y63" s="119">
        <f>SUMIF(Virkedager!C:C,"&lt;" &amp; H63,Virkedager!A:A)-SUMIF(Virkedager!C:C,"&lt;" &amp; X63,Virkedager!A:A)</f>
        <v>0</v>
      </c>
      <c r="Z63" s="121" t="str">
        <f t="shared" si="5"/>
        <v/>
      </c>
      <c r="AA63" s="123" t="str">
        <f t="shared" si="0"/>
        <v/>
      </c>
      <c r="AB63" s="124" t="str">
        <f t="shared" si="7"/>
        <v/>
      </c>
      <c r="AC63" s="172"/>
    </row>
    <row r="64" spans="2:29" s="139" customFormat="1" ht="15" x14ac:dyDescent="0.25">
      <c r="B64" s="141"/>
      <c r="C64" s="142"/>
      <c r="D64" s="147"/>
      <c r="E64" s="148"/>
      <c r="F64" s="143"/>
      <c r="G64" s="144"/>
      <c r="H64" s="143"/>
      <c r="I64" s="144"/>
      <c r="J64" s="145"/>
      <c r="K64" s="146"/>
      <c r="L64" s="116" t="s">
        <v>77</v>
      </c>
      <c r="M64" s="117" t="s">
        <v>137</v>
      </c>
      <c r="N64" s="118">
        <f t="shared" si="1"/>
        <v>0</v>
      </c>
      <c r="O64" s="118">
        <f t="shared" si="2"/>
        <v>0</v>
      </c>
      <c r="P64" s="119">
        <f>SUMIF(Virkedager!C:C,"&lt;" &amp; H64,Virkedager!A:A)-SUMIF(Virkedager!C:C,"&lt;" &amp; F64,Virkedager!A:A)</f>
        <v>0</v>
      </c>
      <c r="Q64" s="120" t="str">
        <f t="shared" si="3"/>
        <v>Operatøraksess</v>
      </c>
      <c r="R64" s="121">
        <f>MATCH(Q64,'SLA-parameter DRIFT'!A:A,0)</f>
        <v>16</v>
      </c>
      <c r="S64" s="118" t="e">
        <f>VLOOKUP(DATE(YEAR(F64),MONTH(F64),DAY(F64)),Virkedager!C:G,IF(E64="B",3,2),0)+INDEX('SLA-parameter DRIFT'!D:D,R64+2)</f>
        <v>#N/A</v>
      </c>
      <c r="T64" s="122" t="e">
        <f>VLOOKUP(DATE(YEAR(F64),MONTH(F64),DAY(F64)),Virkedager!C:G,2,0)+INDEX('SLA-parameter DRIFT'!B:B,R64+1)</f>
        <v>#N/A</v>
      </c>
      <c r="U64" s="173" t="e">
        <f>VLOOKUP(DATE(YEAR(F64),MONTH(F64),DAY(F64)),Virkedager!C:G,IF(E64="B",3,2)+INDEX('SLA-parameter DRIFT'!E:E,R64+0,0),0)+INDEX('SLA-parameter DRIFT'!D:D,R64+1)</f>
        <v>#N/A</v>
      </c>
      <c r="V64" s="122" t="e">
        <f>VLOOKUP(DATE(YEAR(F64),MONTH(F64),DAY(F64)),Virkedager!C:G,2,0)+INDEX('SLA-parameter DRIFT'!B:B,R64+2)</f>
        <v>#N/A</v>
      </c>
      <c r="W64" s="118" t="e">
        <f>VLOOKUP(DATE(YEAR(F64),MONTH(F64),DAY(F64)),Virkedager!C:G,IF(E64="B",4,3)+INDEX('SLA-parameter DRIFT'!E:E,R64+2,0),0)+INDEX('SLA-parameter DRIFT'!D:D,R64+2)</f>
        <v>#N/A</v>
      </c>
      <c r="X64" s="122" t="str">
        <f t="shared" si="4"/>
        <v/>
      </c>
      <c r="Y64" s="119">
        <f>SUMIF(Virkedager!C:C,"&lt;" &amp; H64,Virkedager!A:A)-SUMIF(Virkedager!C:C,"&lt;" &amp; X64,Virkedager!A:A)</f>
        <v>0</v>
      </c>
      <c r="Z64" s="121" t="str">
        <f t="shared" si="5"/>
        <v/>
      </c>
      <c r="AA64" s="123" t="str">
        <f t="shared" si="0"/>
        <v/>
      </c>
      <c r="AB64" s="124" t="str">
        <f t="shared" si="7"/>
        <v/>
      </c>
      <c r="AC64" s="172"/>
    </row>
    <row r="65" spans="2:29" s="139" customFormat="1" ht="15" x14ac:dyDescent="0.25">
      <c r="B65" s="141"/>
      <c r="C65" s="142"/>
      <c r="D65" s="147"/>
      <c r="E65" s="148"/>
      <c r="F65" s="143"/>
      <c r="G65" s="144"/>
      <c r="H65" s="143"/>
      <c r="I65" s="144"/>
      <c r="J65" s="145"/>
      <c r="K65" s="146"/>
      <c r="L65" s="116" t="s">
        <v>77</v>
      </c>
      <c r="M65" s="117" t="s">
        <v>137</v>
      </c>
      <c r="N65" s="118">
        <f t="shared" si="1"/>
        <v>0</v>
      </c>
      <c r="O65" s="118">
        <f t="shared" si="2"/>
        <v>0</v>
      </c>
      <c r="P65" s="119">
        <f>SUMIF(Virkedager!C:C,"&lt;" &amp; H65,Virkedager!A:A)-SUMIF(Virkedager!C:C,"&lt;" &amp; F65,Virkedager!A:A)</f>
        <v>0</v>
      </c>
      <c r="Q65" s="120" t="str">
        <f t="shared" si="3"/>
        <v>Operatøraksess</v>
      </c>
      <c r="R65" s="121">
        <f>MATCH(Q65,'SLA-parameter DRIFT'!A:A,0)</f>
        <v>16</v>
      </c>
      <c r="S65" s="118" t="e">
        <f>VLOOKUP(DATE(YEAR(F65),MONTH(F65),DAY(F65)),Virkedager!C:G,IF(E65="B",3,2),0)+INDEX('SLA-parameter DRIFT'!D:D,R65+2)</f>
        <v>#N/A</v>
      </c>
      <c r="T65" s="122" t="e">
        <f>VLOOKUP(DATE(YEAR(F65),MONTH(F65),DAY(F65)),Virkedager!C:G,2,0)+INDEX('SLA-parameter DRIFT'!B:B,R65+1)</f>
        <v>#N/A</v>
      </c>
      <c r="U65" s="173" t="e">
        <f>VLOOKUP(DATE(YEAR(F65),MONTH(F65),DAY(F65)),Virkedager!C:G,IF(E65="B",3,2)+INDEX('SLA-parameter DRIFT'!E:E,R65+0,0),0)+INDEX('SLA-parameter DRIFT'!D:D,R65+1)</f>
        <v>#N/A</v>
      </c>
      <c r="V65" s="122" t="e">
        <f>VLOOKUP(DATE(YEAR(F65),MONTH(F65),DAY(F65)),Virkedager!C:G,2,0)+INDEX('SLA-parameter DRIFT'!B:B,R65+2)</f>
        <v>#N/A</v>
      </c>
      <c r="W65" s="118" t="e">
        <f>VLOOKUP(DATE(YEAR(F65),MONTH(F65),DAY(F65)),Virkedager!C:G,IF(E65="B",4,3)+INDEX('SLA-parameter DRIFT'!E:E,R65+2,0),0)+INDEX('SLA-parameter DRIFT'!D:D,R65+2)</f>
        <v>#N/A</v>
      </c>
      <c r="X65" s="122" t="str">
        <f t="shared" si="4"/>
        <v/>
      </c>
      <c r="Y65" s="119">
        <f>SUMIF(Virkedager!C:C,"&lt;" &amp; H65,Virkedager!A:A)-SUMIF(Virkedager!C:C,"&lt;" &amp; X65,Virkedager!A:A)</f>
        <v>0</v>
      </c>
      <c r="Z65" s="121" t="str">
        <f t="shared" si="5"/>
        <v/>
      </c>
      <c r="AA65" s="123" t="str">
        <f t="shared" si="0"/>
        <v/>
      </c>
      <c r="AB65" s="124" t="str">
        <f t="shared" si="7"/>
        <v/>
      </c>
      <c r="AC65" s="172"/>
    </row>
    <row r="66" spans="2:29" s="139" customFormat="1" ht="15" x14ac:dyDescent="0.25">
      <c r="B66" s="141"/>
      <c r="C66" s="142"/>
      <c r="D66" s="147"/>
      <c r="E66" s="148"/>
      <c r="F66" s="143"/>
      <c r="G66" s="144"/>
      <c r="H66" s="143"/>
      <c r="I66" s="144"/>
      <c r="J66" s="145"/>
      <c r="K66" s="146"/>
      <c r="L66" s="116" t="s">
        <v>77</v>
      </c>
      <c r="M66" s="117" t="s">
        <v>137</v>
      </c>
      <c r="N66" s="118">
        <f t="shared" si="1"/>
        <v>0</v>
      </c>
      <c r="O66" s="118">
        <f t="shared" si="2"/>
        <v>0</v>
      </c>
      <c r="P66" s="119">
        <f>SUMIF(Virkedager!C:C,"&lt;" &amp; H66,Virkedager!A:A)-SUMIF(Virkedager!C:C,"&lt;" &amp; F66,Virkedager!A:A)</f>
        <v>0</v>
      </c>
      <c r="Q66" s="120" t="str">
        <f t="shared" si="3"/>
        <v>Operatøraksess</v>
      </c>
      <c r="R66" s="121">
        <f>MATCH(Q66,'SLA-parameter DRIFT'!A:A,0)</f>
        <v>16</v>
      </c>
      <c r="S66" s="118" t="e">
        <f>VLOOKUP(DATE(YEAR(F66),MONTH(F66),DAY(F66)),Virkedager!C:G,IF(E66="B",3,2),0)+INDEX('SLA-parameter DRIFT'!D:D,R66+2)</f>
        <v>#N/A</v>
      </c>
      <c r="T66" s="122" t="e">
        <f>VLOOKUP(DATE(YEAR(F66),MONTH(F66),DAY(F66)),Virkedager!C:G,2,0)+INDEX('SLA-parameter DRIFT'!B:B,R66+1)</f>
        <v>#N/A</v>
      </c>
      <c r="U66" s="173" t="e">
        <f>VLOOKUP(DATE(YEAR(F66),MONTH(F66),DAY(F66)),Virkedager!C:G,IF(E66="B",3,2)+INDEX('SLA-parameter DRIFT'!E:E,R66+0,0),0)+INDEX('SLA-parameter DRIFT'!D:D,R66+1)</f>
        <v>#N/A</v>
      </c>
      <c r="V66" s="122" t="e">
        <f>VLOOKUP(DATE(YEAR(F66),MONTH(F66),DAY(F66)),Virkedager!C:G,2,0)+INDEX('SLA-parameter DRIFT'!B:B,R66+2)</f>
        <v>#N/A</v>
      </c>
      <c r="W66" s="118" t="e">
        <f>VLOOKUP(DATE(YEAR(F66),MONTH(F66),DAY(F66)),Virkedager!C:G,IF(E66="B",4,3)+INDEX('SLA-parameter DRIFT'!E:E,R66+2,0),0)+INDEX('SLA-parameter DRIFT'!D:D,R66+2)</f>
        <v>#N/A</v>
      </c>
      <c r="X66" s="122" t="str">
        <f t="shared" si="4"/>
        <v/>
      </c>
      <c r="Y66" s="119">
        <f>SUMIF(Virkedager!C:C,"&lt;" &amp; H66,Virkedager!A:A)-SUMIF(Virkedager!C:C,"&lt;" &amp; X66,Virkedager!A:A)</f>
        <v>0</v>
      </c>
      <c r="Z66" s="121" t="str">
        <f t="shared" si="5"/>
        <v/>
      </c>
      <c r="AA66" s="123" t="str">
        <f t="shared" si="0"/>
        <v/>
      </c>
      <c r="AB66" s="124" t="str">
        <f t="shared" si="7"/>
        <v/>
      </c>
      <c r="AC66" s="172"/>
    </row>
    <row r="67" spans="2:29" s="139" customFormat="1" ht="15" x14ac:dyDescent="0.25">
      <c r="B67" s="141"/>
      <c r="C67" s="142"/>
      <c r="D67" s="147"/>
      <c r="E67" s="148"/>
      <c r="F67" s="143"/>
      <c r="G67" s="144"/>
      <c r="H67" s="143"/>
      <c r="I67" s="144"/>
      <c r="J67" s="145"/>
      <c r="K67" s="146"/>
      <c r="L67" s="116" t="s">
        <v>77</v>
      </c>
      <c r="M67" s="117" t="s">
        <v>137</v>
      </c>
      <c r="N67" s="118">
        <f t="shared" si="1"/>
        <v>0</v>
      </c>
      <c r="O67" s="118">
        <f t="shared" si="2"/>
        <v>0</v>
      </c>
      <c r="P67" s="119">
        <f>SUMIF(Virkedager!C:C,"&lt;" &amp; H67,Virkedager!A:A)-SUMIF(Virkedager!C:C,"&lt;" &amp; F67,Virkedager!A:A)</f>
        <v>0</v>
      </c>
      <c r="Q67" s="120" t="str">
        <f t="shared" si="3"/>
        <v>Operatøraksess</v>
      </c>
      <c r="R67" s="121">
        <f>MATCH(Q67,'SLA-parameter DRIFT'!A:A,0)</f>
        <v>16</v>
      </c>
      <c r="S67" s="118" t="e">
        <f>VLOOKUP(DATE(YEAR(F67),MONTH(F67),DAY(F67)),Virkedager!C:G,IF(E67="B",3,2),0)+INDEX('SLA-parameter DRIFT'!D:D,R67+2)</f>
        <v>#N/A</v>
      </c>
      <c r="T67" s="122" t="e">
        <f>VLOOKUP(DATE(YEAR(F67),MONTH(F67),DAY(F67)),Virkedager!C:G,2,0)+INDEX('SLA-parameter DRIFT'!B:B,R67+1)</f>
        <v>#N/A</v>
      </c>
      <c r="U67" s="173" t="e">
        <f>VLOOKUP(DATE(YEAR(F67),MONTH(F67),DAY(F67)),Virkedager!C:G,IF(E67="B",3,2)+INDEX('SLA-parameter DRIFT'!E:E,R67+0,0),0)+INDEX('SLA-parameter DRIFT'!D:D,R67+1)</f>
        <v>#N/A</v>
      </c>
      <c r="V67" s="122" t="e">
        <f>VLOOKUP(DATE(YEAR(F67),MONTH(F67),DAY(F67)),Virkedager!C:G,2,0)+INDEX('SLA-parameter DRIFT'!B:B,R67+2)</f>
        <v>#N/A</v>
      </c>
      <c r="W67" s="118" t="e">
        <f>VLOOKUP(DATE(YEAR(F67),MONTH(F67),DAY(F67)),Virkedager!C:G,IF(E67="B",4,3)+INDEX('SLA-parameter DRIFT'!E:E,R67+2,0),0)+INDEX('SLA-parameter DRIFT'!D:D,R67+2)</f>
        <v>#N/A</v>
      </c>
      <c r="X67" s="122" t="str">
        <f t="shared" si="4"/>
        <v/>
      </c>
      <c r="Y67" s="119">
        <f>SUMIF(Virkedager!C:C,"&lt;" &amp; H67,Virkedager!A:A)-SUMIF(Virkedager!C:C,"&lt;" &amp; X67,Virkedager!A:A)</f>
        <v>0</v>
      </c>
      <c r="Z67" s="121" t="str">
        <f t="shared" si="5"/>
        <v/>
      </c>
      <c r="AA67" s="123" t="str">
        <f t="shared" si="0"/>
        <v/>
      </c>
      <c r="AB67" s="124" t="str">
        <f t="shared" si="7"/>
        <v/>
      </c>
      <c r="AC67" s="172"/>
    </row>
    <row r="68" spans="2:29" s="139" customFormat="1" ht="15" x14ac:dyDescent="0.25">
      <c r="B68" s="141"/>
      <c r="C68" s="142"/>
      <c r="D68" s="147"/>
      <c r="E68" s="148"/>
      <c r="F68" s="143"/>
      <c r="G68" s="144"/>
      <c r="H68" s="143"/>
      <c r="I68" s="144"/>
      <c r="J68" s="145"/>
      <c r="K68" s="146"/>
      <c r="L68" s="116" t="s">
        <v>77</v>
      </c>
      <c r="M68" s="117" t="s">
        <v>137</v>
      </c>
      <c r="N68" s="118">
        <f t="shared" si="1"/>
        <v>0</v>
      </c>
      <c r="O68" s="118">
        <f t="shared" si="2"/>
        <v>0</v>
      </c>
      <c r="P68" s="119">
        <f>SUMIF(Virkedager!C:C,"&lt;" &amp; H68,Virkedager!A:A)-SUMIF(Virkedager!C:C,"&lt;" &amp; F68,Virkedager!A:A)</f>
        <v>0</v>
      </c>
      <c r="Q68" s="120" t="str">
        <f t="shared" si="3"/>
        <v>Operatøraksess</v>
      </c>
      <c r="R68" s="121">
        <f>MATCH(Q68,'SLA-parameter DRIFT'!A:A,0)</f>
        <v>16</v>
      </c>
      <c r="S68" s="118" t="e">
        <f>VLOOKUP(DATE(YEAR(F68),MONTH(F68),DAY(F68)),Virkedager!C:G,IF(E68="B",3,2),0)+INDEX('SLA-parameter DRIFT'!D:D,R68+2)</f>
        <v>#N/A</v>
      </c>
      <c r="T68" s="122" t="e">
        <f>VLOOKUP(DATE(YEAR(F68),MONTH(F68),DAY(F68)),Virkedager!C:G,2,0)+INDEX('SLA-parameter DRIFT'!B:B,R68+1)</f>
        <v>#N/A</v>
      </c>
      <c r="U68" s="173" t="e">
        <f>VLOOKUP(DATE(YEAR(F68),MONTH(F68),DAY(F68)),Virkedager!C:G,IF(E68="B",3,2)+INDEX('SLA-parameter DRIFT'!E:E,R68+0,0),0)+INDEX('SLA-parameter DRIFT'!D:D,R68+1)</f>
        <v>#N/A</v>
      </c>
      <c r="V68" s="122" t="e">
        <f>VLOOKUP(DATE(YEAR(F68),MONTH(F68),DAY(F68)),Virkedager!C:G,2,0)+INDEX('SLA-parameter DRIFT'!B:B,R68+2)</f>
        <v>#N/A</v>
      </c>
      <c r="W68" s="118" t="e">
        <f>VLOOKUP(DATE(YEAR(F68),MONTH(F68),DAY(F68)),Virkedager!C:G,IF(E68="B",4,3)+INDEX('SLA-parameter DRIFT'!E:E,R68+2,0),0)+INDEX('SLA-parameter DRIFT'!D:D,R68+2)</f>
        <v>#N/A</v>
      </c>
      <c r="X68" s="122" t="str">
        <f t="shared" si="4"/>
        <v/>
      </c>
      <c r="Y68" s="119">
        <f>SUMIF(Virkedager!C:C,"&lt;" &amp; H68,Virkedager!A:A)-SUMIF(Virkedager!C:C,"&lt;" &amp; X68,Virkedager!A:A)</f>
        <v>0</v>
      </c>
      <c r="Z68" s="121" t="str">
        <f t="shared" si="5"/>
        <v/>
      </c>
      <c r="AA68" s="123" t="str">
        <f t="shared" si="0"/>
        <v/>
      </c>
      <c r="AB68" s="124" t="str">
        <f t="shared" si="7"/>
        <v/>
      </c>
      <c r="AC68" s="172"/>
    </row>
    <row r="69" spans="2:29" s="139" customFormat="1" ht="15" x14ac:dyDescent="0.25">
      <c r="B69" s="141"/>
      <c r="C69" s="142"/>
      <c r="D69" s="147"/>
      <c r="E69" s="148"/>
      <c r="F69" s="143"/>
      <c r="G69" s="144"/>
      <c r="H69" s="143"/>
      <c r="I69" s="144"/>
      <c r="J69" s="145"/>
      <c r="K69" s="146"/>
      <c r="L69" s="116" t="s">
        <v>77</v>
      </c>
      <c r="M69" s="117" t="s">
        <v>137</v>
      </c>
      <c r="N69" s="118">
        <f t="shared" si="1"/>
        <v>0</v>
      </c>
      <c r="O69" s="118">
        <f t="shared" si="2"/>
        <v>0</v>
      </c>
      <c r="P69" s="119">
        <f>SUMIF(Virkedager!C:C,"&lt;" &amp; H69,Virkedager!A:A)-SUMIF(Virkedager!C:C,"&lt;" &amp; F69,Virkedager!A:A)</f>
        <v>0</v>
      </c>
      <c r="Q69" s="120" t="str">
        <f t="shared" si="3"/>
        <v>Operatøraksess</v>
      </c>
      <c r="R69" s="121">
        <f>MATCH(Q69,'SLA-parameter DRIFT'!A:A,0)</f>
        <v>16</v>
      </c>
      <c r="S69" s="118" t="e">
        <f>VLOOKUP(DATE(YEAR(F69),MONTH(F69),DAY(F69)),Virkedager!C:G,IF(E69="B",3,2),0)+INDEX('SLA-parameter DRIFT'!D:D,R69+2)</f>
        <v>#N/A</v>
      </c>
      <c r="T69" s="122" t="e">
        <f>VLOOKUP(DATE(YEAR(F69),MONTH(F69),DAY(F69)),Virkedager!C:G,2,0)+INDEX('SLA-parameter DRIFT'!B:B,R69+1)</f>
        <v>#N/A</v>
      </c>
      <c r="U69" s="173" t="e">
        <f>VLOOKUP(DATE(YEAR(F69),MONTH(F69),DAY(F69)),Virkedager!C:G,IF(E69="B",3,2)+INDEX('SLA-parameter DRIFT'!E:E,R69+0,0),0)+INDEX('SLA-parameter DRIFT'!D:D,R69+1)</f>
        <v>#N/A</v>
      </c>
      <c r="V69" s="122" t="e">
        <f>VLOOKUP(DATE(YEAR(F69),MONTH(F69),DAY(F69)),Virkedager!C:G,2,0)+INDEX('SLA-parameter DRIFT'!B:B,R69+2)</f>
        <v>#N/A</v>
      </c>
      <c r="W69" s="118" t="e">
        <f>VLOOKUP(DATE(YEAR(F69),MONTH(F69),DAY(F69)),Virkedager!C:G,IF(E69="B",4,3)+INDEX('SLA-parameter DRIFT'!E:E,R69+2,0),0)+INDEX('SLA-parameter DRIFT'!D:D,R69+2)</f>
        <v>#N/A</v>
      </c>
      <c r="X69" s="122" t="str">
        <f t="shared" si="4"/>
        <v/>
      </c>
      <c r="Y69" s="119">
        <f>SUMIF(Virkedager!C:C,"&lt;" &amp; H69,Virkedager!A:A)-SUMIF(Virkedager!C:C,"&lt;" &amp; X69,Virkedager!A:A)</f>
        <v>0</v>
      </c>
      <c r="Z69" s="121" t="str">
        <f t="shared" si="5"/>
        <v/>
      </c>
      <c r="AA69" s="123" t="str">
        <f t="shared" ref="AA69:AA132" si="8">IF(ISBLANK(F69),"",IF(Z69,0,IF(Y69&gt;60,60,Y69)))</f>
        <v/>
      </c>
      <c r="AB69" s="124" t="str">
        <f t="shared" si="7"/>
        <v/>
      </c>
      <c r="AC69" s="172"/>
    </row>
    <row r="70" spans="2:29" s="139" customFormat="1" ht="15" x14ac:dyDescent="0.25">
      <c r="B70" s="141"/>
      <c r="C70" s="142"/>
      <c r="D70" s="147"/>
      <c r="E70" s="148"/>
      <c r="F70" s="143"/>
      <c r="G70" s="144"/>
      <c r="H70" s="143"/>
      <c r="I70" s="144"/>
      <c r="J70" s="145"/>
      <c r="K70" s="146"/>
      <c r="L70" s="116" t="s">
        <v>77</v>
      </c>
      <c r="M70" s="117" t="s">
        <v>137</v>
      </c>
      <c r="N70" s="118">
        <f t="shared" si="1"/>
        <v>0</v>
      </c>
      <c r="O70" s="118">
        <f t="shared" si="2"/>
        <v>0</v>
      </c>
      <c r="P70" s="119">
        <f>SUMIF(Virkedager!C:C,"&lt;" &amp; H70,Virkedager!A:A)-SUMIF(Virkedager!C:C,"&lt;" &amp; F70,Virkedager!A:A)</f>
        <v>0</v>
      </c>
      <c r="Q70" s="120" t="str">
        <f t="shared" si="3"/>
        <v>Operatøraksess</v>
      </c>
      <c r="R70" s="121">
        <f>MATCH(Q70,'SLA-parameter DRIFT'!A:A,0)</f>
        <v>16</v>
      </c>
      <c r="S70" s="118" t="e">
        <f>VLOOKUP(DATE(YEAR(F70),MONTH(F70),DAY(F70)),Virkedager!C:G,IF(E70="B",3,2),0)+INDEX('SLA-parameter DRIFT'!D:D,R70+2)</f>
        <v>#N/A</v>
      </c>
      <c r="T70" s="122" t="e">
        <f>VLOOKUP(DATE(YEAR(F70),MONTH(F70),DAY(F70)),Virkedager!C:G,2,0)+INDEX('SLA-parameter DRIFT'!B:B,R70+1)</f>
        <v>#N/A</v>
      </c>
      <c r="U70" s="173" t="e">
        <f>VLOOKUP(DATE(YEAR(F70),MONTH(F70),DAY(F70)),Virkedager!C:G,IF(E70="B",3,2)+INDEX('SLA-parameter DRIFT'!E:E,R70+0,0),0)+INDEX('SLA-parameter DRIFT'!D:D,R70+1)</f>
        <v>#N/A</v>
      </c>
      <c r="V70" s="122" t="e">
        <f>VLOOKUP(DATE(YEAR(F70),MONTH(F70),DAY(F70)),Virkedager!C:G,2,0)+INDEX('SLA-parameter DRIFT'!B:B,R70+2)</f>
        <v>#N/A</v>
      </c>
      <c r="W70" s="118" t="e">
        <f>VLOOKUP(DATE(YEAR(F70),MONTH(F70),DAY(F70)),Virkedager!C:G,IF(E70="B",4,3)+INDEX('SLA-parameter DRIFT'!E:E,R70+2,0),0)+INDEX('SLA-parameter DRIFT'!D:D,R70+2)</f>
        <v>#N/A</v>
      </c>
      <c r="X70" s="122" t="str">
        <f t="shared" si="4"/>
        <v/>
      </c>
      <c r="Y70" s="119">
        <f>SUMIF(Virkedager!C:C,"&lt;" &amp; H70,Virkedager!A:A)-SUMIF(Virkedager!C:C,"&lt;" &amp; X70,Virkedager!A:A)</f>
        <v>0</v>
      </c>
      <c r="Z70" s="121" t="str">
        <f t="shared" si="5"/>
        <v/>
      </c>
      <c r="AA70" s="123" t="str">
        <f t="shared" si="8"/>
        <v/>
      </c>
      <c r="AB70" s="124" t="str">
        <f t="shared" si="7"/>
        <v/>
      </c>
      <c r="AC70" s="172"/>
    </row>
    <row r="71" spans="2:29" s="139" customFormat="1" ht="15" x14ac:dyDescent="0.25">
      <c r="B71" s="141"/>
      <c r="C71" s="142"/>
      <c r="D71" s="147"/>
      <c r="E71" s="148"/>
      <c r="F71" s="143"/>
      <c r="G71" s="144"/>
      <c r="H71" s="143"/>
      <c r="I71" s="144"/>
      <c r="J71" s="145"/>
      <c r="K71" s="146"/>
      <c r="L71" s="116" t="s">
        <v>77</v>
      </c>
      <c r="M71" s="117" t="s">
        <v>137</v>
      </c>
      <c r="N71" s="118">
        <f t="shared" ref="N71:N134" si="9">DATE(YEAR(F71),MONTH(F71),DAY(F71))+TIME(HOUR(G71),MINUTE(G71),0)</f>
        <v>0</v>
      </c>
      <c r="O71" s="118">
        <f t="shared" ref="O71:O134" si="10">DATE(YEAR(H71),MONTH(H71),DAY(H71))+TIME(HOUR(I71),MINUTE(I71),0)</f>
        <v>0</v>
      </c>
      <c r="P71" s="119">
        <f>SUMIF(Virkedager!C:C,"&lt;" &amp; H71,Virkedager!A:A)-SUMIF(Virkedager!C:C,"&lt;" &amp; F71,Virkedager!A:A)</f>
        <v>0</v>
      </c>
      <c r="Q71" s="120" t="str">
        <f t="shared" ref="Q71:Q134" si="11">L71 &amp; IF(L71&lt;&gt;"Jara ADSL Basis",""," (" &amp; IF(AND(M71&lt;&gt;"Distrikt",M71&lt;&gt;""),"Sentralt","Distrikt") &amp; ")")</f>
        <v>Operatøraksess</v>
      </c>
      <c r="R71" s="121">
        <f>MATCH(Q71,'SLA-parameter DRIFT'!A:A,0)</f>
        <v>16</v>
      </c>
      <c r="S71" s="118" t="e">
        <f>VLOOKUP(DATE(YEAR(F71),MONTH(F71),DAY(F71)),Virkedager!C:G,IF(E71="B",3,2),0)+INDEX('SLA-parameter DRIFT'!D:D,R71+2)</f>
        <v>#N/A</v>
      </c>
      <c r="T71" s="122" t="e">
        <f>VLOOKUP(DATE(YEAR(F71),MONTH(F71),DAY(F71)),Virkedager!C:G,2,0)+INDEX('SLA-parameter DRIFT'!B:B,R71+1)</f>
        <v>#N/A</v>
      </c>
      <c r="U71" s="173" t="e">
        <f>VLOOKUP(DATE(YEAR(F71),MONTH(F71),DAY(F71)),Virkedager!C:G,IF(E71="B",3,2)+INDEX('SLA-parameter DRIFT'!E:E,R71+0,0),0)+INDEX('SLA-parameter DRIFT'!D:D,R71+1)</f>
        <v>#N/A</v>
      </c>
      <c r="V71" s="122" t="e">
        <f>VLOOKUP(DATE(YEAR(F71),MONTH(F71),DAY(F71)),Virkedager!C:G,2,0)+INDEX('SLA-parameter DRIFT'!B:B,R71+2)</f>
        <v>#N/A</v>
      </c>
      <c r="W71" s="118" t="e">
        <f>VLOOKUP(DATE(YEAR(F71),MONTH(F71),DAY(F71)),Virkedager!C:G,IF(E71="B",4,3)+INDEX('SLA-parameter DRIFT'!E:E,R71+2,0),0)+INDEX('SLA-parameter DRIFT'!D:D,R71+2)</f>
        <v>#N/A</v>
      </c>
      <c r="X71" s="122" t="str">
        <f t="shared" ref="X71:X134" si="12">IF(ISBLANK(F71),"",IF(N71&lt;T71,S71,IF(AND(T71&lt;=N71,N71&lt;V71),U71,IF(V71&lt;=N71,W71,0))))</f>
        <v/>
      </c>
      <c r="Y71" s="119">
        <f>SUMIF(Virkedager!C:C,"&lt;" &amp; H71,Virkedager!A:A)-SUMIF(Virkedager!C:C,"&lt;" &amp; X71,Virkedager!A:A)</f>
        <v>0</v>
      </c>
      <c r="Z71" s="121" t="str">
        <f t="shared" ref="Z71:Z134" si="13">IF(ISBLANK(F71),"",O71&lt;X71)</f>
        <v/>
      </c>
      <c r="AA71" s="123" t="str">
        <f t="shared" si="8"/>
        <v/>
      </c>
      <c r="AB71" s="124" t="str">
        <f t="shared" si="7"/>
        <v/>
      </c>
      <c r="AC71" s="172"/>
    </row>
    <row r="72" spans="2:29" s="139" customFormat="1" ht="15" x14ac:dyDescent="0.25">
      <c r="B72" s="141"/>
      <c r="C72" s="142"/>
      <c r="D72" s="147"/>
      <c r="E72" s="148"/>
      <c r="F72" s="143"/>
      <c r="G72" s="144"/>
      <c r="H72" s="143"/>
      <c r="I72" s="144"/>
      <c r="J72" s="145"/>
      <c r="K72" s="146"/>
      <c r="L72" s="116" t="s">
        <v>77</v>
      </c>
      <c r="M72" s="117" t="s">
        <v>137</v>
      </c>
      <c r="N72" s="118">
        <f t="shared" si="9"/>
        <v>0</v>
      </c>
      <c r="O72" s="118">
        <f t="shared" si="10"/>
        <v>0</v>
      </c>
      <c r="P72" s="119">
        <f>SUMIF(Virkedager!C:C,"&lt;" &amp; H72,Virkedager!A:A)-SUMIF(Virkedager!C:C,"&lt;" &amp; F72,Virkedager!A:A)</f>
        <v>0</v>
      </c>
      <c r="Q72" s="120" t="str">
        <f t="shared" si="11"/>
        <v>Operatøraksess</v>
      </c>
      <c r="R72" s="121">
        <f>MATCH(Q72,'SLA-parameter DRIFT'!A:A,0)</f>
        <v>16</v>
      </c>
      <c r="S72" s="118" t="e">
        <f>VLOOKUP(DATE(YEAR(F72),MONTH(F72),DAY(F72)),Virkedager!C:G,IF(E72="B",3,2),0)+INDEX('SLA-parameter DRIFT'!D:D,R72+2)</f>
        <v>#N/A</v>
      </c>
      <c r="T72" s="122" t="e">
        <f>VLOOKUP(DATE(YEAR(F72),MONTH(F72),DAY(F72)),Virkedager!C:G,2,0)+INDEX('SLA-parameter DRIFT'!B:B,R72+1)</f>
        <v>#N/A</v>
      </c>
      <c r="U72" s="173" t="e">
        <f>VLOOKUP(DATE(YEAR(F72),MONTH(F72),DAY(F72)),Virkedager!C:G,IF(E72="B",3,2)+INDEX('SLA-parameter DRIFT'!E:E,R72+0,0),0)+INDEX('SLA-parameter DRIFT'!D:D,R72+1)</f>
        <v>#N/A</v>
      </c>
      <c r="V72" s="122" t="e">
        <f>VLOOKUP(DATE(YEAR(F72),MONTH(F72),DAY(F72)),Virkedager!C:G,2,0)+INDEX('SLA-parameter DRIFT'!B:B,R72+2)</f>
        <v>#N/A</v>
      </c>
      <c r="W72" s="118" t="e">
        <f>VLOOKUP(DATE(YEAR(F72),MONTH(F72),DAY(F72)),Virkedager!C:G,IF(E72="B",4,3)+INDEX('SLA-parameter DRIFT'!E:E,R72+2,0),0)+INDEX('SLA-parameter DRIFT'!D:D,R72+2)</f>
        <v>#N/A</v>
      </c>
      <c r="X72" s="122" t="str">
        <f t="shared" si="12"/>
        <v/>
      </c>
      <c r="Y72" s="119">
        <f>SUMIF(Virkedager!C:C,"&lt;" &amp; H72,Virkedager!A:A)-SUMIF(Virkedager!C:C,"&lt;" &amp; X72,Virkedager!A:A)</f>
        <v>0</v>
      </c>
      <c r="Z72" s="121" t="str">
        <f t="shared" si="13"/>
        <v/>
      </c>
      <c r="AA72" s="123" t="str">
        <f t="shared" si="8"/>
        <v/>
      </c>
      <c r="AB72" s="124" t="str">
        <f t="shared" si="7"/>
        <v/>
      </c>
      <c r="AC72" s="172"/>
    </row>
    <row r="73" spans="2:29" s="139" customFormat="1" ht="15" x14ac:dyDescent="0.25">
      <c r="B73" s="141"/>
      <c r="C73" s="142"/>
      <c r="D73" s="147"/>
      <c r="E73" s="148"/>
      <c r="F73" s="143"/>
      <c r="G73" s="144"/>
      <c r="H73" s="143"/>
      <c r="I73" s="144"/>
      <c r="J73" s="145"/>
      <c r="K73" s="146"/>
      <c r="L73" s="116" t="s">
        <v>77</v>
      </c>
      <c r="M73" s="117" t="s">
        <v>137</v>
      </c>
      <c r="N73" s="118">
        <f t="shared" si="9"/>
        <v>0</v>
      </c>
      <c r="O73" s="118">
        <f t="shared" si="10"/>
        <v>0</v>
      </c>
      <c r="P73" s="119">
        <f>SUMIF(Virkedager!C:C,"&lt;" &amp; H73,Virkedager!A:A)-SUMIF(Virkedager!C:C,"&lt;" &amp; F73,Virkedager!A:A)</f>
        <v>0</v>
      </c>
      <c r="Q73" s="120" t="str">
        <f t="shared" si="11"/>
        <v>Operatøraksess</v>
      </c>
      <c r="R73" s="121">
        <f>MATCH(Q73,'SLA-parameter DRIFT'!A:A,0)</f>
        <v>16</v>
      </c>
      <c r="S73" s="118" t="e">
        <f>VLOOKUP(DATE(YEAR(F73),MONTH(F73),DAY(F73)),Virkedager!C:G,IF(E73="B",3,2),0)+INDEX('SLA-parameter DRIFT'!D:D,R73+2)</f>
        <v>#N/A</v>
      </c>
      <c r="T73" s="122" t="e">
        <f>VLOOKUP(DATE(YEAR(F73),MONTH(F73),DAY(F73)),Virkedager!C:G,2,0)+INDEX('SLA-parameter DRIFT'!B:B,R73+1)</f>
        <v>#N/A</v>
      </c>
      <c r="U73" s="173" t="e">
        <f>VLOOKUP(DATE(YEAR(F73),MONTH(F73),DAY(F73)),Virkedager!C:G,IF(E73="B",3,2)+INDEX('SLA-parameter DRIFT'!E:E,R73+0,0),0)+INDEX('SLA-parameter DRIFT'!D:D,R73+1)</f>
        <v>#N/A</v>
      </c>
      <c r="V73" s="122" t="e">
        <f>VLOOKUP(DATE(YEAR(F73),MONTH(F73),DAY(F73)),Virkedager!C:G,2,0)+INDEX('SLA-parameter DRIFT'!B:B,R73+2)</f>
        <v>#N/A</v>
      </c>
      <c r="W73" s="118" t="e">
        <f>VLOOKUP(DATE(YEAR(F73),MONTH(F73),DAY(F73)),Virkedager!C:G,IF(E73="B",4,3)+INDEX('SLA-parameter DRIFT'!E:E,R73+2,0),0)+INDEX('SLA-parameter DRIFT'!D:D,R73+2)</f>
        <v>#N/A</v>
      </c>
      <c r="X73" s="122" t="str">
        <f t="shared" si="12"/>
        <v/>
      </c>
      <c r="Y73" s="119">
        <f>SUMIF(Virkedager!C:C,"&lt;" &amp; H73,Virkedager!A:A)-SUMIF(Virkedager!C:C,"&lt;" &amp; X73,Virkedager!A:A)</f>
        <v>0</v>
      </c>
      <c r="Z73" s="121" t="str">
        <f t="shared" si="13"/>
        <v/>
      </c>
      <c r="AA73" s="123" t="str">
        <f t="shared" si="8"/>
        <v/>
      </c>
      <c r="AB73" s="124" t="str">
        <f t="shared" si="7"/>
        <v/>
      </c>
      <c r="AC73" s="172"/>
    </row>
    <row r="74" spans="2:29" s="139" customFormat="1" ht="15" x14ac:dyDescent="0.25">
      <c r="B74" s="141"/>
      <c r="C74" s="142"/>
      <c r="D74" s="147"/>
      <c r="E74" s="148"/>
      <c r="F74" s="143"/>
      <c r="G74" s="144"/>
      <c r="H74" s="143"/>
      <c r="I74" s="144"/>
      <c r="J74" s="145"/>
      <c r="K74" s="146"/>
      <c r="L74" s="116" t="s">
        <v>77</v>
      </c>
      <c r="M74" s="117" t="s">
        <v>137</v>
      </c>
      <c r="N74" s="118">
        <f t="shared" si="9"/>
        <v>0</v>
      </c>
      <c r="O74" s="118">
        <f t="shared" si="10"/>
        <v>0</v>
      </c>
      <c r="P74" s="119">
        <f>SUMIF(Virkedager!C:C,"&lt;" &amp; H74,Virkedager!A:A)-SUMIF(Virkedager!C:C,"&lt;" &amp; F74,Virkedager!A:A)</f>
        <v>0</v>
      </c>
      <c r="Q74" s="120" t="str">
        <f t="shared" si="11"/>
        <v>Operatøraksess</v>
      </c>
      <c r="R74" s="121">
        <f>MATCH(Q74,'SLA-parameter DRIFT'!A:A,0)</f>
        <v>16</v>
      </c>
      <c r="S74" s="118" t="e">
        <f>VLOOKUP(DATE(YEAR(F74),MONTH(F74),DAY(F74)),Virkedager!C:G,IF(E74="B",3,2),0)+INDEX('SLA-parameter DRIFT'!D:D,R74+2)</f>
        <v>#N/A</v>
      </c>
      <c r="T74" s="122" t="e">
        <f>VLOOKUP(DATE(YEAR(F74),MONTH(F74),DAY(F74)),Virkedager!C:G,2,0)+INDEX('SLA-parameter DRIFT'!B:B,R74+1)</f>
        <v>#N/A</v>
      </c>
      <c r="U74" s="173" t="e">
        <f>VLOOKUP(DATE(YEAR(F74),MONTH(F74),DAY(F74)),Virkedager!C:G,IF(E74="B",3,2)+INDEX('SLA-parameter DRIFT'!E:E,R74+0,0),0)+INDEX('SLA-parameter DRIFT'!D:D,R74+1)</f>
        <v>#N/A</v>
      </c>
      <c r="V74" s="122" t="e">
        <f>VLOOKUP(DATE(YEAR(F74),MONTH(F74),DAY(F74)),Virkedager!C:G,2,0)+INDEX('SLA-parameter DRIFT'!B:B,R74+2)</f>
        <v>#N/A</v>
      </c>
      <c r="W74" s="118" t="e">
        <f>VLOOKUP(DATE(YEAR(F74),MONTH(F74),DAY(F74)),Virkedager!C:G,IF(E74="B",4,3)+INDEX('SLA-parameter DRIFT'!E:E,R74+2,0),0)+INDEX('SLA-parameter DRIFT'!D:D,R74+2)</f>
        <v>#N/A</v>
      </c>
      <c r="X74" s="122" t="str">
        <f t="shared" si="12"/>
        <v/>
      </c>
      <c r="Y74" s="119">
        <f>SUMIF(Virkedager!C:C,"&lt;" &amp; H74,Virkedager!A:A)-SUMIF(Virkedager!C:C,"&lt;" &amp; X74,Virkedager!A:A)</f>
        <v>0</v>
      </c>
      <c r="Z74" s="121" t="str">
        <f t="shared" si="13"/>
        <v/>
      </c>
      <c r="AA74" s="123" t="str">
        <f t="shared" si="8"/>
        <v/>
      </c>
      <c r="AB74" s="124" t="str">
        <f t="shared" si="7"/>
        <v/>
      </c>
      <c r="AC74" s="172"/>
    </row>
    <row r="75" spans="2:29" s="139" customFormat="1" ht="15" x14ac:dyDescent="0.25">
      <c r="B75" s="141"/>
      <c r="C75" s="142"/>
      <c r="D75" s="147"/>
      <c r="E75" s="148"/>
      <c r="F75" s="143"/>
      <c r="G75" s="144"/>
      <c r="H75" s="143"/>
      <c r="I75" s="144"/>
      <c r="J75" s="145"/>
      <c r="K75" s="146"/>
      <c r="L75" s="116" t="s">
        <v>77</v>
      </c>
      <c r="M75" s="117" t="s">
        <v>137</v>
      </c>
      <c r="N75" s="118">
        <f t="shared" si="9"/>
        <v>0</v>
      </c>
      <c r="O75" s="118">
        <f t="shared" si="10"/>
        <v>0</v>
      </c>
      <c r="P75" s="119">
        <f>SUMIF(Virkedager!C:C,"&lt;" &amp; H75,Virkedager!A:A)-SUMIF(Virkedager!C:C,"&lt;" &amp; F75,Virkedager!A:A)</f>
        <v>0</v>
      </c>
      <c r="Q75" s="120" t="str">
        <f t="shared" si="11"/>
        <v>Operatøraksess</v>
      </c>
      <c r="R75" s="121">
        <f>MATCH(Q75,'SLA-parameter DRIFT'!A:A,0)</f>
        <v>16</v>
      </c>
      <c r="S75" s="118" t="e">
        <f>VLOOKUP(DATE(YEAR(F75),MONTH(F75),DAY(F75)),Virkedager!C:G,IF(E75="B",3,2),0)+INDEX('SLA-parameter DRIFT'!D:D,R75+2)</f>
        <v>#N/A</v>
      </c>
      <c r="T75" s="122" t="e">
        <f>VLOOKUP(DATE(YEAR(F75),MONTH(F75),DAY(F75)),Virkedager!C:G,2,0)+INDEX('SLA-parameter DRIFT'!B:B,R75+1)</f>
        <v>#N/A</v>
      </c>
      <c r="U75" s="173" t="e">
        <f>VLOOKUP(DATE(YEAR(F75),MONTH(F75),DAY(F75)),Virkedager!C:G,IF(E75="B",3,2)+INDEX('SLA-parameter DRIFT'!E:E,R75+0,0),0)+INDEX('SLA-parameter DRIFT'!D:D,R75+1)</f>
        <v>#N/A</v>
      </c>
      <c r="V75" s="122" t="e">
        <f>VLOOKUP(DATE(YEAR(F75),MONTH(F75),DAY(F75)),Virkedager!C:G,2,0)+INDEX('SLA-parameter DRIFT'!B:B,R75+2)</f>
        <v>#N/A</v>
      </c>
      <c r="W75" s="118" t="e">
        <f>VLOOKUP(DATE(YEAR(F75),MONTH(F75),DAY(F75)),Virkedager!C:G,IF(E75="B",4,3)+INDEX('SLA-parameter DRIFT'!E:E,R75+2,0),0)+INDEX('SLA-parameter DRIFT'!D:D,R75+2)</f>
        <v>#N/A</v>
      </c>
      <c r="X75" s="122" t="str">
        <f t="shared" si="12"/>
        <v/>
      </c>
      <c r="Y75" s="119">
        <f>SUMIF(Virkedager!C:C,"&lt;" &amp; H75,Virkedager!A:A)-SUMIF(Virkedager!C:C,"&lt;" &amp; X75,Virkedager!A:A)</f>
        <v>0</v>
      </c>
      <c r="Z75" s="121" t="str">
        <f t="shared" si="13"/>
        <v/>
      </c>
      <c r="AA75" s="123" t="str">
        <f t="shared" si="8"/>
        <v/>
      </c>
      <c r="AB75" s="124" t="str">
        <f t="shared" si="7"/>
        <v/>
      </c>
      <c r="AC75" s="172"/>
    </row>
    <row r="76" spans="2:29" s="139" customFormat="1" ht="15" x14ac:dyDescent="0.25">
      <c r="B76" s="141"/>
      <c r="C76" s="142"/>
      <c r="D76" s="147"/>
      <c r="E76" s="148"/>
      <c r="F76" s="143"/>
      <c r="G76" s="144"/>
      <c r="H76" s="143"/>
      <c r="I76" s="144"/>
      <c r="J76" s="145"/>
      <c r="K76" s="146"/>
      <c r="L76" s="116" t="s">
        <v>77</v>
      </c>
      <c r="M76" s="117" t="s">
        <v>137</v>
      </c>
      <c r="N76" s="118">
        <f t="shared" si="9"/>
        <v>0</v>
      </c>
      <c r="O76" s="118">
        <f t="shared" si="10"/>
        <v>0</v>
      </c>
      <c r="P76" s="119">
        <f>SUMIF(Virkedager!C:C,"&lt;" &amp; H76,Virkedager!A:A)-SUMIF(Virkedager!C:C,"&lt;" &amp; F76,Virkedager!A:A)</f>
        <v>0</v>
      </c>
      <c r="Q76" s="120" t="str">
        <f t="shared" si="11"/>
        <v>Operatøraksess</v>
      </c>
      <c r="R76" s="121">
        <f>MATCH(Q76,'SLA-parameter DRIFT'!A:A,0)</f>
        <v>16</v>
      </c>
      <c r="S76" s="118" t="e">
        <f>VLOOKUP(DATE(YEAR(F76),MONTH(F76),DAY(F76)),Virkedager!C:G,IF(E76="B",3,2),0)+INDEX('SLA-parameter DRIFT'!D:D,R76+2)</f>
        <v>#N/A</v>
      </c>
      <c r="T76" s="122" t="e">
        <f>VLOOKUP(DATE(YEAR(F76),MONTH(F76),DAY(F76)),Virkedager!C:G,2,0)+INDEX('SLA-parameter DRIFT'!B:B,R76+1)</f>
        <v>#N/A</v>
      </c>
      <c r="U76" s="173" t="e">
        <f>VLOOKUP(DATE(YEAR(F76),MONTH(F76),DAY(F76)),Virkedager!C:G,IF(E76="B",3,2)+INDEX('SLA-parameter DRIFT'!E:E,R76+0,0),0)+INDEX('SLA-parameter DRIFT'!D:D,R76+1)</f>
        <v>#N/A</v>
      </c>
      <c r="V76" s="122" t="e">
        <f>VLOOKUP(DATE(YEAR(F76),MONTH(F76),DAY(F76)),Virkedager!C:G,2,0)+INDEX('SLA-parameter DRIFT'!B:B,R76+2)</f>
        <v>#N/A</v>
      </c>
      <c r="W76" s="118" t="e">
        <f>VLOOKUP(DATE(YEAR(F76),MONTH(F76),DAY(F76)),Virkedager!C:G,IF(E76="B",4,3)+INDEX('SLA-parameter DRIFT'!E:E,R76+2,0),0)+INDEX('SLA-parameter DRIFT'!D:D,R76+2)</f>
        <v>#N/A</v>
      </c>
      <c r="X76" s="122" t="str">
        <f t="shared" si="12"/>
        <v/>
      </c>
      <c r="Y76" s="119">
        <f>SUMIF(Virkedager!C:C,"&lt;" &amp; H76,Virkedager!A:A)-SUMIF(Virkedager!C:C,"&lt;" &amp; X76,Virkedager!A:A)</f>
        <v>0</v>
      </c>
      <c r="Z76" s="121" t="str">
        <f t="shared" si="13"/>
        <v/>
      </c>
      <c r="AA76" s="123" t="str">
        <f t="shared" si="8"/>
        <v/>
      </c>
      <c r="AB76" s="124" t="str">
        <f t="shared" si="7"/>
        <v/>
      </c>
      <c r="AC76" s="172"/>
    </row>
    <row r="77" spans="2:29" s="139" customFormat="1" ht="15" x14ac:dyDescent="0.25">
      <c r="B77" s="141"/>
      <c r="C77" s="142"/>
      <c r="D77" s="147"/>
      <c r="E77" s="148"/>
      <c r="F77" s="143"/>
      <c r="G77" s="144"/>
      <c r="H77" s="143"/>
      <c r="I77" s="144"/>
      <c r="J77" s="145"/>
      <c r="K77" s="146"/>
      <c r="L77" s="116" t="s">
        <v>77</v>
      </c>
      <c r="M77" s="117" t="s">
        <v>137</v>
      </c>
      <c r="N77" s="118">
        <f t="shared" si="9"/>
        <v>0</v>
      </c>
      <c r="O77" s="118">
        <f t="shared" si="10"/>
        <v>0</v>
      </c>
      <c r="P77" s="119">
        <f>SUMIF(Virkedager!C:C,"&lt;" &amp; H77,Virkedager!A:A)-SUMIF(Virkedager!C:C,"&lt;" &amp; F77,Virkedager!A:A)</f>
        <v>0</v>
      </c>
      <c r="Q77" s="120" t="str">
        <f t="shared" si="11"/>
        <v>Operatøraksess</v>
      </c>
      <c r="R77" s="121">
        <f>MATCH(Q77,'SLA-parameter DRIFT'!A:A,0)</f>
        <v>16</v>
      </c>
      <c r="S77" s="118" t="e">
        <f>VLOOKUP(DATE(YEAR(F77),MONTH(F77),DAY(F77)),Virkedager!C:G,IF(E77="B",3,2),0)+INDEX('SLA-parameter DRIFT'!D:D,R77+2)</f>
        <v>#N/A</v>
      </c>
      <c r="T77" s="122" t="e">
        <f>VLOOKUP(DATE(YEAR(F77),MONTH(F77),DAY(F77)),Virkedager!C:G,2,0)+INDEX('SLA-parameter DRIFT'!B:B,R77+1)</f>
        <v>#N/A</v>
      </c>
      <c r="U77" s="173" t="e">
        <f>VLOOKUP(DATE(YEAR(F77),MONTH(F77),DAY(F77)),Virkedager!C:G,IF(E77="B",3,2)+INDEX('SLA-parameter DRIFT'!E:E,R77+0,0),0)+INDEX('SLA-parameter DRIFT'!D:D,R77+1)</f>
        <v>#N/A</v>
      </c>
      <c r="V77" s="122" t="e">
        <f>VLOOKUP(DATE(YEAR(F77),MONTH(F77),DAY(F77)),Virkedager!C:G,2,0)+INDEX('SLA-parameter DRIFT'!B:B,R77+2)</f>
        <v>#N/A</v>
      </c>
      <c r="W77" s="118" t="e">
        <f>VLOOKUP(DATE(YEAR(F77),MONTH(F77),DAY(F77)),Virkedager!C:G,IF(E77="B",4,3)+INDEX('SLA-parameter DRIFT'!E:E,R77+2,0),0)+INDEX('SLA-parameter DRIFT'!D:D,R77+2)</f>
        <v>#N/A</v>
      </c>
      <c r="X77" s="122" t="str">
        <f t="shared" si="12"/>
        <v/>
      </c>
      <c r="Y77" s="119">
        <f>SUMIF(Virkedager!C:C,"&lt;" &amp; H77,Virkedager!A:A)-SUMIF(Virkedager!C:C,"&lt;" &amp; X77,Virkedager!A:A)</f>
        <v>0</v>
      </c>
      <c r="Z77" s="121" t="str">
        <f t="shared" si="13"/>
        <v/>
      </c>
      <c r="AA77" s="123" t="str">
        <f t="shared" si="8"/>
        <v/>
      </c>
      <c r="AB77" s="124" t="str">
        <f t="shared" si="7"/>
        <v/>
      </c>
      <c r="AC77" s="172"/>
    </row>
    <row r="78" spans="2:29" s="139" customFormat="1" ht="15" x14ac:dyDescent="0.25">
      <c r="B78" s="141"/>
      <c r="C78" s="142"/>
      <c r="D78" s="147"/>
      <c r="E78" s="148"/>
      <c r="F78" s="143"/>
      <c r="G78" s="144"/>
      <c r="H78" s="143"/>
      <c r="I78" s="144"/>
      <c r="J78" s="145"/>
      <c r="K78" s="146"/>
      <c r="L78" s="116" t="s">
        <v>77</v>
      </c>
      <c r="M78" s="117" t="s">
        <v>137</v>
      </c>
      <c r="N78" s="118">
        <f t="shared" si="9"/>
        <v>0</v>
      </c>
      <c r="O78" s="118">
        <f t="shared" si="10"/>
        <v>0</v>
      </c>
      <c r="P78" s="119">
        <f>SUMIF(Virkedager!C:C,"&lt;" &amp; H78,Virkedager!A:A)-SUMIF(Virkedager!C:C,"&lt;" &amp; F78,Virkedager!A:A)</f>
        <v>0</v>
      </c>
      <c r="Q78" s="120" t="str">
        <f t="shared" si="11"/>
        <v>Operatøraksess</v>
      </c>
      <c r="R78" s="121">
        <f>MATCH(Q78,'SLA-parameter DRIFT'!A:A,0)</f>
        <v>16</v>
      </c>
      <c r="S78" s="118" t="e">
        <f>VLOOKUP(DATE(YEAR(F78),MONTH(F78),DAY(F78)),Virkedager!C:G,IF(E78="B",3,2),0)+INDEX('SLA-parameter DRIFT'!D:D,R78+2)</f>
        <v>#N/A</v>
      </c>
      <c r="T78" s="122" t="e">
        <f>VLOOKUP(DATE(YEAR(F78),MONTH(F78),DAY(F78)),Virkedager!C:G,2,0)+INDEX('SLA-parameter DRIFT'!B:B,R78+1)</f>
        <v>#N/A</v>
      </c>
      <c r="U78" s="173" t="e">
        <f>VLOOKUP(DATE(YEAR(F78),MONTH(F78),DAY(F78)),Virkedager!C:G,IF(E78="B",3,2)+INDEX('SLA-parameter DRIFT'!E:E,R78+0,0),0)+INDEX('SLA-parameter DRIFT'!D:D,R78+1)</f>
        <v>#N/A</v>
      </c>
      <c r="V78" s="122" t="e">
        <f>VLOOKUP(DATE(YEAR(F78),MONTH(F78),DAY(F78)),Virkedager!C:G,2,0)+INDEX('SLA-parameter DRIFT'!B:B,R78+2)</f>
        <v>#N/A</v>
      </c>
      <c r="W78" s="118" t="e">
        <f>VLOOKUP(DATE(YEAR(F78),MONTH(F78),DAY(F78)),Virkedager!C:G,IF(E78="B",4,3)+INDEX('SLA-parameter DRIFT'!E:E,R78+2,0),0)+INDEX('SLA-parameter DRIFT'!D:D,R78+2)</f>
        <v>#N/A</v>
      </c>
      <c r="X78" s="122" t="str">
        <f t="shared" si="12"/>
        <v/>
      </c>
      <c r="Y78" s="119">
        <f>SUMIF(Virkedager!C:C,"&lt;" &amp; H78,Virkedager!A:A)-SUMIF(Virkedager!C:C,"&lt;" &amp; X78,Virkedager!A:A)</f>
        <v>0</v>
      </c>
      <c r="Z78" s="121" t="str">
        <f t="shared" si="13"/>
        <v/>
      </c>
      <c r="AA78" s="123" t="str">
        <f t="shared" si="8"/>
        <v/>
      </c>
      <c r="AB78" s="124" t="str">
        <f t="shared" si="7"/>
        <v/>
      </c>
      <c r="AC78" s="172"/>
    </row>
    <row r="79" spans="2:29" s="139" customFormat="1" ht="15" x14ac:dyDescent="0.25">
      <c r="B79" s="141"/>
      <c r="C79" s="142"/>
      <c r="D79" s="147"/>
      <c r="E79" s="148"/>
      <c r="F79" s="143"/>
      <c r="G79" s="144"/>
      <c r="H79" s="143"/>
      <c r="I79" s="144"/>
      <c r="J79" s="145"/>
      <c r="K79" s="146"/>
      <c r="L79" s="116" t="s">
        <v>77</v>
      </c>
      <c r="M79" s="117" t="s">
        <v>137</v>
      </c>
      <c r="N79" s="118">
        <f t="shared" si="9"/>
        <v>0</v>
      </c>
      <c r="O79" s="118">
        <f t="shared" si="10"/>
        <v>0</v>
      </c>
      <c r="P79" s="119">
        <f>SUMIF(Virkedager!C:C,"&lt;" &amp; H79,Virkedager!A:A)-SUMIF(Virkedager!C:C,"&lt;" &amp; F79,Virkedager!A:A)</f>
        <v>0</v>
      </c>
      <c r="Q79" s="120" t="str">
        <f t="shared" si="11"/>
        <v>Operatøraksess</v>
      </c>
      <c r="R79" s="121">
        <f>MATCH(Q79,'SLA-parameter DRIFT'!A:A,0)</f>
        <v>16</v>
      </c>
      <c r="S79" s="118" t="e">
        <f>VLOOKUP(DATE(YEAR(F79),MONTH(F79),DAY(F79)),Virkedager!C:G,IF(E79="B",3,2),0)+INDEX('SLA-parameter DRIFT'!D:D,R79+2)</f>
        <v>#N/A</v>
      </c>
      <c r="T79" s="122" t="e">
        <f>VLOOKUP(DATE(YEAR(F79),MONTH(F79),DAY(F79)),Virkedager!C:G,2,0)+INDEX('SLA-parameter DRIFT'!B:B,R79+1)</f>
        <v>#N/A</v>
      </c>
      <c r="U79" s="173" t="e">
        <f>VLOOKUP(DATE(YEAR(F79),MONTH(F79),DAY(F79)),Virkedager!C:G,IF(E79="B",3,2)+INDEX('SLA-parameter DRIFT'!E:E,R79+0,0),0)+INDEX('SLA-parameter DRIFT'!D:D,R79+1)</f>
        <v>#N/A</v>
      </c>
      <c r="V79" s="122" t="e">
        <f>VLOOKUP(DATE(YEAR(F79),MONTH(F79),DAY(F79)),Virkedager!C:G,2,0)+INDEX('SLA-parameter DRIFT'!B:B,R79+2)</f>
        <v>#N/A</v>
      </c>
      <c r="W79" s="118" t="e">
        <f>VLOOKUP(DATE(YEAR(F79),MONTH(F79),DAY(F79)),Virkedager!C:G,IF(E79="B",4,3)+INDEX('SLA-parameter DRIFT'!E:E,R79+2,0),0)+INDEX('SLA-parameter DRIFT'!D:D,R79+2)</f>
        <v>#N/A</v>
      </c>
      <c r="X79" s="122" t="str">
        <f t="shared" si="12"/>
        <v/>
      </c>
      <c r="Y79" s="119">
        <f>SUMIF(Virkedager!C:C,"&lt;" &amp; H79,Virkedager!A:A)-SUMIF(Virkedager!C:C,"&lt;" &amp; X79,Virkedager!A:A)</f>
        <v>0</v>
      </c>
      <c r="Z79" s="121" t="str">
        <f t="shared" si="13"/>
        <v/>
      </c>
      <c r="AA79" s="123" t="str">
        <f t="shared" si="8"/>
        <v/>
      </c>
      <c r="AB79" s="124" t="str">
        <f t="shared" si="7"/>
        <v/>
      </c>
      <c r="AC79" s="172"/>
    </row>
    <row r="80" spans="2:29" s="139" customFormat="1" ht="15" x14ac:dyDescent="0.25">
      <c r="B80" s="141"/>
      <c r="C80" s="142"/>
      <c r="D80" s="147"/>
      <c r="E80" s="148"/>
      <c r="F80" s="143"/>
      <c r="G80" s="144"/>
      <c r="H80" s="143"/>
      <c r="I80" s="144"/>
      <c r="J80" s="145"/>
      <c r="K80" s="146"/>
      <c r="L80" s="116" t="s">
        <v>77</v>
      </c>
      <c r="M80" s="117" t="s">
        <v>137</v>
      </c>
      <c r="N80" s="118">
        <f t="shared" si="9"/>
        <v>0</v>
      </c>
      <c r="O80" s="118">
        <f t="shared" si="10"/>
        <v>0</v>
      </c>
      <c r="P80" s="119">
        <f>SUMIF(Virkedager!C:C,"&lt;" &amp; H80,Virkedager!A:A)-SUMIF(Virkedager!C:C,"&lt;" &amp; F80,Virkedager!A:A)</f>
        <v>0</v>
      </c>
      <c r="Q80" s="120" t="str">
        <f t="shared" si="11"/>
        <v>Operatøraksess</v>
      </c>
      <c r="R80" s="121">
        <f>MATCH(Q80,'SLA-parameter DRIFT'!A:A,0)</f>
        <v>16</v>
      </c>
      <c r="S80" s="118" t="e">
        <f>VLOOKUP(DATE(YEAR(F80),MONTH(F80),DAY(F80)),Virkedager!C:G,IF(E80="B",3,2),0)+INDEX('SLA-parameter DRIFT'!D:D,R80+2)</f>
        <v>#N/A</v>
      </c>
      <c r="T80" s="122" t="e">
        <f>VLOOKUP(DATE(YEAR(F80),MONTH(F80),DAY(F80)),Virkedager!C:G,2,0)+INDEX('SLA-parameter DRIFT'!B:B,R80+1)</f>
        <v>#N/A</v>
      </c>
      <c r="U80" s="173" t="e">
        <f>VLOOKUP(DATE(YEAR(F80),MONTH(F80),DAY(F80)),Virkedager!C:G,IF(E80="B",3,2)+INDEX('SLA-parameter DRIFT'!E:E,R80+0,0),0)+INDEX('SLA-parameter DRIFT'!D:D,R80+1)</f>
        <v>#N/A</v>
      </c>
      <c r="V80" s="122" t="e">
        <f>VLOOKUP(DATE(YEAR(F80),MONTH(F80),DAY(F80)),Virkedager!C:G,2,0)+INDEX('SLA-parameter DRIFT'!B:B,R80+2)</f>
        <v>#N/A</v>
      </c>
      <c r="W80" s="118" t="e">
        <f>VLOOKUP(DATE(YEAR(F80),MONTH(F80),DAY(F80)),Virkedager!C:G,IF(E80="B",4,3)+INDEX('SLA-parameter DRIFT'!E:E,R80+2,0),0)+INDEX('SLA-parameter DRIFT'!D:D,R80+2)</f>
        <v>#N/A</v>
      </c>
      <c r="X80" s="122" t="str">
        <f t="shared" si="12"/>
        <v/>
      </c>
      <c r="Y80" s="119">
        <f>SUMIF(Virkedager!C:C,"&lt;" &amp; H80,Virkedager!A:A)-SUMIF(Virkedager!C:C,"&lt;" &amp; X80,Virkedager!A:A)</f>
        <v>0</v>
      </c>
      <c r="Z80" s="121" t="str">
        <f t="shared" si="13"/>
        <v/>
      </c>
      <c r="AA80" s="123" t="str">
        <f t="shared" si="8"/>
        <v/>
      </c>
      <c r="AB80" s="124" t="str">
        <f t="shared" si="7"/>
        <v/>
      </c>
      <c r="AC80" s="172"/>
    </row>
    <row r="81" spans="2:29" s="139" customFormat="1" ht="15" x14ac:dyDescent="0.25">
      <c r="B81" s="141"/>
      <c r="C81" s="142"/>
      <c r="D81" s="147"/>
      <c r="E81" s="148"/>
      <c r="F81" s="143"/>
      <c r="G81" s="144"/>
      <c r="H81" s="143"/>
      <c r="I81" s="144"/>
      <c r="J81" s="145"/>
      <c r="K81" s="146"/>
      <c r="L81" s="116" t="s">
        <v>77</v>
      </c>
      <c r="M81" s="117" t="s">
        <v>137</v>
      </c>
      <c r="N81" s="118">
        <f t="shared" si="9"/>
        <v>0</v>
      </c>
      <c r="O81" s="118">
        <f t="shared" si="10"/>
        <v>0</v>
      </c>
      <c r="P81" s="119">
        <f>SUMIF(Virkedager!C:C,"&lt;" &amp; H81,Virkedager!A:A)-SUMIF(Virkedager!C:C,"&lt;" &amp; F81,Virkedager!A:A)</f>
        <v>0</v>
      </c>
      <c r="Q81" s="120" t="str">
        <f t="shared" si="11"/>
        <v>Operatøraksess</v>
      </c>
      <c r="R81" s="121">
        <f>MATCH(Q81,'SLA-parameter DRIFT'!A:A,0)</f>
        <v>16</v>
      </c>
      <c r="S81" s="118" t="e">
        <f>VLOOKUP(DATE(YEAR(F81),MONTH(F81),DAY(F81)),Virkedager!C:G,IF(E81="B",3,2),0)+INDEX('SLA-parameter DRIFT'!D:D,R81+2)</f>
        <v>#N/A</v>
      </c>
      <c r="T81" s="122" t="e">
        <f>VLOOKUP(DATE(YEAR(F81),MONTH(F81),DAY(F81)),Virkedager!C:G,2,0)+INDEX('SLA-parameter DRIFT'!B:B,R81+1)</f>
        <v>#N/A</v>
      </c>
      <c r="U81" s="173" t="e">
        <f>VLOOKUP(DATE(YEAR(F81),MONTH(F81),DAY(F81)),Virkedager!C:G,IF(E81="B",3,2)+INDEX('SLA-parameter DRIFT'!E:E,R81+0,0),0)+INDEX('SLA-parameter DRIFT'!D:D,R81+1)</f>
        <v>#N/A</v>
      </c>
      <c r="V81" s="122" t="e">
        <f>VLOOKUP(DATE(YEAR(F81),MONTH(F81),DAY(F81)),Virkedager!C:G,2,0)+INDEX('SLA-parameter DRIFT'!B:B,R81+2)</f>
        <v>#N/A</v>
      </c>
      <c r="W81" s="118" t="e">
        <f>VLOOKUP(DATE(YEAR(F81),MONTH(F81),DAY(F81)),Virkedager!C:G,IF(E81="B",4,3)+INDEX('SLA-parameter DRIFT'!E:E,R81+2,0),0)+INDEX('SLA-parameter DRIFT'!D:D,R81+2)</f>
        <v>#N/A</v>
      </c>
      <c r="X81" s="122" t="str">
        <f t="shared" si="12"/>
        <v/>
      </c>
      <c r="Y81" s="119">
        <f>SUMIF(Virkedager!C:C,"&lt;" &amp; H81,Virkedager!A:A)-SUMIF(Virkedager!C:C,"&lt;" &amp; X81,Virkedager!A:A)</f>
        <v>0</v>
      </c>
      <c r="Z81" s="121" t="str">
        <f t="shared" si="13"/>
        <v/>
      </c>
      <c r="AA81" s="123" t="str">
        <f t="shared" si="8"/>
        <v/>
      </c>
      <c r="AB81" s="124" t="str">
        <f t="shared" si="7"/>
        <v/>
      </c>
      <c r="AC81" s="172"/>
    </row>
    <row r="82" spans="2:29" s="139" customFormat="1" ht="15" x14ac:dyDescent="0.25">
      <c r="B82" s="141"/>
      <c r="C82" s="142"/>
      <c r="D82" s="147"/>
      <c r="E82" s="148"/>
      <c r="F82" s="143"/>
      <c r="G82" s="144"/>
      <c r="H82" s="143"/>
      <c r="I82" s="144"/>
      <c r="J82" s="145"/>
      <c r="K82" s="146"/>
      <c r="L82" s="116" t="s">
        <v>77</v>
      </c>
      <c r="M82" s="117" t="s">
        <v>137</v>
      </c>
      <c r="N82" s="118">
        <f t="shared" si="9"/>
        <v>0</v>
      </c>
      <c r="O82" s="118">
        <f t="shared" si="10"/>
        <v>0</v>
      </c>
      <c r="P82" s="119">
        <f>SUMIF(Virkedager!C:C,"&lt;" &amp; H82,Virkedager!A:A)-SUMIF(Virkedager!C:C,"&lt;" &amp; F82,Virkedager!A:A)</f>
        <v>0</v>
      </c>
      <c r="Q82" s="120" t="str">
        <f t="shared" si="11"/>
        <v>Operatøraksess</v>
      </c>
      <c r="R82" s="121">
        <f>MATCH(Q82,'SLA-parameter DRIFT'!A:A,0)</f>
        <v>16</v>
      </c>
      <c r="S82" s="118" t="e">
        <f>VLOOKUP(DATE(YEAR(F82),MONTH(F82),DAY(F82)),Virkedager!C:G,IF(E82="B",3,2),0)+INDEX('SLA-parameter DRIFT'!D:D,R82+2)</f>
        <v>#N/A</v>
      </c>
      <c r="T82" s="122" t="e">
        <f>VLOOKUP(DATE(YEAR(F82),MONTH(F82),DAY(F82)),Virkedager!C:G,2,0)+INDEX('SLA-parameter DRIFT'!B:B,R82+1)</f>
        <v>#N/A</v>
      </c>
      <c r="U82" s="173" t="e">
        <f>VLOOKUP(DATE(YEAR(F82),MONTH(F82),DAY(F82)),Virkedager!C:G,IF(E82="B",3,2)+INDEX('SLA-parameter DRIFT'!E:E,R82+0,0),0)+INDEX('SLA-parameter DRIFT'!D:D,R82+1)</f>
        <v>#N/A</v>
      </c>
      <c r="V82" s="122" t="e">
        <f>VLOOKUP(DATE(YEAR(F82),MONTH(F82),DAY(F82)),Virkedager!C:G,2,0)+INDEX('SLA-parameter DRIFT'!B:B,R82+2)</f>
        <v>#N/A</v>
      </c>
      <c r="W82" s="118" t="e">
        <f>VLOOKUP(DATE(YEAR(F82),MONTH(F82),DAY(F82)),Virkedager!C:G,IF(E82="B",4,3)+INDEX('SLA-parameter DRIFT'!E:E,R82+2,0),0)+INDEX('SLA-parameter DRIFT'!D:D,R82+2)</f>
        <v>#N/A</v>
      </c>
      <c r="X82" s="122" t="str">
        <f t="shared" si="12"/>
        <v/>
      </c>
      <c r="Y82" s="119">
        <f>SUMIF(Virkedager!C:C,"&lt;" &amp; H82,Virkedager!A:A)-SUMIF(Virkedager!C:C,"&lt;" &amp; X82,Virkedager!A:A)</f>
        <v>0</v>
      </c>
      <c r="Z82" s="121" t="str">
        <f t="shared" si="13"/>
        <v/>
      </c>
      <c r="AA82" s="123" t="str">
        <f t="shared" si="8"/>
        <v/>
      </c>
      <c r="AB82" s="124" t="str">
        <f t="shared" ref="AB82:AB145" si="14">IF(F82="","",IF(NOT(Z82),J82*0.06*AA82,0))</f>
        <v/>
      </c>
      <c r="AC82" s="172"/>
    </row>
    <row r="83" spans="2:29" s="139" customFormat="1" ht="15" x14ac:dyDescent="0.25">
      <c r="B83" s="141"/>
      <c r="C83" s="142"/>
      <c r="D83" s="147"/>
      <c r="E83" s="148"/>
      <c r="F83" s="143"/>
      <c r="G83" s="144"/>
      <c r="H83" s="143"/>
      <c r="I83" s="144"/>
      <c r="J83" s="145"/>
      <c r="K83" s="146"/>
      <c r="L83" s="116" t="s">
        <v>77</v>
      </c>
      <c r="M83" s="117" t="s">
        <v>137</v>
      </c>
      <c r="N83" s="118">
        <f t="shared" si="9"/>
        <v>0</v>
      </c>
      <c r="O83" s="118">
        <f t="shared" si="10"/>
        <v>0</v>
      </c>
      <c r="P83" s="119">
        <f>SUMIF(Virkedager!C:C,"&lt;" &amp; H83,Virkedager!A:A)-SUMIF(Virkedager!C:C,"&lt;" &amp; F83,Virkedager!A:A)</f>
        <v>0</v>
      </c>
      <c r="Q83" s="120" t="str">
        <f t="shared" si="11"/>
        <v>Operatøraksess</v>
      </c>
      <c r="R83" s="121">
        <f>MATCH(Q83,'SLA-parameter DRIFT'!A:A,0)</f>
        <v>16</v>
      </c>
      <c r="S83" s="118" t="e">
        <f>VLOOKUP(DATE(YEAR(F83),MONTH(F83),DAY(F83)),Virkedager!C:G,IF(E83="B",3,2),0)+INDEX('SLA-parameter DRIFT'!D:D,R83+2)</f>
        <v>#N/A</v>
      </c>
      <c r="T83" s="122" t="e">
        <f>VLOOKUP(DATE(YEAR(F83),MONTH(F83),DAY(F83)),Virkedager!C:G,2,0)+INDEX('SLA-parameter DRIFT'!B:B,R83+1)</f>
        <v>#N/A</v>
      </c>
      <c r="U83" s="173" t="e">
        <f>VLOOKUP(DATE(YEAR(F83),MONTH(F83),DAY(F83)),Virkedager!C:G,IF(E83="B",3,2)+INDEX('SLA-parameter DRIFT'!E:E,R83+0,0),0)+INDEX('SLA-parameter DRIFT'!D:D,R83+1)</f>
        <v>#N/A</v>
      </c>
      <c r="V83" s="122" t="e">
        <f>VLOOKUP(DATE(YEAR(F83),MONTH(F83),DAY(F83)),Virkedager!C:G,2,0)+INDEX('SLA-parameter DRIFT'!B:B,R83+2)</f>
        <v>#N/A</v>
      </c>
      <c r="W83" s="118" t="e">
        <f>VLOOKUP(DATE(YEAR(F83),MONTH(F83),DAY(F83)),Virkedager!C:G,IF(E83="B",4,3)+INDEX('SLA-parameter DRIFT'!E:E,R83+2,0),0)+INDEX('SLA-parameter DRIFT'!D:D,R83+2)</f>
        <v>#N/A</v>
      </c>
      <c r="X83" s="122" t="str">
        <f t="shared" si="12"/>
        <v/>
      </c>
      <c r="Y83" s="119">
        <f>SUMIF(Virkedager!C:C,"&lt;" &amp; H83,Virkedager!A:A)-SUMIF(Virkedager!C:C,"&lt;" &amp; X83,Virkedager!A:A)</f>
        <v>0</v>
      </c>
      <c r="Z83" s="121" t="str">
        <f t="shared" si="13"/>
        <v/>
      </c>
      <c r="AA83" s="123" t="str">
        <f t="shared" si="8"/>
        <v/>
      </c>
      <c r="AB83" s="124" t="str">
        <f t="shared" si="14"/>
        <v/>
      </c>
      <c r="AC83" s="172"/>
    </row>
    <row r="84" spans="2:29" s="139" customFormat="1" ht="15" x14ac:dyDescent="0.25">
      <c r="B84" s="141"/>
      <c r="C84" s="142"/>
      <c r="D84" s="147"/>
      <c r="E84" s="148"/>
      <c r="F84" s="143"/>
      <c r="G84" s="144"/>
      <c r="H84" s="143"/>
      <c r="I84" s="144"/>
      <c r="J84" s="145"/>
      <c r="K84" s="146"/>
      <c r="L84" s="116" t="s">
        <v>77</v>
      </c>
      <c r="M84" s="117" t="s">
        <v>137</v>
      </c>
      <c r="N84" s="118">
        <f t="shared" si="9"/>
        <v>0</v>
      </c>
      <c r="O84" s="118">
        <f t="shared" si="10"/>
        <v>0</v>
      </c>
      <c r="P84" s="119">
        <f>SUMIF(Virkedager!C:C,"&lt;" &amp; H84,Virkedager!A:A)-SUMIF(Virkedager!C:C,"&lt;" &amp; F84,Virkedager!A:A)</f>
        <v>0</v>
      </c>
      <c r="Q84" s="120" t="str">
        <f t="shared" si="11"/>
        <v>Operatøraksess</v>
      </c>
      <c r="R84" s="121">
        <f>MATCH(Q84,'SLA-parameter DRIFT'!A:A,0)</f>
        <v>16</v>
      </c>
      <c r="S84" s="118" t="e">
        <f>VLOOKUP(DATE(YEAR(F84),MONTH(F84),DAY(F84)),Virkedager!C:G,IF(E84="B",3,2),0)+INDEX('SLA-parameter DRIFT'!D:D,R84+2)</f>
        <v>#N/A</v>
      </c>
      <c r="T84" s="122" t="e">
        <f>VLOOKUP(DATE(YEAR(F84),MONTH(F84),DAY(F84)),Virkedager!C:G,2,0)+INDEX('SLA-parameter DRIFT'!B:B,R84+1)</f>
        <v>#N/A</v>
      </c>
      <c r="U84" s="173" t="e">
        <f>VLOOKUP(DATE(YEAR(F84),MONTH(F84),DAY(F84)),Virkedager!C:G,IF(E84="B",3,2)+INDEX('SLA-parameter DRIFT'!E:E,R84+0,0),0)+INDEX('SLA-parameter DRIFT'!D:D,R84+1)</f>
        <v>#N/A</v>
      </c>
      <c r="V84" s="122" t="e">
        <f>VLOOKUP(DATE(YEAR(F84),MONTH(F84),DAY(F84)),Virkedager!C:G,2,0)+INDEX('SLA-parameter DRIFT'!B:B,R84+2)</f>
        <v>#N/A</v>
      </c>
      <c r="W84" s="118" t="e">
        <f>VLOOKUP(DATE(YEAR(F84),MONTH(F84),DAY(F84)),Virkedager!C:G,IF(E84="B",4,3)+INDEX('SLA-parameter DRIFT'!E:E,R84+2,0),0)+INDEX('SLA-parameter DRIFT'!D:D,R84+2)</f>
        <v>#N/A</v>
      </c>
      <c r="X84" s="122" t="str">
        <f t="shared" si="12"/>
        <v/>
      </c>
      <c r="Y84" s="119">
        <f>SUMIF(Virkedager!C:C,"&lt;" &amp; H84,Virkedager!A:A)-SUMIF(Virkedager!C:C,"&lt;" &amp; X84,Virkedager!A:A)</f>
        <v>0</v>
      </c>
      <c r="Z84" s="121" t="str">
        <f t="shared" si="13"/>
        <v/>
      </c>
      <c r="AA84" s="123" t="str">
        <f t="shared" si="8"/>
        <v/>
      </c>
      <c r="AB84" s="124" t="str">
        <f t="shared" si="14"/>
        <v/>
      </c>
      <c r="AC84" s="172"/>
    </row>
    <row r="85" spans="2:29" s="139" customFormat="1" ht="15" x14ac:dyDescent="0.25">
      <c r="B85" s="141"/>
      <c r="C85" s="142"/>
      <c r="D85" s="147"/>
      <c r="E85" s="148"/>
      <c r="F85" s="143"/>
      <c r="G85" s="144"/>
      <c r="H85" s="143"/>
      <c r="I85" s="144"/>
      <c r="J85" s="145"/>
      <c r="K85" s="146"/>
      <c r="L85" s="116" t="s">
        <v>77</v>
      </c>
      <c r="M85" s="117" t="s">
        <v>137</v>
      </c>
      <c r="N85" s="118">
        <f t="shared" si="9"/>
        <v>0</v>
      </c>
      <c r="O85" s="118">
        <f t="shared" si="10"/>
        <v>0</v>
      </c>
      <c r="P85" s="119">
        <f>SUMIF(Virkedager!C:C,"&lt;" &amp; H85,Virkedager!A:A)-SUMIF(Virkedager!C:C,"&lt;" &amp; F85,Virkedager!A:A)</f>
        <v>0</v>
      </c>
      <c r="Q85" s="120" t="str">
        <f t="shared" si="11"/>
        <v>Operatøraksess</v>
      </c>
      <c r="R85" s="121">
        <f>MATCH(Q85,'SLA-parameter DRIFT'!A:A,0)</f>
        <v>16</v>
      </c>
      <c r="S85" s="118" t="e">
        <f>VLOOKUP(DATE(YEAR(F85),MONTH(F85),DAY(F85)),Virkedager!C:G,IF(E85="B",3,2),0)+INDEX('SLA-parameter DRIFT'!D:D,R85+2)</f>
        <v>#N/A</v>
      </c>
      <c r="T85" s="122" t="e">
        <f>VLOOKUP(DATE(YEAR(F85),MONTH(F85),DAY(F85)),Virkedager!C:G,2,0)+INDEX('SLA-parameter DRIFT'!B:B,R85+1)</f>
        <v>#N/A</v>
      </c>
      <c r="U85" s="173" t="e">
        <f>VLOOKUP(DATE(YEAR(F85),MONTH(F85),DAY(F85)),Virkedager!C:G,IF(E85="B",3,2)+INDEX('SLA-parameter DRIFT'!E:E,R85+0,0),0)+INDEX('SLA-parameter DRIFT'!D:D,R85+1)</f>
        <v>#N/A</v>
      </c>
      <c r="V85" s="122" t="e">
        <f>VLOOKUP(DATE(YEAR(F85),MONTH(F85),DAY(F85)),Virkedager!C:G,2,0)+INDEX('SLA-parameter DRIFT'!B:B,R85+2)</f>
        <v>#N/A</v>
      </c>
      <c r="W85" s="118" t="e">
        <f>VLOOKUP(DATE(YEAR(F85),MONTH(F85),DAY(F85)),Virkedager!C:G,IF(E85="B",4,3)+INDEX('SLA-parameter DRIFT'!E:E,R85+2,0),0)+INDEX('SLA-parameter DRIFT'!D:D,R85+2)</f>
        <v>#N/A</v>
      </c>
      <c r="X85" s="122" t="str">
        <f t="shared" si="12"/>
        <v/>
      </c>
      <c r="Y85" s="119">
        <f>SUMIF(Virkedager!C:C,"&lt;" &amp; H85,Virkedager!A:A)-SUMIF(Virkedager!C:C,"&lt;" &amp; X85,Virkedager!A:A)</f>
        <v>0</v>
      </c>
      <c r="Z85" s="121" t="str">
        <f t="shared" si="13"/>
        <v/>
      </c>
      <c r="AA85" s="123" t="str">
        <f t="shared" si="8"/>
        <v/>
      </c>
      <c r="AB85" s="124" t="str">
        <f t="shared" si="14"/>
        <v/>
      </c>
      <c r="AC85" s="172"/>
    </row>
    <row r="86" spans="2:29" s="139" customFormat="1" ht="15" x14ac:dyDescent="0.25">
      <c r="B86" s="141"/>
      <c r="C86" s="142"/>
      <c r="D86" s="147"/>
      <c r="E86" s="148"/>
      <c r="F86" s="143"/>
      <c r="G86" s="144"/>
      <c r="H86" s="143"/>
      <c r="I86" s="144"/>
      <c r="J86" s="145"/>
      <c r="K86" s="146"/>
      <c r="L86" s="116" t="s">
        <v>77</v>
      </c>
      <c r="M86" s="117" t="s">
        <v>137</v>
      </c>
      <c r="N86" s="118">
        <f t="shared" si="9"/>
        <v>0</v>
      </c>
      <c r="O86" s="118">
        <f t="shared" si="10"/>
        <v>0</v>
      </c>
      <c r="P86" s="119">
        <f>SUMIF(Virkedager!C:C,"&lt;" &amp; H86,Virkedager!A:A)-SUMIF(Virkedager!C:C,"&lt;" &amp; F86,Virkedager!A:A)</f>
        <v>0</v>
      </c>
      <c r="Q86" s="120" t="str">
        <f t="shared" si="11"/>
        <v>Operatøraksess</v>
      </c>
      <c r="R86" s="121">
        <f>MATCH(Q86,'SLA-parameter DRIFT'!A:A,0)</f>
        <v>16</v>
      </c>
      <c r="S86" s="118" t="e">
        <f>VLOOKUP(DATE(YEAR(F86),MONTH(F86),DAY(F86)),Virkedager!C:G,IF(E86="B",3,2),0)+INDEX('SLA-parameter DRIFT'!D:D,R86+2)</f>
        <v>#N/A</v>
      </c>
      <c r="T86" s="122" t="e">
        <f>VLOOKUP(DATE(YEAR(F86),MONTH(F86),DAY(F86)),Virkedager!C:G,2,0)+INDEX('SLA-parameter DRIFT'!B:B,R86+1)</f>
        <v>#N/A</v>
      </c>
      <c r="U86" s="173" t="e">
        <f>VLOOKUP(DATE(YEAR(F86),MONTH(F86),DAY(F86)),Virkedager!C:G,IF(E86="B",3,2)+INDEX('SLA-parameter DRIFT'!E:E,R86+0,0),0)+INDEX('SLA-parameter DRIFT'!D:D,R86+1)</f>
        <v>#N/A</v>
      </c>
      <c r="V86" s="122" t="e">
        <f>VLOOKUP(DATE(YEAR(F86),MONTH(F86),DAY(F86)),Virkedager!C:G,2,0)+INDEX('SLA-parameter DRIFT'!B:B,R86+2)</f>
        <v>#N/A</v>
      </c>
      <c r="W86" s="118" t="e">
        <f>VLOOKUP(DATE(YEAR(F86),MONTH(F86),DAY(F86)),Virkedager!C:G,IF(E86="B",4,3)+INDEX('SLA-parameter DRIFT'!E:E,R86+2,0),0)+INDEX('SLA-parameter DRIFT'!D:D,R86+2)</f>
        <v>#N/A</v>
      </c>
      <c r="X86" s="122" t="str">
        <f t="shared" si="12"/>
        <v/>
      </c>
      <c r="Y86" s="119">
        <f>SUMIF(Virkedager!C:C,"&lt;" &amp; H86,Virkedager!A:A)-SUMIF(Virkedager!C:C,"&lt;" &amp; X86,Virkedager!A:A)</f>
        <v>0</v>
      </c>
      <c r="Z86" s="121" t="str">
        <f t="shared" si="13"/>
        <v/>
      </c>
      <c r="AA86" s="123" t="str">
        <f t="shared" si="8"/>
        <v/>
      </c>
      <c r="AB86" s="124" t="str">
        <f t="shared" si="14"/>
        <v/>
      </c>
      <c r="AC86" s="172"/>
    </row>
    <row r="87" spans="2:29" s="139" customFormat="1" ht="15" x14ac:dyDescent="0.25">
      <c r="B87" s="141"/>
      <c r="C87" s="142"/>
      <c r="D87" s="147"/>
      <c r="E87" s="148"/>
      <c r="F87" s="143"/>
      <c r="G87" s="144"/>
      <c r="H87" s="143"/>
      <c r="I87" s="144"/>
      <c r="J87" s="145"/>
      <c r="K87" s="146"/>
      <c r="L87" s="116" t="s">
        <v>77</v>
      </c>
      <c r="M87" s="117" t="s">
        <v>137</v>
      </c>
      <c r="N87" s="118">
        <f t="shared" si="9"/>
        <v>0</v>
      </c>
      <c r="O87" s="118">
        <f t="shared" si="10"/>
        <v>0</v>
      </c>
      <c r="P87" s="119">
        <f>SUMIF(Virkedager!C:C,"&lt;" &amp; H87,Virkedager!A:A)-SUMIF(Virkedager!C:C,"&lt;" &amp; F87,Virkedager!A:A)</f>
        <v>0</v>
      </c>
      <c r="Q87" s="120" t="str">
        <f t="shared" si="11"/>
        <v>Operatøraksess</v>
      </c>
      <c r="R87" s="121">
        <f>MATCH(Q87,'SLA-parameter DRIFT'!A:A,0)</f>
        <v>16</v>
      </c>
      <c r="S87" s="118" t="e">
        <f>VLOOKUP(DATE(YEAR(F87),MONTH(F87),DAY(F87)),Virkedager!C:G,IF(E87="B",3,2),0)+INDEX('SLA-parameter DRIFT'!D:D,R87+2)</f>
        <v>#N/A</v>
      </c>
      <c r="T87" s="122" t="e">
        <f>VLOOKUP(DATE(YEAR(F87),MONTH(F87),DAY(F87)),Virkedager!C:G,2,0)+INDEX('SLA-parameter DRIFT'!B:B,R87+1)</f>
        <v>#N/A</v>
      </c>
      <c r="U87" s="173" t="e">
        <f>VLOOKUP(DATE(YEAR(F87),MONTH(F87),DAY(F87)),Virkedager!C:G,IF(E87="B",3,2)+INDEX('SLA-parameter DRIFT'!E:E,R87+0,0),0)+INDEX('SLA-parameter DRIFT'!D:D,R87+1)</f>
        <v>#N/A</v>
      </c>
      <c r="V87" s="122" t="e">
        <f>VLOOKUP(DATE(YEAR(F87),MONTH(F87),DAY(F87)),Virkedager!C:G,2,0)+INDEX('SLA-parameter DRIFT'!B:B,R87+2)</f>
        <v>#N/A</v>
      </c>
      <c r="W87" s="118" t="e">
        <f>VLOOKUP(DATE(YEAR(F87),MONTH(F87),DAY(F87)),Virkedager!C:G,IF(E87="B",4,3)+INDEX('SLA-parameter DRIFT'!E:E,R87+2,0),0)+INDEX('SLA-parameter DRIFT'!D:D,R87+2)</f>
        <v>#N/A</v>
      </c>
      <c r="X87" s="122" t="str">
        <f t="shared" si="12"/>
        <v/>
      </c>
      <c r="Y87" s="119">
        <f>SUMIF(Virkedager!C:C,"&lt;" &amp; H87,Virkedager!A:A)-SUMIF(Virkedager!C:C,"&lt;" &amp; X87,Virkedager!A:A)</f>
        <v>0</v>
      </c>
      <c r="Z87" s="121" t="str">
        <f t="shared" si="13"/>
        <v/>
      </c>
      <c r="AA87" s="123" t="str">
        <f t="shared" si="8"/>
        <v/>
      </c>
      <c r="AB87" s="124" t="str">
        <f t="shared" si="14"/>
        <v/>
      </c>
      <c r="AC87" s="172"/>
    </row>
    <row r="88" spans="2:29" s="139" customFormat="1" ht="15" x14ac:dyDescent="0.25">
      <c r="B88" s="141"/>
      <c r="C88" s="142"/>
      <c r="D88" s="147"/>
      <c r="E88" s="148"/>
      <c r="F88" s="143"/>
      <c r="G88" s="144"/>
      <c r="H88" s="143"/>
      <c r="I88" s="144"/>
      <c r="J88" s="145"/>
      <c r="K88" s="146"/>
      <c r="L88" s="116" t="s">
        <v>77</v>
      </c>
      <c r="M88" s="117" t="s">
        <v>137</v>
      </c>
      <c r="N88" s="118">
        <f t="shared" si="9"/>
        <v>0</v>
      </c>
      <c r="O88" s="118">
        <f t="shared" si="10"/>
        <v>0</v>
      </c>
      <c r="P88" s="119">
        <f>SUMIF(Virkedager!C:C,"&lt;" &amp; H88,Virkedager!A:A)-SUMIF(Virkedager!C:C,"&lt;" &amp; F88,Virkedager!A:A)</f>
        <v>0</v>
      </c>
      <c r="Q88" s="120" t="str">
        <f t="shared" si="11"/>
        <v>Operatøraksess</v>
      </c>
      <c r="R88" s="121">
        <f>MATCH(Q88,'SLA-parameter DRIFT'!A:A,0)</f>
        <v>16</v>
      </c>
      <c r="S88" s="118" t="e">
        <f>VLOOKUP(DATE(YEAR(F88),MONTH(F88),DAY(F88)),Virkedager!C:G,IF(E88="B",3,2),0)+INDEX('SLA-parameter DRIFT'!D:D,R88+2)</f>
        <v>#N/A</v>
      </c>
      <c r="T88" s="122" t="e">
        <f>VLOOKUP(DATE(YEAR(F88),MONTH(F88),DAY(F88)),Virkedager!C:G,2,0)+INDEX('SLA-parameter DRIFT'!B:B,R88+1)</f>
        <v>#N/A</v>
      </c>
      <c r="U88" s="173" t="e">
        <f>VLOOKUP(DATE(YEAR(F88),MONTH(F88),DAY(F88)),Virkedager!C:G,IF(E88="B",3,2)+INDEX('SLA-parameter DRIFT'!E:E,R88+0,0),0)+INDEX('SLA-parameter DRIFT'!D:D,R88+1)</f>
        <v>#N/A</v>
      </c>
      <c r="V88" s="122" t="e">
        <f>VLOOKUP(DATE(YEAR(F88),MONTH(F88),DAY(F88)),Virkedager!C:G,2,0)+INDEX('SLA-parameter DRIFT'!B:B,R88+2)</f>
        <v>#N/A</v>
      </c>
      <c r="W88" s="118" t="e">
        <f>VLOOKUP(DATE(YEAR(F88),MONTH(F88),DAY(F88)),Virkedager!C:G,IF(E88="B",4,3)+INDEX('SLA-parameter DRIFT'!E:E,R88+2,0),0)+INDEX('SLA-parameter DRIFT'!D:D,R88+2)</f>
        <v>#N/A</v>
      </c>
      <c r="X88" s="122" t="str">
        <f t="shared" si="12"/>
        <v/>
      </c>
      <c r="Y88" s="119">
        <f>SUMIF(Virkedager!C:C,"&lt;" &amp; H88,Virkedager!A:A)-SUMIF(Virkedager!C:C,"&lt;" &amp; X88,Virkedager!A:A)</f>
        <v>0</v>
      </c>
      <c r="Z88" s="121" t="str">
        <f t="shared" si="13"/>
        <v/>
      </c>
      <c r="AA88" s="123" t="str">
        <f t="shared" si="8"/>
        <v/>
      </c>
      <c r="AB88" s="124" t="str">
        <f t="shared" si="14"/>
        <v/>
      </c>
      <c r="AC88" s="172"/>
    </row>
    <row r="89" spans="2:29" s="139" customFormat="1" ht="15" x14ac:dyDescent="0.25">
      <c r="B89" s="141"/>
      <c r="C89" s="142"/>
      <c r="D89" s="147"/>
      <c r="E89" s="148"/>
      <c r="F89" s="143"/>
      <c r="G89" s="144"/>
      <c r="H89" s="143"/>
      <c r="I89" s="144"/>
      <c r="J89" s="145"/>
      <c r="K89" s="146"/>
      <c r="L89" s="116" t="s">
        <v>77</v>
      </c>
      <c r="M89" s="117" t="s">
        <v>137</v>
      </c>
      <c r="N89" s="118">
        <f t="shared" si="9"/>
        <v>0</v>
      </c>
      <c r="O89" s="118">
        <f t="shared" si="10"/>
        <v>0</v>
      </c>
      <c r="P89" s="119">
        <f>SUMIF(Virkedager!C:C,"&lt;" &amp; H89,Virkedager!A:A)-SUMIF(Virkedager!C:C,"&lt;" &amp; F89,Virkedager!A:A)</f>
        <v>0</v>
      </c>
      <c r="Q89" s="120" t="str">
        <f t="shared" si="11"/>
        <v>Operatøraksess</v>
      </c>
      <c r="R89" s="121">
        <f>MATCH(Q89,'SLA-parameter DRIFT'!A:A,0)</f>
        <v>16</v>
      </c>
      <c r="S89" s="118" t="e">
        <f>VLOOKUP(DATE(YEAR(F89),MONTH(F89),DAY(F89)),Virkedager!C:G,IF(E89="B",3,2),0)+INDEX('SLA-parameter DRIFT'!D:D,R89+2)</f>
        <v>#N/A</v>
      </c>
      <c r="T89" s="122" t="e">
        <f>VLOOKUP(DATE(YEAR(F89),MONTH(F89),DAY(F89)),Virkedager!C:G,2,0)+INDEX('SLA-parameter DRIFT'!B:B,R89+1)</f>
        <v>#N/A</v>
      </c>
      <c r="U89" s="173" t="e">
        <f>VLOOKUP(DATE(YEAR(F89),MONTH(F89),DAY(F89)),Virkedager!C:G,IF(E89="B",3,2)+INDEX('SLA-parameter DRIFT'!E:E,R89+0,0),0)+INDEX('SLA-parameter DRIFT'!D:D,R89+1)</f>
        <v>#N/A</v>
      </c>
      <c r="V89" s="122" t="e">
        <f>VLOOKUP(DATE(YEAR(F89),MONTH(F89),DAY(F89)),Virkedager!C:G,2,0)+INDEX('SLA-parameter DRIFT'!B:B,R89+2)</f>
        <v>#N/A</v>
      </c>
      <c r="W89" s="118" t="e">
        <f>VLOOKUP(DATE(YEAR(F89),MONTH(F89),DAY(F89)),Virkedager!C:G,IF(E89="B",4,3)+INDEX('SLA-parameter DRIFT'!E:E,R89+2,0),0)+INDEX('SLA-parameter DRIFT'!D:D,R89+2)</f>
        <v>#N/A</v>
      </c>
      <c r="X89" s="122" t="str">
        <f t="shared" si="12"/>
        <v/>
      </c>
      <c r="Y89" s="119">
        <f>SUMIF(Virkedager!C:C,"&lt;" &amp; H89,Virkedager!A:A)-SUMIF(Virkedager!C:C,"&lt;" &amp; X89,Virkedager!A:A)</f>
        <v>0</v>
      </c>
      <c r="Z89" s="121" t="str">
        <f t="shared" si="13"/>
        <v/>
      </c>
      <c r="AA89" s="123" t="str">
        <f t="shared" si="8"/>
        <v/>
      </c>
      <c r="AB89" s="124" t="str">
        <f t="shared" si="14"/>
        <v/>
      </c>
      <c r="AC89" s="172"/>
    </row>
    <row r="90" spans="2:29" s="139" customFormat="1" ht="15" x14ac:dyDescent="0.25">
      <c r="B90" s="141"/>
      <c r="C90" s="142"/>
      <c r="D90" s="147"/>
      <c r="E90" s="148"/>
      <c r="F90" s="143"/>
      <c r="G90" s="144"/>
      <c r="H90" s="143"/>
      <c r="I90" s="144"/>
      <c r="J90" s="145"/>
      <c r="K90" s="146"/>
      <c r="L90" s="116" t="s">
        <v>77</v>
      </c>
      <c r="M90" s="117" t="s">
        <v>137</v>
      </c>
      <c r="N90" s="118">
        <f t="shared" si="9"/>
        <v>0</v>
      </c>
      <c r="O90" s="118">
        <f t="shared" si="10"/>
        <v>0</v>
      </c>
      <c r="P90" s="119">
        <f>SUMIF(Virkedager!C:C,"&lt;" &amp; H90,Virkedager!A:A)-SUMIF(Virkedager!C:C,"&lt;" &amp; F90,Virkedager!A:A)</f>
        <v>0</v>
      </c>
      <c r="Q90" s="120" t="str">
        <f t="shared" si="11"/>
        <v>Operatøraksess</v>
      </c>
      <c r="R90" s="121">
        <f>MATCH(Q90,'SLA-parameter DRIFT'!A:A,0)</f>
        <v>16</v>
      </c>
      <c r="S90" s="118" t="e">
        <f>VLOOKUP(DATE(YEAR(F90),MONTH(F90),DAY(F90)),Virkedager!C:G,IF(E90="B",3,2),0)+INDEX('SLA-parameter DRIFT'!D:D,R90+2)</f>
        <v>#N/A</v>
      </c>
      <c r="T90" s="122" t="e">
        <f>VLOOKUP(DATE(YEAR(F90),MONTH(F90),DAY(F90)),Virkedager!C:G,2,0)+INDEX('SLA-parameter DRIFT'!B:B,R90+1)</f>
        <v>#N/A</v>
      </c>
      <c r="U90" s="173" t="e">
        <f>VLOOKUP(DATE(YEAR(F90),MONTH(F90),DAY(F90)),Virkedager!C:G,IF(E90="B",3,2)+INDEX('SLA-parameter DRIFT'!E:E,R90+0,0),0)+INDEX('SLA-parameter DRIFT'!D:D,R90+1)</f>
        <v>#N/A</v>
      </c>
      <c r="V90" s="122" t="e">
        <f>VLOOKUP(DATE(YEAR(F90),MONTH(F90),DAY(F90)),Virkedager!C:G,2,0)+INDEX('SLA-parameter DRIFT'!B:B,R90+2)</f>
        <v>#N/A</v>
      </c>
      <c r="W90" s="118" t="e">
        <f>VLOOKUP(DATE(YEAR(F90),MONTH(F90),DAY(F90)),Virkedager!C:G,IF(E90="B",4,3)+INDEX('SLA-parameter DRIFT'!E:E,R90+2,0),0)+INDEX('SLA-parameter DRIFT'!D:D,R90+2)</f>
        <v>#N/A</v>
      </c>
      <c r="X90" s="122" t="str">
        <f t="shared" si="12"/>
        <v/>
      </c>
      <c r="Y90" s="119">
        <f>SUMIF(Virkedager!C:C,"&lt;" &amp; H90,Virkedager!A:A)-SUMIF(Virkedager!C:C,"&lt;" &amp; X90,Virkedager!A:A)</f>
        <v>0</v>
      </c>
      <c r="Z90" s="121" t="str">
        <f t="shared" si="13"/>
        <v/>
      </c>
      <c r="AA90" s="123" t="str">
        <f t="shared" si="8"/>
        <v/>
      </c>
      <c r="AB90" s="124" t="str">
        <f t="shared" si="14"/>
        <v/>
      </c>
      <c r="AC90" s="172"/>
    </row>
    <row r="91" spans="2:29" s="139" customFormat="1" ht="15" x14ac:dyDescent="0.25">
      <c r="B91" s="141"/>
      <c r="C91" s="142"/>
      <c r="D91" s="147"/>
      <c r="E91" s="148"/>
      <c r="F91" s="143"/>
      <c r="G91" s="144"/>
      <c r="H91" s="143"/>
      <c r="I91" s="144"/>
      <c r="J91" s="145"/>
      <c r="K91" s="146"/>
      <c r="L91" s="116" t="s">
        <v>77</v>
      </c>
      <c r="M91" s="117" t="s">
        <v>137</v>
      </c>
      <c r="N91" s="118">
        <f t="shared" si="9"/>
        <v>0</v>
      </c>
      <c r="O91" s="118">
        <f t="shared" si="10"/>
        <v>0</v>
      </c>
      <c r="P91" s="119">
        <f>SUMIF(Virkedager!C:C,"&lt;" &amp; H91,Virkedager!A:A)-SUMIF(Virkedager!C:C,"&lt;" &amp; F91,Virkedager!A:A)</f>
        <v>0</v>
      </c>
      <c r="Q91" s="120" t="str">
        <f t="shared" si="11"/>
        <v>Operatøraksess</v>
      </c>
      <c r="R91" s="121">
        <f>MATCH(Q91,'SLA-parameter DRIFT'!A:A,0)</f>
        <v>16</v>
      </c>
      <c r="S91" s="118" t="e">
        <f>VLOOKUP(DATE(YEAR(F91),MONTH(F91),DAY(F91)),Virkedager!C:G,IF(E91="B",3,2),0)+INDEX('SLA-parameter DRIFT'!D:D,R91+2)</f>
        <v>#N/A</v>
      </c>
      <c r="T91" s="122" t="e">
        <f>VLOOKUP(DATE(YEAR(F91),MONTH(F91),DAY(F91)),Virkedager!C:G,2,0)+INDEX('SLA-parameter DRIFT'!B:B,R91+1)</f>
        <v>#N/A</v>
      </c>
      <c r="U91" s="173" t="e">
        <f>VLOOKUP(DATE(YEAR(F91),MONTH(F91),DAY(F91)),Virkedager!C:G,IF(E91="B",3,2)+INDEX('SLA-parameter DRIFT'!E:E,R91+0,0),0)+INDEX('SLA-parameter DRIFT'!D:D,R91+1)</f>
        <v>#N/A</v>
      </c>
      <c r="V91" s="122" t="e">
        <f>VLOOKUP(DATE(YEAR(F91),MONTH(F91),DAY(F91)),Virkedager!C:G,2,0)+INDEX('SLA-parameter DRIFT'!B:B,R91+2)</f>
        <v>#N/A</v>
      </c>
      <c r="W91" s="118" t="e">
        <f>VLOOKUP(DATE(YEAR(F91),MONTH(F91),DAY(F91)),Virkedager!C:G,IF(E91="B",4,3)+INDEX('SLA-parameter DRIFT'!E:E,R91+2,0),0)+INDEX('SLA-parameter DRIFT'!D:D,R91+2)</f>
        <v>#N/A</v>
      </c>
      <c r="X91" s="122" t="str">
        <f t="shared" si="12"/>
        <v/>
      </c>
      <c r="Y91" s="119">
        <f>SUMIF(Virkedager!C:C,"&lt;" &amp; H91,Virkedager!A:A)-SUMIF(Virkedager!C:C,"&lt;" &amp; X91,Virkedager!A:A)</f>
        <v>0</v>
      </c>
      <c r="Z91" s="121" t="str">
        <f t="shared" si="13"/>
        <v/>
      </c>
      <c r="AA91" s="123" t="str">
        <f t="shared" si="8"/>
        <v/>
      </c>
      <c r="AB91" s="124" t="str">
        <f t="shared" si="14"/>
        <v/>
      </c>
      <c r="AC91" s="172"/>
    </row>
    <row r="92" spans="2:29" s="139" customFormat="1" ht="15" x14ac:dyDescent="0.25">
      <c r="B92" s="141"/>
      <c r="C92" s="142"/>
      <c r="D92" s="147"/>
      <c r="E92" s="148"/>
      <c r="F92" s="143"/>
      <c r="G92" s="144"/>
      <c r="H92" s="143"/>
      <c r="I92" s="144"/>
      <c r="J92" s="145"/>
      <c r="K92" s="146"/>
      <c r="L92" s="116" t="s">
        <v>77</v>
      </c>
      <c r="M92" s="117" t="s">
        <v>137</v>
      </c>
      <c r="N92" s="118">
        <f t="shared" si="9"/>
        <v>0</v>
      </c>
      <c r="O92" s="118">
        <f t="shared" si="10"/>
        <v>0</v>
      </c>
      <c r="P92" s="119">
        <f>SUMIF(Virkedager!C:C,"&lt;" &amp; H92,Virkedager!A:A)-SUMIF(Virkedager!C:C,"&lt;" &amp; F92,Virkedager!A:A)</f>
        <v>0</v>
      </c>
      <c r="Q92" s="120" t="str">
        <f t="shared" si="11"/>
        <v>Operatøraksess</v>
      </c>
      <c r="R92" s="121">
        <f>MATCH(Q92,'SLA-parameter DRIFT'!A:A,0)</f>
        <v>16</v>
      </c>
      <c r="S92" s="118" t="e">
        <f>VLOOKUP(DATE(YEAR(F92),MONTH(F92),DAY(F92)),Virkedager!C:G,IF(E92="B",3,2),0)+INDEX('SLA-parameter DRIFT'!D:D,R92+2)</f>
        <v>#N/A</v>
      </c>
      <c r="T92" s="122" t="e">
        <f>VLOOKUP(DATE(YEAR(F92),MONTH(F92),DAY(F92)),Virkedager!C:G,2,0)+INDEX('SLA-parameter DRIFT'!B:B,R92+1)</f>
        <v>#N/A</v>
      </c>
      <c r="U92" s="173" t="e">
        <f>VLOOKUP(DATE(YEAR(F92),MONTH(F92),DAY(F92)),Virkedager!C:G,IF(E92="B",3,2)+INDEX('SLA-parameter DRIFT'!E:E,R92+0,0),0)+INDEX('SLA-parameter DRIFT'!D:D,R92+1)</f>
        <v>#N/A</v>
      </c>
      <c r="V92" s="122" t="e">
        <f>VLOOKUP(DATE(YEAR(F92),MONTH(F92),DAY(F92)),Virkedager!C:G,2,0)+INDEX('SLA-parameter DRIFT'!B:B,R92+2)</f>
        <v>#N/A</v>
      </c>
      <c r="W92" s="118" t="e">
        <f>VLOOKUP(DATE(YEAR(F92),MONTH(F92),DAY(F92)),Virkedager!C:G,IF(E92="B",4,3)+INDEX('SLA-parameter DRIFT'!E:E,R92+2,0),0)+INDEX('SLA-parameter DRIFT'!D:D,R92+2)</f>
        <v>#N/A</v>
      </c>
      <c r="X92" s="122" t="str">
        <f t="shared" si="12"/>
        <v/>
      </c>
      <c r="Y92" s="119">
        <f>SUMIF(Virkedager!C:C,"&lt;" &amp; H92,Virkedager!A:A)-SUMIF(Virkedager!C:C,"&lt;" &amp; X92,Virkedager!A:A)</f>
        <v>0</v>
      </c>
      <c r="Z92" s="121" t="str">
        <f t="shared" si="13"/>
        <v/>
      </c>
      <c r="AA92" s="123" t="str">
        <f t="shared" si="8"/>
        <v/>
      </c>
      <c r="AB92" s="124" t="str">
        <f t="shared" si="14"/>
        <v/>
      </c>
      <c r="AC92" s="172"/>
    </row>
    <row r="93" spans="2:29" s="139" customFormat="1" ht="15" x14ac:dyDescent="0.25">
      <c r="B93" s="141"/>
      <c r="C93" s="142"/>
      <c r="D93" s="147"/>
      <c r="E93" s="148"/>
      <c r="F93" s="143"/>
      <c r="G93" s="144"/>
      <c r="H93" s="143"/>
      <c r="I93" s="144"/>
      <c r="J93" s="145"/>
      <c r="K93" s="146"/>
      <c r="L93" s="116" t="s">
        <v>77</v>
      </c>
      <c r="M93" s="117" t="s">
        <v>137</v>
      </c>
      <c r="N93" s="118">
        <f t="shared" si="9"/>
        <v>0</v>
      </c>
      <c r="O93" s="118">
        <f t="shared" si="10"/>
        <v>0</v>
      </c>
      <c r="P93" s="119">
        <f>SUMIF(Virkedager!C:C,"&lt;" &amp; H93,Virkedager!A:A)-SUMIF(Virkedager!C:C,"&lt;" &amp; F93,Virkedager!A:A)</f>
        <v>0</v>
      </c>
      <c r="Q93" s="120" t="str">
        <f t="shared" si="11"/>
        <v>Operatøraksess</v>
      </c>
      <c r="R93" s="121">
        <f>MATCH(Q93,'SLA-parameter DRIFT'!A:A,0)</f>
        <v>16</v>
      </c>
      <c r="S93" s="118" t="e">
        <f>VLOOKUP(DATE(YEAR(F93),MONTH(F93),DAY(F93)),Virkedager!C:G,IF(E93="B",3,2),0)+INDEX('SLA-parameter DRIFT'!D:D,R93+2)</f>
        <v>#N/A</v>
      </c>
      <c r="T93" s="122" t="e">
        <f>VLOOKUP(DATE(YEAR(F93),MONTH(F93),DAY(F93)),Virkedager!C:G,2,0)+INDEX('SLA-parameter DRIFT'!B:B,R93+1)</f>
        <v>#N/A</v>
      </c>
      <c r="U93" s="173" t="e">
        <f>VLOOKUP(DATE(YEAR(F93),MONTH(F93),DAY(F93)),Virkedager!C:G,IF(E93="B",3,2)+INDEX('SLA-parameter DRIFT'!E:E,R93+0,0),0)+INDEX('SLA-parameter DRIFT'!D:D,R93+1)</f>
        <v>#N/A</v>
      </c>
      <c r="V93" s="122" t="e">
        <f>VLOOKUP(DATE(YEAR(F93),MONTH(F93),DAY(F93)),Virkedager!C:G,2,0)+INDEX('SLA-parameter DRIFT'!B:B,R93+2)</f>
        <v>#N/A</v>
      </c>
      <c r="W93" s="118" t="e">
        <f>VLOOKUP(DATE(YEAR(F93),MONTH(F93),DAY(F93)),Virkedager!C:G,IF(E93="B",4,3)+INDEX('SLA-parameter DRIFT'!E:E,R93+2,0),0)+INDEX('SLA-parameter DRIFT'!D:D,R93+2)</f>
        <v>#N/A</v>
      </c>
      <c r="X93" s="122" t="str">
        <f t="shared" si="12"/>
        <v/>
      </c>
      <c r="Y93" s="119">
        <f>SUMIF(Virkedager!C:C,"&lt;" &amp; H93,Virkedager!A:A)-SUMIF(Virkedager!C:C,"&lt;" &amp; X93,Virkedager!A:A)</f>
        <v>0</v>
      </c>
      <c r="Z93" s="121" t="str">
        <f t="shared" si="13"/>
        <v/>
      </c>
      <c r="AA93" s="123" t="str">
        <f t="shared" si="8"/>
        <v/>
      </c>
      <c r="AB93" s="124" t="str">
        <f t="shared" si="14"/>
        <v/>
      </c>
      <c r="AC93" s="172"/>
    </row>
    <row r="94" spans="2:29" s="139" customFormat="1" ht="15" x14ac:dyDescent="0.25">
      <c r="B94" s="141"/>
      <c r="C94" s="142"/>
      <c r="D94" s="147"/>
      <c r="E94" s="148"/>
      <c r="F94" s="143"/>
      <c r="G94" s="144"/>
      <c r="H94" s="143"/>
      <c r="I94" s="144"/>
      <c r="J94" s="145"/>
      <c r="K94" s="146"/>
      <c r="L94" s="116" t="s">
        <v>77</v>
      </c>
      <c r="M94" s="117" t="s">
        <v>137</v>
      </c>
      <c r="N94" s="118">
        <f t="shared" si="9"/>
        <v>0</v>
      </c>
      <c r="O94" s="118">
        <f t="shared" si="10"/>
        <v>0</v>
      </c>
      <c r="P94" s="119">
        <f>SUMIF(Virkedager!C:C,"&lt;" &amp; H94,Virkedager!A:A)-SUMIF(Virkedager!C:C,"&lt;" &amp; F94,Virkedager!A:A)</f>
        <v>0</v>
      </c>
      <c r="Q94" s="120" t="str">
        <f t="shared" si="11"/>
        <v>Operatøraksess</v>
      </c>
      <c r="R94" s="121">
        <f>MATCH(Q94,'SLA-parameter DRIFT'!A:A,0)</f>
        <v>16</v>
      </c>
      <c r="S94" s="118" t="e">
        <f>VLOOKUP(DATE(YEAR(F94),MONTH(F94),DAY(F94)),Virkedager!C:G,IF(E94="B",3,2),0)+INDEX('SLA-parameter DRIFT'!D:D,R94+2)</f>
        <v>#N/A</v>
      </c>
      <c r="T94" s="122" t="e">
        <f>VLOOKUP(DATE(YEAR(F94),MONTH(F94),DAY(F94)),Virkedager!C:G,2,0)+INDEX('SLA-parameter DRIFT'!B:B,R94+1)</f>
        <v>#N/A</v>
      </c>
      <c r="U94" s="173" t="e">
        <f>VLOOKUP(DATE(YEAR(F94),MONTH(F94),DAY(F94)),Virkedager!C:G,IF(E94="B",3,2)+INDEX('SLA-parameter DRIFT'!E:E,R94+0,0),0)+INDEX('SLA-parameter DRIFT'!D:D,R94+1)</f>
        <v>#N/A</v>
      </c>
      <c r="V94" s="122" t="e">
        <f>VLOOKUP(DATE(YEAR(F94),MONTH(F94),DAY(F94)),Virkedager!C:G,2,0)+INDEX('SLA-parameter DRIFT'!B:B,R94+2)</f>
        <v>#N/A</v>
      </c>
      <c r="W94" s="118" t="e">
        <f>VLOOKUP(DATE(YEAR(F94),MONTH(F94),DAY(F94)),Virkedager!C:G,IF(E94="B",4,3)+INDEX('SLA-parameter DRIFT'!E:E,R94+2,0),0)+INDEX('SLA-parameter DRIFT'!D:D,R94+2)</f>
        <v>#N/A</v>
      </c>
      <c r="X94" s="122" t="str">
        <f t="shared" si="12"/>
        <v/>
      </c>
      <c r="Y94" s="119">
        <f>SUMIF(Virkedager!C:C,"&lt;" &amp; H94,Virkedager!A:A)-SUMIF(Virkedager!C:C,"&lt;" &amp; X94,Virkedager!A:A)</f>
        <v>0</v>
      </c>
      <c r="Z94" s="121" t="str">
        <f t="shared" si="13"/>
        <v/>
      </c>
      <c r="AA94" s="123" t="str">
        <f t="shared" si="8"/>
        <v/>
      </c>
      <c r="AB94" s="124" t="str">
        <f t="shared" si="14"/>
        <v/>
      </c>
      <c r="AC94" s="172"/>
    </row>
    <row r="95" spans="2:29" s="139" customFormat="1" ht="15" x14ac:dyDescent="0.25">
      <c r="B95" s="141"/>
      <c r="C95" s="142"/>
      <c r="D95" s="147"/>
      <c r="E95" s="148"/>
      <c r="F95" s="143"/>
      <c r="G95" s="144"/>
      <c r="H95" s="143"/>
      <c r="I95" s="144"/>
      <c r="J95" s="145"/>
      <c r="K95" s="146"/>
      <c r="L95" s="116" t="s">
        <v>77</v>
      </c>
      <c r="M95" s="117" t="s">
        <v>137</v>
      </c>
      <c r="N95" s="118">
        <f t="shared" si="9"/>
        <v>0</v>
      </c>
      <c r="O95" s="118">
        <f t="shared" si="10"/>
        <v>0</v>
      </c>
      <c r="P95" s="119">
        <f>SUMIF(Virkedager!C:C,"&lt;" &amp; H95,Virkedager!A:A)-SUMIF(Virkedager!C:C,"&lt;" &amp; F95,Virkedager!A:A)</f>
        <v>0</v>
      </c>
      <c r="Q95" s="120" t="str">
        <f t="shared" si="11"/>
        <v>Operatøraksess</v>
      </c>
      <c r="R95" s="121">
        <f>MATCH(Q95,'SLA-parameter DRIFT'!A:A,0)</f>
        <v>16</v>
      </c>
      <c r="S95" s="118" t="e">
        <f>VLOOKUP(DATE(YEAR(F95),MONTH(F95),DAY(F95)),Virkedager!C:G,IF(E95="B",3,2),0)+INDEX('SLA-parameter DRIFT'!D:D,R95+2)</f>
        <v>#N/A</v>
      </c>
      <c r="T95" s="122" t="e">
        <f>VLOOKUP(DATE(YEAR(F95),MONTH(F95),DAY(F95)),Virkedager!C:G,2,0)+INDEX('SLA-parameter DRIFT'!B:B,R95+1)</f>
        <v>#N/A</v>
      </c>
      <c r="U95" s="173" t="e">
        <f>VLOOKUP(DATE(YEAR(F95),MONTH(F95),DAY(F95)),Virkedager!C:G,IF(E95="B",3,2)+INDEX('SLA-parameter DRIFT'!E:E,R95+0,0),0)+INDEX('SLA-parameter DRIFT'!D:D,R95+1)</f>
        <v>#N/A</v>
      </c>
      <c r="V95" s="122" t="e">
        <f>VLOOKUP(DATE(YEAR(F95),MONTH(F95),DAY(F95)),Virkedager!C:G,2,0)+INDEX('SLA-parameter DRIFT'!B:B,R95+2)</f>
        <v>#N/A</v>
      </c>
      <c r="W95" s="118" t="e">
        <f>VLOOKUP(DATE(YEAR(F95),MONTH(F95),DAY(F95)),Virkedager!C:G,IF(E95="B",4,3)+INDEX('SLA-parameter DRIFT'!E:E,R95+2,0),0)+INDEX('SLA-parameter DRIFT'!D:D,R95+2)</f>
        <v>#N/A</v>
      </c>
      <c r="X95" s="122" t="str">
        <f t="shared" si="12"/>
        <v/>
      </c>
      <c r="Y95" s="119">
        <f>SUMIF(Virkedager!C:C,"&lt;" &amp; H95,Virkedager!A:A)-SUMIF(Virkedager!C:C,"&lt;" &amp; X95,Virkedager!A:A)</f>
        <v>0</v>
      </c>
      <c r="Z95" s="121" t="str">
        <f t="shared" si="13"/>
        <v/>
      </c>
      <c r="AA95" s="123" t="str">
        <f t="shared" si="8"/>
        <v/>
      </c>
      <c r="AB95" s="124" t="str">
        <f t="shared" si="14"/>
        <v/>
      </c>
      <c r="AC95" s="172"/>
    </row>
    <row r="96" spans="2:29" s="139" customFormat="1" ht="15" x14ac:dyDescent="0.25">
      <c r="B96" s="141"/>
      <c r="C96" s="142"/>
      <c r="D96" s="147"/>
      <c r="E96" s="148"/>
      <c r="F96" s="143"/>
      <c r="G96" s="144"/>
      <c r="H96" s="143"/>
      <c r="I96" s="144"/>
      <c r="J96" s="145"/>
      <c r="K96" s="146"/>
      <c r="L96" s="116" t="s">
        <v>77</v>
      </c>
      <c r="M96" s="117" t="s">
        <v>137</v>
      </c>
      <c r="N96" s="118">
        <f t="shared" si="9"/>
        <v>0</v>
      </c>
      <c r="O96" s="118">
        <f t="shared" si="10"/>
        <v>0</v>
      </c>
      <c r="P96" s="119">
        <f>SUMIF(Virkedager!C:C,"&lt;" &amp; H96,Virkedager!A:A)-SUMIF(Virkedager!C:C,"&lt;" &amp; F96,Virkedager!A:A)</f>
        <v>0</v>
      </c>
      <c r="Q96" s="120" t="str">
        <f t="shared" si="11"/>
        <v>Operatøraksess</v>
      </c>
      <c r="R96" s="121">
        <f>MATCH(Q96,'SLA-parameter DRIFT'!A:A,0)</f>
        <v>16</v>
      </c>
      <c r="S96" s="118" t="e">
        <f>VLOOKUP(DATE(YEAR(F96),MONTH(F96),DAY(F96)),Virkedager!C:G,IF(E96="B",3,2),0)+INDEX('SLA-parameter DRIFT'!D:D,R96+2)</f>
        <v>#N/A</v>
      </c>
      <c r="T96" s="122" t="e">
        <f>VLOOKUP(DATE(YEAR(F96),MONTH(F96),DAY(F96)),Virkedager!C:G,2,0)+INDEX('SLA-parameter DRIFT'!B:B,R96+1)</f>
        <v>#N/A</v>
      </c>
      <c r="U96" s="173" t="e">
        <f>VLOOKUP(DATE(YEAR(F96),MONTH(F96),DAY(F96)),Virkedager!C:G,IF(E96="B",3,2)+INDEX('SLA-parameter DRIFT'!E:E,R96+0,0),0)+INDEX('SLA-parameter DRIFT'!D:D,R96+1)</f>
        <v>#N/A</v>
      </c>
      <c r="V96" s="122" t="e">
        <f>VLOOKUP(DATE(YEAR(F96),MONTH(F96),DAY(F96)),Virkedager!C:G,2,0)+INDEX('SLA-parameter DRIFT'!B:B,R96+2)</f>
        <v>#N/A</v>
      </c>
      <c r="W96" s="118" t="e">
        <f>VLOOKUP(DATE(YEAR(F96),MONTH(F96),DAY(F96)),Virkedager!C:G,IF(E96="B",4,3)+INDEX('SLA-parameter DRIFT'!E:E,R96+2,0),0)+INDEX('SLA-parameter DRIFT'!D:D,R96+2)</f>
        <v>#N/A</v>
      </c>
      <c r="X96" s="122" t="str">
        <f t="shared" si="12"/>
        <v/>
      </c>
      <c r="Y96" s="119">
        <f>SUMIF(Virkedager!C:C,"&lt;" &amp; H96,Virkedager!A:A)-SUMIF(Virkedager!C:C,"&lt;" &amp; X96,Virkedager!A:A)</f>
        <v>0</v>
      </c>
      <c r="Z96" s="121" t="str">
        <f t="shared" si="13"/>
        <v/>
      </c>
      <c r="AA96" s="123" t="str">
        <f t="shared" si="8"/>
        <v/>
      </c>
      <c r="AB96" s="124" t="str">
        <f t="shared" si="14"/>
        <v/>
      </c>
      <c r="AC96" s="172"/>
    </row>
    <row r="97" spans="2:29" s="139" customFormat="1" ht="15" x14ac:dyDescent="0.25">
      <c r="B97" s="141"/>
      <c r="C97" s="142"/>
      <c r="D97" s="147"/>
      <c r="E97" s="148"/>
      <c r="F97" s="143"/>
      <c r="G97" s="144"/>
      <c r="H97" s="143"/>
      <c r="I97" s="144"/>
      <c r="J97" s="145"/>
      <c r="K97" s="146"/>
      <c r="L97" s="116" t="s">
        <v>77</v>
      </c>
      <c r="M97" s="117" t="s">
        <v>137</v>
      </c>
      <c r="N97" s="118">
        <f t="shared" si="9"/>
        <v>0</v>
      </c>
      <c r="O97" s="118">
        <f t="shared" si="10"/>
        <v>0</v>
      </c>
      <c r="P97" s="119">
        <f>SUMIF(Virkedager!C:C,"&lt;" &amp; H97,Virkedager!A:A)-SUMIF(Virkedager!C:C,"&lt;" &amp; F97,Virkedager!A:A)</f>
        <v>0</v>
      </c>
      <c r="Q97" s="120" t="str">
        <f t="shared" si="11"/>
        <v>Operatøraksess</v>
      </c>
      <c r="R97" s="121">
        <f>MATCH(Q97,'SLA-parameter DRIFT'!A:A,0)</f>
        <v>16</v>
      </c>
      <c r="S97" s="118" t="e">
        <f>VLOOKUP(DATE(YEAR(F97),MONTH(F97),DAY(F97)),Virkedager!C:G,IF(E97="B",3,2),0)+INDEX('SLA-parameter DRIFT'!D:D,R97+2)</f>
        <v>#N/A</v>
      </c>
      <c r="T97" s="122" t="e">
        <f>VLOOKUP(DATE(YEAR(F97),MONTH(F97),DAY(F97)),Virkedager!C:G,2,0)+INDEX('SLA-parameter DRIFT'!B:B,R97+1)</f>
        <v>#N/A</v>
      </c>
      <c r="U97" s="173" t="e">
        <f>VLOOKUP(DATE(YEAR(F97),MONTH(F97),DAY(F97)),Virkedager!C:G,IF(E97="B",3,2)+INDEX('SLA-parameter DRIFT'!E:E,R97+0,0),0)+INDEX('SLA-parameter DRIFT'!D:D,R97+1)</f>
        <v>#N/A</v>
      </c>
      <c r="V97" s="122" t="e">
        <f>VLOOKUP(DATE(YEAR(F97),MONTH(F97),DAY(F97)),Virkedager!C:G,2,0)+INDEX('SLA-parameter DRIFT'!B:B,R97+2)</f>
        <v>#N/A</v>
      </c>
      <c r="W97" s="118" t="e">
        <f>VLOOKUP(DATE(YEAR(F97),MONTH(F97),DAY(F97)),Virkedager!C:G,IF(E97="B",4,3)+INDEX('SLA-parameter DRIFT'!E:E,R97+2,0),0)+INDEX('SLA-parameter DRIFT'!D:D,R97+2)</f>
        <v>#N/A</v>
      </c>
      <c r="X97" s="122" t="str">
        <f t="shared" si="12"/>
        <v/>
      </c>
      <c r="Y97" s="119">
        <f>SUMIF(Virkedager!C:C,"&lt;" &amp; H97,Virkedager!A:A)-SUMIF(Virkedager!C:C,"&lt;" &amp; X97,Virkedager!A:A)</f>
        <v>0</v>
      </c>
      <c r="Z97" s="121" t="str">
        <f t="shared" si="13"/>
        <v/>
      </c>
      <c r="AA97" s="123" t="str">
        <f t="shared" si="8"/>
        <v/>
      </c>
      <c r="AB97" s="124" t="str">
        <f t="shared" si="14"/>
        <v/>
      </c>
      <c r="AC97" s="172"/>
    </row>
    <row r="98" spans="2:29" s="139" customFormat="1" ht="15" x14ac:dyDescent="0.25">
      <c r="B98" s="141"/>
      <c r="C98" s="142"/>
      <c r="D98" s="147"/>
      <c r="E98" s="148"/>
      <c r="F98" s="143"/>
      <c r="G98" s="144"/>
      <c r="H98" s="143"/>
      <c r="I98" s="144"/>
      <c r="J98" s="145"/>
      <c r="K98" s="146"/>
      <c r="L98" s="116" t="s">
        <v>77</v>
      </c>
      <c r="M98" s="117" t="s">
        <v>137</v>
      </c>
      <c r="N98" s="118">
        <f t="shared" si="9"/>
        <v>0</v>
      </c>
      <c r="O98" s="118">
        <f t="shared" si="10"/>
        <v>0</v>
      </c>
      <c r="P98" s="119">
        <f>SUMIF(Virkedager!C:C,"&lt;" &amp; H98,Virkedager!A:A)-SUMIF(Virkedager!C:C,"&lt;" &amp; F98,Virkedager!A:A)</f>
        <v>0</v>
      </c>
      <c r="Q98" s="120" t="str">
        <f t="shared" si="11"/>
        <v>Operatøraksess</v>
      </c>
      <c r="R98" s="121">
        <f>MATCH(Q98,'SLA-parameter DRIFT'!A:A,0)</f>
        <v>16</v>
      </c>
      <c r="S98" s="118" t="e">
        <f>VLOOKUP(DATE(YEAR(F98),MONTH(F98),DAY(F98)),Virkedager!C:G,IF(E98="B",3,2),0)+INDEX('SLA-parameter DRIFT'!D:D,R98+2)</f>
        <v>#N/A</v>
      </c>
      <c r="T98" s="122" t="e">
        <f>VLOOKUP(DATE(YEAR(F98),MONTH(F98),DAY(F98)),Virkedager!C:G,2,0)+INDEX('SLA-parameter DRIFT'!B:B,R98+1)</f>
        <v>#N/A</v>
      </c>
      <c r="U98" s="173" t="e">
        <f>VLOOKUP(DATE(YEAR(F98),MONTH(F98),DAY(F98)),Virkedager!C:G,IF(E98="B",3,2)+INDEX('SLA-parameter DRIFT'!E:E,R98+0,0),0)+INDEX('SLA-parameter DRIFT'!D:D,R98+1)</f>
        <v>#N/A</v>
      </c>
      <c r="V98" s="122" t="e">
        <f>VLOOKUP(DATE(YEAR(F98),MONTH(F98),DAY(F98)),Virkedager!C:G,2,0)+INDEX('SLA-parameter DRIFT'!B:B,R98+2)</f>
        <v>#N/A</v>
      </c>
      <c r="W98" s="118" t="e">
        <f>VLOOKUP(DATE(YEAR(F98),MONTH(F98),DAY(F98)),Virkedager!C:G,IF(E98="B",4,3)+INDEX('SLA-parameter DRIFT'!E:E,R98+2,0),0)+INDEX('SLA-parameter DRIFT'!D:D,R98+2)</f>
        <v>#N/A</v>
      </c>
      <c r="X98" s="122" t="str">
        <f t="shared" si="12"/>
        <v/>
      </c>
      <c r="Y98" s="119">
        <f>SUMIF(Virkedager!C:C,"&lt;" &amp; H98,Virkedager!A:A)-SUMIF(Virkedager!C:C,"&lt;" &amp; X98,Virkedager!A:A)</f>
        <v>0</v>
      </c>
      <c r="Z98" s="121" t="str">
        <f t="shared" si="13"/>
        <v/>
      </c>
      <c r="AA98" s="123" t="str">
        <f t="shared" si="8"/>
        <v/>
      </c>
      <c r="AB98" s="124" t="str">
        <f t="shared" si="14"/>
        <v/>
      </c>
      <c r="AC98" s="172"/>
    </row>
    <row r="99" spans="2:29" s="139" customFormat="1" ht="15" x14ac:dyDescent="0.25">
      <c r="B99" s="141"/>
      <c r="C99" s="142"/>
      <c r="D99" s="147"/>
      <c r="E99" s="148"/>
      <c r="F99" s="143"/>
      <c r="G99" s="144"/>
      <c r="H99" s="143"/>
      <c r="I99" s="144"/>
      <c r="J99" s="145"/>
      <c r="K99" s="146"/>
      <c r="L99" s="116" t="s">
        <v>77</v>
      </c>
      <c r="M99" s="117" t="s">
        <v>137</v>
      </c>
      <c r="N99" s="118">
        <f t="shared" si="9"/>
        <v>0</v>
      </c>
      <c r="O99" s="118">
        <f t="shared" si="10"/>
        <v>0</v>
      </c>
      <c r="P99" s="119">
        <f>SUMIF(Virkedager!C:C,"&lt;" &amp; H99,Virkedager!A:A)-SUMIF(Virkedager!C:C,"&lt;" &amp; F99,Virkedager!A:A)</f>
        <v>0</v>
      </c>
      <c r="Q99" s="120" t="str">
        <f t="shared" si="11"/>
        <v>Operatøraksess</v>
      </c>
      <c r="R99" s="121">
        <f>MATCH(Q99,'SLA-parameter DRIFT'!A:A,0)</f>
        <v>16</v>
      </c>
      <c r="S99" s="118" t="e">
        <f>VLOOKUP(DATE(YEAR(F99),MONTH(F99),DAY(F99)),Virkedager!C:G,IF(E99="B",3,2),0)+INDEX('SLA-parameter DRIFT'!D:D,R99+2)</f>
        <v>#N/A</v>
      </c>
      <c r="T99" s="122" t="e">
        <f>VLOOKUP(DATE(YEAR(F99),MONTH(F99),DAY(F99)),Virkedager!C:G,2,0)+INDEX('SLA-parameter DRIFT'!B:B,R99+1)</f>
        <v>#N/A</v>
      </c>
      <c r="U99" s="173" t="e">
        <f>VLOOKUP(DATE(YEAR(F99),MONTH(F99),DAY(F99)),Virkedager!C:G,IF(E99="B",3,2)+INDEX('SLA-parameter DRIFT'!E:E,R99+0,0),0)+INDEX('SLA-parameter DRIFT'!D:D,R99+1)</f>
        <v>#N/A</v>
      </c>
      <c r="V99" s="122" t="e">
        <f>VLOOKUP(DATE(YEAR(F99),MONTH(F99),DAY(F99)),Virkedager!C:G,2,0)+INDEX('SLA-parameter DRIFT'!B:B,R99+2)</f>
        <v>#N/A</v>
      </c>
      <c r="W99" s="118" t="e">
        <f>VLOOKUP(DATE(YEAR(F99),MONTH(F99),DAY(F99)),Virkedager!C:G,IF(E99="B",4,3)+INDEX('SLA-parameter DRIFT'!E:E,R99+2,0),0)+INDEX('SLA-parameter DRIFT'!D:D,R99+2)</f>
        <v>#N/A</v>
      </c>
      <c r="X99" s="122" t="str">
        <f t="shared" si="12"/>
        <v/>
      </c>
      <c r="Y99" s="119">
        <f>SUMIF(Virkedager!C:C,"&lt;" &amp; H99,Virkedager!A:A)-SUMIF(Virkedager!C:C,"&lt;" &amp; X99,Virkedager!A:A)</f>
        <v>0</v>
      </c>
      <c r="Z99" s="121" t="str">
        <f t="shared" si="13"/>
        <v/>
      </c>
      <c r="AA99" s="123" t="str">
        <f t="shared" si="8"/>
        <v/>
      </c>
      <c r="AB99" s="124" t="str">
        <f t="shared" si="14"/>
        <v/>
      </c>
      <c r="AC99" s="172"/>
    </row>
    <row r="100" spans="2:29" s="139" customFormat="1" ht="15" x14ac:dyDescent="0.25">
      <c r="B100" s="141"/>
      <c r="C100" s="142"/>
      <c r="D100" s="147"/>
      <c r="E100" s="148"/>
      <c r="F100" s="143"/>
      <c r="G100" s="144"/>
      <c r="H100" s="143"/>
      <c r="I100" s="144"/>
      <c r="J100" s="145"/>
      <c r="K100" s="146"/>
      <c r="L100" s="116" t="s">
        <v>77</v>
      </c>
      <c r="M100" s="117" t="s">
        <v>137</v>
      </c>
      <c r="N100" s="118">
        <f t="shared" si="9"/>
        <v>0</v>
      </c>
      <c r="O100" s="118">
        <f t="shared" si="10"/>
        <v>0</v>
      </c>
      <c r="P100" s="119">
        <f>SUMIF(Virkedager!C:C,"&lt;" &amp; H100,Virkedager!A:A)-SUMIF(Virkedager!C:C,"&lt;" &amp; F100,Virkedager!A:A)</f>
        <v>0</v>
      </c>
      <c r="Q100" s="120" t="str">
        <f t="shared" si="11"/>
        <v>Operatøraksess</v>
      </c>
      <c r="R100" s="121">
        <f>MATCH(Q100,'SLA-parameter DRIFT'!A:A,0)</f>
        <v>16</v>
      </c>
      <c r="S100" s="118" t="e">
        <f>VLOOKUP(DATE(YEAR(F100),MONTH(F100),DAY(F100)),Virkedager!C:G,IF(E100="B",3,2),0)+INDEX('SLA-parameter DRIFT'!D:D,R100+2)</f>
        <v>#N/A</v>
      </c>
      <c r="T100" s="122" t="e">
        <f>VLOOKUP(DATE(YEAR(F100),MONTH(F100),DAY(F100)),Virkedager!C:G,2,0)+INDEX('SLA-parameter DRIFT'!B:B,R100+1)</f>
        <v>#N/A</v>
      </c>
      <c r="U100" s="173" t="e">
        <f>VLOOKUP(DATE(YEAR(F100),MONTH(F100),DAY(F100)),Virkedager!C:G,IF(E100="B",3,2)+INDEX('SLA-parameter DRIFT'!E:E,R100+0,0),0)+INDEX('SLA-parameter DRIFT'!D:D,R100+1)</f>
        <v>#N/A</v>
      </c>
      <c r="V100" s="122" t="e">
        <f>VLOOKUP(DATE(YEAR(F100),MONTH(F100),DAY(F100)),Virkedager!C:G,2,0)+INDEX('SLA-parameter DRIFT'!B:B,R100+2)</f>
        <v>#N/A</v>
      </c>
      <c r="W100" s="118" t="e">
        <f>VLOOKUP(DATE(YEAR(F100),MONTH(F100),DAY(F100)),Virkedager!C:G,IF(E100="B",4,3)+INDEX('SLA-parameter DRIFT'!E:E,R100+2,0),0)+INDEX('SLA-parameter DRIFT'!D:D,R100+2)</f>
        <v>#N/A</v>
      </c>
      <c r="X100" s="122" t="str">
        <f t="shared" si="12"/>
        <v/>
      </c>
      <c r="Y100" s="119">
        <f>SUMIF(Virkedager!C:C,"&lt;" &amp; H100,Virkedager!A:A)-SUMIF(Virkedager!C:C,"&lt;" &amp; X100,Virkedager!A:A)</f>
        <v>0</v>
      </c>
      <c r="Z100" s="121" t="str">
        <f t="shared" si="13"/>
        <v/>
      </c>
      <c r="AA100" s="123" t="str">
        <f t="shared" si="8"/>
        <v/>
      </c>
      <c r="AB100" s="124" t="str">
        <f t="shared" si="14"/>
        <v/>
      </c>
      <c r="AC100" s="172"/>
    </row>
    <row r="101" spans="2:29" s="139" customFormat="1" ht="15" x14ac:dyDescent="0.25">
      <c r="B101" s="141"/>
      <c r="C101" s="142"/>
      <c r="D101" s="147"/>
      <c r="E101" s="148"/>
      <c r="F101" s="143"/>
      <c r="G101" s="144"/>
      <c r="H101" s="143"/>
      <c r="I101" s="144"/>
      <c r="J101" s="145"/>
      <c r="K101" s="146"/>
      <c r="L101" s="116" t="s">
        <v>77</v>
      </c>
      <c r="M101" s="117" t="s">
        <v>137</v>
      </c>
      <c r="N101" s="118">
        <f t="shared" si="9"/>
        <v>0</v>
      </c>
      <c r="O101" s="118">
        <f t="shared" si="10"/>
        <v>0</v>
      </c>
      <c r="P101" s="119">
        <f>SUMIF(Virkedager!C:C,"&lt;" &amp; H101,Virkedager!A:A)-SUMIF(Virkedager!C:C,"&lt;" &amp; F101,Virkedager!A:A)</f>
        <v>0</v>
      </c>
      <c r="Q101" s="120" t="str">
        <f t="shared" si="11"/>
        <v>Operatøraksess</v>
      </c>
      <c r="R101" s="121">
        <f>MATCH(Q101,'SLA-parameter DRIFT'!A:A,0)</f>
        <v>16</v>
      </c>
      <c r="S101" s="118" t="e">
        <f>VLOOKUP(DATE(YEAR(F101),MONTH(F101),DAY(F101)),Virkedager!C:G,IF(E101="B",3,2),0)+INDEX('SLA-parameter DRIFT'!D:D,R101+2)</f>
        <v>#N/A</v>
      </c>
      <c r="T101" s="122" t="e">
        <f>VLOOKUP(DATE(YEAR(F101),MONTH(F101),DAY(F101)),Virkedager!C:G,2,0)+INDEX('SLA-parameter DRIFT'!B:B,R101+1)</f>
        <v>#N/A</v>
      </c>
      <c r="U101" s="173" t="e">
        <f>VLOOKUP(DATE(YEAR(F101),MONTH(F101),DAY(F101)),Virkedager!C:G,IF(E101="B",3,2)+INDEX('SLA-parameter DRIFT'!E:E,R101+0,0),0)+INDEX('SLA-parameter DRIFT'!D:D,R101+1)</f>
        <v>#N/A</v>
      </c>
      <c r="V101" s="122" t="e">
        <f>VLOOKUP(DATE(YEAR(F101),MONTH(F101),DAY(F101)),Virkedager!C:G,2,0)+INDEX('SLA-parameter DRIFT'!B:B,R101+2)</f>
        <v>#N/A</v>
      </c>
      <c r="W101" s="118" t="e">
        <f>VLOOKUP(DATE(YEAR(F101),MONTH(F101),DAY(F101)),Virkedager!C:G,IF(E101="B",4,3)+INDEX('SLA-parameter DRIFT'!E:E,R101+2,0),0)+INDEX('SLA-parameter DRIFT'!D:D,R101+2)</f>
        <v>#N/A</v>
      </c>
      <c r="X101" s="122" t="str">
        <f t="shared" si="12"/>
        <v/>
      </c>
      <c r="Y101" s="119">
        <f>SUMIF(Virkedager!C:C,"&lt;" &amp; H101,Virkedager!A:A)-SUMIF(Virkedager!C:C,"&lt;" &amp; X101,Virkedager!A:A)</f>
        <v>0</v>
      </c>
      <c r="Z101" s="121" t="str">
        <f t="shared" si="13"/>
        <v/>
      </c>
      <c r="AA101" s="123" t="str">
        <f t="shared" si="8"/>
        <v/>
      </c>
      <c r="AB101" s="124" t="str">
        <f t="shared" si="14"/>
        <v/>
      </c>
      <c r="AC101" s="172"/>
    </row>
    <row r="102" spans="2:29" s="139" customFormat="1" ht="15" x14ac:dyDescent="0.25">
      <c r="B102" s="141"/>
      <c r="C102" s="142"/>
      <c r="D102" s="147"/>
      <c r="E102" s="148"/>
      <c r="F102" s="143"/>
      <c r="G102" s="144"/>
      <c r="H102" s="143"/>
      <c r="I102" s="144"/>
      <c r="J102" s="145"/>
      <c r="K102" s="146"/>
      <c r="L102" s="116" t="s">
        <v>77</v>
      </c>
      <c r="M102" s="117" t="s">
        <v>137</v>
      </c>
      <c r="N102" s="118">
        <f t="shared" si="9"/>
        <v>0</v>
      </c>
      <c r="O102" s="118">
        <f t="shared" si="10"/>
        <v>0</v>
      </c>
      <c r="P102" s="119">
        <f>SUMIF(Virkedager!C:C,"&lt;" &amp; H102,Virkedager!A:A)-SUMIF(Virkedager!C:C,"&lt;" &amp; F102,Virkedager!A:A)</f>
        <v>0</v>
      </c>
      <c r="Q102" s="120" t="str">
        <f t="shared" si="11"/>
        <v>Operatøraksess</v>
      </c>
      <c r="R102" s="121">
        <f>MATCH(Q102,'SLA-parameter DRIFT'!A:A,0)</f>
        <v>16</v>
      </c>
      <c r="S102" s="118" t="e">
        <f>VLOOKUP(DATE(YEAR(F102),MONTH(F102),DAY(F102)),Virkedager!C:G,IF(E102="B",3,2),0)+INDEX('SLA-parameter DRIFT'!D:D,R102+2)</f>
        <v>#N/A</v>
      </c>
      <c r="T102" s="122" t="e">
        <f>VLOOKUP(DATE(YEAR(F102),MONTH(F102),DAY(F102)),Virkedager!C:G,2,0)+INDEX('SLA-parameter DRIFT'!B:B,R102+1)</f>
        <v>#N/A</v>
      </c>
      <c r="U102" s="173" t="e">
        <f>VLOOKUP(DATE(YEAR(F102),MONTH(F102),DAY(F102)),Virkedager!C:G,IF(E102="B",3,2)+INDEX('SLA-parameter DRIFT'!E:E,R102+0,0),0)+INDEX('SLA-parameter DRIFT'!D:D,R102+1)</f>
        <v>#N/A</v>
      </c>
      <c r="V102" s="122" t="e">
        <f>VLOOKUP(DATE(YEAR(F102),MONTH(F102),DAY(F102)),Virkedager!C:G,2,0)+INDEX('SLA-parameter DRIFT'!B:B,R102+2)</f>
        <v>#N/A</v>
      </c>
      <c r="W102" s="118" t="e">
        <f>VLOOKUP(DATE(YEAR(F102),MONTH(F102),DAY(F102)),Virkedager!C:G,IF(E102="B",4,3)+INDEX('SLA-parameter DRIFT'!E:E,R102+2,0),0)+INDEX('SLA-parameter DRIFT'!D:D,R102+2)</f>
        <v>#N/A</v>
      </c>
      <c r="X102" s="122" t="str">
        <f t="shared" si="12"/>
        <v/>
      </c>
      <c r="Y102" s="119">
        <f>SUMIF(Virkedager!C:C,"&lt;" &amp; H102,Virkedager!A:A)-SUMIF(Virkedager!C:C,"&lt;" &amp; X102,Virkedager!A:A)</f>
        <v>0</v>
      </c>
      <c r="Z102" s="121" t="str">
        <f t="shared" si="13"/>
        <v/>
      </c>
      <c r="AA102" s="123" t="str">
        <f t="shared" si="8"/>
        <v/>
      </c>
      <c r="AB102" s="124" t="str">
        <f t="shared" si="14"/>
        <v/>
      </c>
      <c r="AC102" s="172"/>
    </row>
    <row r="103" spans="2:29" s="139" customFormat="1" ht="15" x14ac:dyDescent="0.25">
      <c r="B103" s="141"/>
      <c r="C103" s="142"/>
      <c r="D103" s="147"/>
      <c r="E103" s="148"/>
      <c r="F103" s="143"/>
      <c r="G103" s="144"/>
      <c r="H103" s="143"/>
      <c r="I103" s="144"/>
      <c r="J103" s="145"/>
      <c r="K103" s="146"/>
      <c r="L103" s="116" t="s">
        <v>77</v>
      </c>
      <c r="M103" s="117" t="s">
        <v>137</v>
      </c>
      <c r="N103" s="118">
        <f t="shared" si="9"/>
        <v>0</v>
      </c>
      <c r="O103" s="118">
        <f t="shared" si="10"/>
        <v>0</v>
      </c>
      <c r="P103" s="119">
        <f>SUMIF(Virkedager!C:C,"&lt;" &amp; H103,Virkedager!A:A)-SUMIF(Virkedager!C:C,"&lt;" &amp; F103,Virkedager!A:A)</f>
        <v>0</v>
      </c>
      <c r="Q103" s="120" t="str">
        <f t="shared" si="11"/>
        <v>Operatøraksess</v>
      </c>
      <c r="R103" s="121">
        <f>MATCH(Q103,'SLA-parameter DRIFT'!A:A,0)</f>
        <v>16</v>
      </c>
      <c r="S103" s="118" t="e">
        <f>VLOOKUP(DATE(YEAR(F103),MONTH(F103),DAY(F103)),Virkedager!C:G,IF(E103="B",3,2),0)+INDEX('SLA-parameter DRIFT'!D:D,R103+2)</f>
        <v>#N/A</v>
      </c>
      <c r="T103" s="122" t="e">
        <f>VLOOKUP(DATE(YEAR(F103),MONTH(F103),DAY(F103)),Virkedager!C:G,2,0)+INDEX('SLA-parameter DRIFT'!B:B,R103+1)</f>
        <v>#N/A</v>
      </c>
      <c r="U103" s="173" t="e">
        <f>VLOOKUP(DATE(YEAR(F103),MONTH(F103),DAY(F103)),Virkedager!C:G,IF(E103="B",3,2)+INDEX('SLA-parameter DRIFT'!E:E,R103+0,0),0)+INDEX('SLA-parameter DRIFT'!D:D,R103+1)</f>
        <v>#N/A</v>
      </c>
      <c r="V103" s="122" t="e">
        <f>VLOOKUP(DATE(YEAR(F103),MONTH(F103),DAY(F103)),Virkedager!C:G,2,0)+INDEX('SLA-parameter DRIFT'!B:B,R103+2)</f>
        <v>#N/A</v>
      </c>
      <c r="W103" s="118" t="e">
        <f>VLOOKUP(DATE(YEAR(F103),MONTH(F103),DAY(F103)),Virkedager!C:G,IF(E103="B",4,3)+INDEX('SLA-parameter DRIFT'!E:E,R103+2,0),0)+INDEX('SLA-parameter DRIFT'!D:D,R103+2)</f>
        <v>#N/A</v>
      </c>
      <c r="X103" s="122" t="str">
        <f t="shared" si="12"/>
        <v/>
      </c>
      <c r="Y103" s="119">
        <f>SUMIF(Virkedager!C:C,"&lt;" &amp; H103,Virkedager!A:A)-SUMIF(Virkedager!C:C,"&lt;" &amp; X103,Virkedager!A:A)</f>
        <v>0</v>
      </c>
      <c r="Z103" s="121" t="str">
        <f t="shared" si="13"/>
        <v/>
      </c>
      <c r="AA103" s="123" t="str">
        <f t="shared" si="8"/>
        <v/>
      </c>
      <c r="AB103" s="124" t="str">
        <f t="shared" si="14"/>
        <v/>
      </c>
      <c r="AC103" s="172"/>
    </row>
    <row r="104" spans="2:29" s="139" customFormat="1" ht="15" x14ac:dyDescent="0.25">
      <c r="B104" s="141"/>
      <c r="C104" s="142"/>
      <c r="D104" s="147"/>
      <c r="E104" s="148"/>
      <c r="F104" s="143"/>
      <c r="G104" s="144"/>
      <c r="H104" s="143"/>
      <c r="I104" s="144"/>
      <c r="J104" s="145"/>
      <c r="K104" s="146"/>
      <c r="L104" s="116" t="s">
        <v>77</v>
      </c>
      <c r="M104" s="117" t="s">
        <v>137</v>
      </c>
      <c r="N104" s="118">
        <f t="shared" si="9"/>
        <v>0</v>
      </c>
      <c r="O104" s="118">
        <f t="shared" si="10"/>
        <v>0</v>
      </c>
      <c r="P104" s="119">
        <f>SUMIF(Virkedager!C:C,"&lt;" &amp; H104,Virkedager!A:A)-SUMIF(Virkedager!C:C,"&lt;" &amp; F104,Virkedager!A:A)</f>
        <v>0</v>
      </c>
      <c r="Q104" s="120" t="str">
        <f t="shared" si="11"/>
        <v>Operatøraksess</v>
      </c>
      <c r="R104" s="121">
        <f>MATCH(Q104,'SLA-parameter DRIFT'!A:A,0)</f>
        <v>16</v>
      </c>
      <c r="S104" s="118" t="e">
        <f>VLOOKUP(DATE(YEAR(F104),MONTH(F104),DAY(F104)),Virkedager!C:G,IF(E104="B",3,2),0)+INDEX('SLA-parameter DRIFT'!D:D,R104+2)</f>
        <v>#N/A</v>
      </c>
      <c r="T104" s="122" t="e">
        <f>VLOOKUP(DATE(YEAR(F104),MONTH(F104),DAY(F104)),Virkedager!C:G,2,0)+INDEX('SLA-parameter DRIFT'!B:B,R104+1)</f>
        <v>#N/A</v>
      </c>
      <c r="U104" s="173" t="e">
        <f>VLOOKUP(DATE(YEAR(F104),MONTH(F104),DAY(F104)),Virkedager!C:G,IF(E104="B",3,2)+INDEX('SLA-parameter DRIFT'!E:E,R104+0,0),0)+INDEX('SLA-parameter DRIFT'!D:D,R104+1)</f>
        <v>#N/A</v>
      </c>
      <c r="V104" s="122" t="e">
        <f>VLOOKUP(DATE(YEAR(F104),MONTH(F104),DAY(F104)),Virkedager!C:G,2,0)+INDEX('SLA-parameter DRIFT'!B:B,R104+2)</f>
        <v>#N/A</v>
      </c>
      <c r="W104" s="118" t="e">
        <f>VLOOKUP(DATE(YEAR(F104),MONTH(F104),DAY(F104)),Virkedager!C:G,IF(E104="B",4,3)+INDEX('SLA-parameter DRIFT'!E:E,R104+2,0),0)+INDEX('SLA-parameter DRIFT'!D:D,R104+2)</f>
        <v>#N/A</v>
      </c>
      <c r="X104" s="122" t="str">
        <f t="shared" si="12"/>
        <v/>
      </c>
      <c r="Y104" s="119">
        <f>SUMIF(Virkedager!C:C,"&lt;" &amp; H104,Virkedager!A:A)-SUMIF(Virkedager!C:C,"&lt;" &amp; X104,Virkedager!A:A)</f>
        <v>0</v>
      </c>
      <c r="Z104" s="121" t="str">
        <f t="shared" si="13"/>
        <v/>
      </c>
      <c r="AA104" s="123" t="str">
        <f t="shared" si="8"/>
        <v/>
      </c>
      <c r="AB104" s="124" t="str">
        <f t="shared" si="14"/>
        <v/>
      </c>
      <c r="AC104" s="172"/>
    </row>
    <row r="105" spans="2:29" s="139" customFormat="1" ht="15" x14ac:dyDescent="0.25">
      <c r="B105" s="141"/>
      <c r="C105" s="142"/>
      <c r="D105" s="147"/>
      <c r="E105" s="148"/>
      <c r="F105" s="143"/>
      <c r="G105" s="144"/>
      <c r="H105" s="143"/>
      <c r="I105" s="144"/>
      <c r="J105" s="145"/>
      <c r="K105" s="146"/>
      <c r="L105" s="116" t="s">
        <v>77</v>
      </c>
      <c r="M105" s="117" t="s">
        <v>137</v>
      </c>
      <c r="N105" s="118">
        <f t="shared" si="9"/>
        <v>0</v>
      </c>
      <c r="O105" s="118">
        <f t="shared" si="10"/>
        <v>0</v>
      </c>
      <c r="P105" s="119">
        <f>SUMIF(Virkedager!C:C,"&lt;" &amp; H105,Virkedager!A:A)-SUMIF(Virkedager!C:C,"&lt;" &amp; F105,Virkedager!A:A)</f>
        <v>0</v>
      </c>
      <c r="Q105" s="120" t="str">
        <f t="shared" si="11"/>
        <v>Operatøraksess</v>
      </c>
      <c r="R105" s="121">
        <f>MATCH(Q105,'SLA-parameter DRIFT'!A:A,0)</f>
        <v>16</v>
      </c>
      <c r="S105" s="118" t="e">
        <f>VLOOKUP(DATE(YEAR(F105),MONTH(F105),DAY(F105)),Virkedager!C:G,IF(E105="B",3,2),0)+INDEX('SLA-parameter DRIFT'!D:D,R105+2)</f>
        <v>#N/A</v>
      </c>
      <c r="T105" s="122" t="e">
        <f>VLOOKUP(DATE(YEAR(F105),MONTH(F105),DAY(F105)),Virkedager!C:G,2,0)+INDEX('SLA-parameter DRIFT'!B:B,R105+1)</f>
        <v>#N/A</v>
      </c>
      <c r="U105" s="173" t="e">
        <f>VLOOKUP(DATE(YEAR(F105),MONTH(F105),DAY(F105)),Virkedager!C:G,IF(E105="B",3,2)+INDEX('SLA-parameter DRIFT'!E:E,R105+0,0),0)+INDEX('SLA-parameter DRIFT'!D:D,R105+1)</f>
        <v>#N/A</v>
      </c>
      <c r="V105" s="122" t="e">
        <f>VLOOKUP(DATE(YEAR(F105),MONTH(F105),DAY(F105)),Virkedager!C:G,2,0)+INDEX('SLA-parameter DRIFT'!B:B,R105+2)</f>
        <v>#N/A</v>
      </c>
      <c r="W105" s="118" t="e">
        <f>VLOOKUP(DATE(YEAR(F105),MONTH(F105),DAY(F105)),Virkedager!C:G,IF(E105="B",4,3)+INDEX('SLA-parameter DRIFT'!E:E,R105+2,0),0)+INDEX('SLA-parameter DRIFT'!D:D,R105+2)</f>
        <v>#N/A</v>
      </c>
      <c r="X105" s="122" t="str">
        <f t="shared" si="12"/>
        <v/>
      </c>
      <c r="Y105" s="119">
        <f>SUMIF(Virkedager!C:C,"&lt;" &amp; H105,Virkedager!A:A)-SUMIF(Virkedager!C:C,"&lt;" &amp; X105,Virkedager!A:A)</f>
        <v>0</v>
      </c>
      <c r="Z105" s="121" t="str">
        <f t="shared" si="13"/>
        <v/>
      </c>
      <c r="AA105" s="123" t="str">
        <f t="shared" si="8"/>
        <v/>
      </c>
      <c r="AB105" s="124" t="str">
        <f t="shared" si="14"/>
        <v/>
      </c>
      <c r="AC105" s="172"/>
    </row>
    <row r="106" spans="2:29" s="139" customFormat="1" ht="15" x14ac:dyDescent="0.25">
      <c r="B106" s="141"/>
      <c r="C106" s="142"/>
      <c r="D106" s="147"/>
      <c r="E106" s="148"/>
      <c r="F106" s="143"/>
      <c r="G106" s="144"/>
      <c r="H106" s="143"/>
      <c r="I106" s="144"/>
      <c r="J106" s="145"/>
      <c r="K106" s="146"/>
      <c r="L106" s="116" t="s">
        <v>77</v>
      </c>
      <c r="M106" s="117" t="s">
        <v>137</v>
      </c>
      <c r="N106" s="118">
        <f t="shared" si="9"/>
        <v>0</v>
      </c>
      <c r="O106" s="118">
        <f t="shared" si="10"/>
        <v>0</v>
      </c>
      <c r="P106" s="119">
        <f>SUMIF(Virkedager!C:C,"&lt;" &amp; H106,Virkedager!A:A)-SUMIF(Virkedager!C:C,"&lt;" &amp; F106,Virkedager!A:A)</f>
        <v>0</v>
      </c>
      <c r="Q106" s="120" t="str">
        <f t="shared" si="11"/>
        <v>Operatøraksess</v>
      </c>
      <c r="R106" s="121">
        <f>MATCH(Q106,'SLA-parameter DRIFT'!A:A,0)</f>
        <v>16</v>
      </c>
      <c r="S106" s="118" t="e">
        <f>VLOOKUP(DATE(YEAR(F106),MONTH(F106),DAY(F106)),Virkedager!C:G,IF(E106="B",3,2),0)+INDEX('SLA-parameter DRIFT'!D:D,R106+2)</f>
        <v>#N/A</v>
      </c>
      <c r="T106" s="122" t="e">
        <f>VLOOKUP(DATE(YEAR(F106),MONTH(F106),DAY(F106)),Virkedager!C:G,2,0)+INDEX('SLA-parameter DRIFT'!B:B,R106+1)</f>
        <v>#N/A</v>
      </c>
      <c r="U106" s="173" t="e">
        <f>VLOOKUP(DATE(YEAR(F106),MONTH(F106),DAY(F106)),Virkedager!C:G,IF(E106="B",3,2)+INDEX('SLA-parameter DRIFT'!E:E,R106+0,0),0)+INDEX('SLA-parameter DRIFT'!D:D,R106+1)</f>
        <v>#N/A</v>
      </c>
      <c r="V106" s="122" t="e">
        <f>VLOOKUP(DATE(YEAR(F106),MONTH(F106),DAY(F106)),Virkedager!C:G,2,0)+INDEX('SLA-parameter DRIFT'!B:B,R106+2)</f>
        <v>#N/A</v>
      </c>
      <c r="W106" s="118" t="e">
        <f>VLOOKUP(DATE(YEAR(F106),MONTH(F106),DAY(F106)),Virkedager!C:G,IF(E106="B",4,3)+INDEX('SLA-parameter DRIFT'!E:E,R106+2,0),0)+INDEX('SLA-parameter DRIFT'!D:D,R106+2)</f>
        <v>#N/A</v>
      </c>
      <c r="X106" s="122" t="str">
        <f t="shared" si="12"/>
        <v/>
      </c>
      <c r="Y106" s="119">
        <f>SUMIF(Virkedager!C:C,"&lt;" &amp; H106,Virkedager!A:A)-SUMIF(Virkedager!C:C,"&lt;" &amp; X106,Virkedager!A:A)</f>
        <v>0</v>
      </c>
      <c r="Z106" s="121" t="str">
        <f t="shared" si="13"/>
        <v/>
      </c>
      <c r="AA106" s="123" t="str">
        <f t="shared" si="8"/>
        <v/>
      </c>
      <c r="AB106" s="124" t="str">
        <f t="shared" si="14"/>
        <v/>
      </c>
      <c r="AC106" s="172"/>
    </row>
    <row r="107" spans="2:29" s="139" customFormat="1" ht="15" x14ac:dyDescent="0.25">
      <c r="B107" s="141"/>
      <c r="C107" s="142"/>
      <c r="D107" s="147"/>
      <c r="E107" s="148"/>
      <c r="F107" s="143"/>
      <c r="G107" s="144"/>
      <c r="H107" s="143"/>
      <c r="I107" s="144"/>
      <c r="J107" s="145"/>
      <c r="K107" s="146"/>
      <c r="L107" s="116" t="s">
        <v>77</v>
      </c>
      <c r="M107" s="117" t="s">
        <v>137</v>
      </c>
      <c r="N107" s="118">
        <f t="shared" si="9"/>
        <v>0</v>
      </c>
      <c r="O107" s="118">
        <f t="shared" si="10"/>
        <v>0</v>
      </c>
      <c r="P107" s="119">
        <f>SUMIF(Virkedager!C:C,"&lt;" &amp; H107,Virkedager!A:A)-SUMIF(Virkedager!C:C,"&lt;" &amp; F107,Virkedager!A:A)</f>
        <v>0</v>
      </c>
      <c r="Q107" s="120" t="str">
        <f t="shared" si="11"/>
        <v>Operatøraksess</v>
      </c>
      <c r="R107" s="121">
        <f>MATCH(Q107,'SLA-parameter DRIFT'!A:A,0)</f>
        <v>16</v>
      </c>
      <c r="S107" s="118" t="e">
        <f>VLOOKUP(DATE(YEAR(F107),MONTH(F107),DAY(F107)),Virkedager!C:G,IF(E107="B",3,2),0)+INDEX('SLA-parameter DRIFT'!D:D,R107+2)</f>
        <v>#N/A</v>
      </c>
      <c r="T107" s="122" t="e">
        <f>VLOOKUP(DATE(YEAR(F107),MONTH(F107),DAY(F107)),Virkedager!C:G,2,0)+INDEX('SLA-parameter DRIFT'!B:B,R107+1)</f>
        <v>#N/A</v>
      </c>
      <c r="U107" s="173" t="e">
        <f>VLOOKUP(DATE(YEAR(F107),MONTH(F107),DAY(F107)),Virkedager!C:G,IF(E107="B",3,2)+INDEX('SLA-parameter DRIFT'!E:E,R107+0,0),0)+INDEX('SLA-parameter DRIFT'!D:D,R107+1)</f>
        <v>#N/A</v>
      </c>
      <c r="V107" s="122" t="e">
        <f>VLOOKUP(DATE(YEAR(F107),MONTH(F107),DAY(F107)),Virkedager!C:G,2,0)+INDEX('SLA-parameter DRIFT'!B:B,R107+2)</f>
        <v>#N/A</v>
      </c>
      <c r="W107" s="118" t="e">
        <f>VLOOKUP(DATE(YEAR(F107),MONTH(F107),DAY(F107)),Virkedager!C:G,IF(E107="B",4,3)+INDEX('SLA-parameter DRIFT'!E:E,R107+2,0),0)+INDEX('SLA-parameter DRIFT'!D:D,R107+2)</f>
        <v>#N/A</v>
      </c>
      <c r="X107" s="122" t="str">
        <f t="shared" si="12"/>
        <v/>
      </c>
      <c r="Y107" s="119">
        <f>SUMIF(Virkedager!C:C,"&lt;" &amp; H107,Virkedager!A:A)-SUMIF(Virkedager!C:C,"&lt;" &amp; X107,Virkedager!A:A)</f>
        <v>0</v>
      </c>
      <c r="Z107" s="121" t="str">
        <f t="shared" si="13"/>
        <v/>
      </c>
      <c r="AA107" s="123" t="str">
        <f t="shared" si="8"/>
        <v/>
      </c>
      <c r="AB107" s="124" t="str">
        <f t="shared" si="14"/>
        <v/>
      </c>
      <c r="AC107" s="172"/>
    </row>
    <row r="108" spans="2:29" s="139" customFormat="1" ht="15" x14ac:dyDescent="0.25">
      <c r="B108" s="141"/>
      <c r="C108" s="142"/>
      <c r="D108" s="147"/>
      <c r="E108" s="148"/>
      <c r="F108" s="143"/>
      <c r="G108" s="144"/>
      <c r="H108" s="143"/>
      <c r="I108" s="144"/>
      <c r="J108" s="145"/>
      <c r="K108" s="146"/>
      <c r="L108" s="116" t="s">
        <v>77</v>
      </c>
      <c r="M108" s="117" t="s">
        <v>137</v>
      </c>
      <c r="N108" s="118">
        <f t="shared" si="9"/>
        <v>0</v>
      </c>
      <c r="O108" s="118">
        <f t="shared" si="10"/>
        <v>0</v>
      </c>
      <c r="P108" s="119">
        <f>SUMIF(Virkedager!C:C,"&lt;" &amp; H108,Virkedager!A:A)-SUMIF(Virkedager!C:C,"&lt;" &amp; F108,Virkedager!A:A)</f>
        <v>0</v>
      </c>
      <c r="Q108" s="120" t="str">
        <f t="shared" si="11"/>
        <v>Operatøraksess</v>
      </c>
      <c r="R108" s="121">
        <f>MATCH(Q108,'SLA-parameter DRIFT'!A:A,0)</f>
        <v>16</v>
      </c>
      <c r="S108" s="118" t="e">
        <f>VLOOKUP(DATE(YEAR(F108),MONTH(F108),DAY(F108)),Virkedager!C:G,IF(E108="B",3,2),0)+INDEX('SLA-parameter DRIFT'!D:D,R108+2)</f>
        <v>#N/A</v>
      </c>
      <c r="T108" s="122" t="e">
        <f>VLOOKUP(DATE(YEAR(F108),MONTH(F108),DAY(F108)),Virkedager!C:G,2,0)+INDEX('SLA-parameter DRIFT'!B:B,R108+1)</f>
        <v>#N/A</v>
      </c>
      <c r="U108" s="173" t="e">
        <f>VLOOKUP(DATE(YEAR(F108),MONTH(F108),DAY(F108)),Virkedager!C:G,IF(E108="B",3,2)+INDEX('SLA-parameter DRIFT'!E:E,R108+0,0),0)+INDEX('SLA-parameter DRIFT'!D:D,R108+1)</f>
        <v>#N/A</v>
      </c>
      <c r="V108" s="122" t="e">
        <f>VLOOKUP(DATE(YEAR(F108),MONTH(F108),DAY(F108)),Virkedager!C:G,2,0)+INDEX('SLA-parameter DRIFT'!B:B,R108+2)</f>
        <v>#N/A</v>
      </c>
      <c r="W108" s="118" t="e">
        <f>VLOOKUP(DATE(YEAR(F108),MONTH(F108),DAY(F108)),Virkedager!C:G,IF(E108="B",4,3)+INDEX('SLA-parameter DRIFT'!E:E,R108+2,0),0)+INDEX('SLA-parameter DRIFT'!D:D,R108+2)</f>
        <v>#N/A</v>
      </c>
      <c r="X108" s="122" t="str">
        <f t="shared" si="12"/>
        <v/>
      </c>
      <c r="Y108" s="119">
        <f>SUMIF(Virkedager!C:C,"&lt;" &amp; H108,Virkedager!A:A)-SUMIF(Virkedager!C:C,"&lt;" &amp; X108,Virkedager!A:A)</f>
        <v>0</v>
      </c>
      <c r="Z108" s="121" t="str">
        <f t="shared" si="13"/>
        <v/>
      </c>
      <c r="AA108" s="123" t="str">
        <f t="shared" si="8"/>
        <v/>
      </c>
      <c r="AB108" s="124" t="str">
        <f t="shared" si="14"/>
        <v/>
      </c>
      <c r="AC108" s="172"/>
    </row>
    <row r="109" spans="2:29" s="139" customFormat="1" ht="15" x14ac:dyDescent="0.25">
      <c r="B109" s="141"/>
      <c r="C109" s="142"/>
      <c r="D109" s="147"/>
      <c r="E109" s="148"/>
      <c r="F109" s="143"/>
      <c r="G109" s="144"/>
      <c r="H109" s="143"/>
      <c r="I109" s="144"/>
      <c r="J109" s="145"/>
      <c r="K109" s="146"/>
      <c r="L109" s="116" t="s">
        <v>77</v>
      </c>
      <c r="M109" s="117" t="s">
        <v>137</v>
      </c>
      <c r="N109" s="118">
        <f t="shared" si="9"/>
        <v>0</v>
      </c>
      <c r="O109" s="118">
        <f t="shared" si="10"/>
        <v>0</v>
      </c>
      <c r="P109" s="119">
        <f>SUMIF(Virkedager!C:C,"&lt;" &amp; H109,Virkedager!A:A)-SUMIF(Virkedager!C:C,"&lt;" &amp; F109,Virkedager!A:A)</f>
        <v>0</v>
      </c>
      <c r="Q109" s="120" t="str">
        <f t="shared" si="11"/>
        <v>Operatøraksess</v>
      </c>
      <c r="R109" s="121">
        <f>MATCH(Q109,'SLA-parameter DRIFT'!A:A,0)</f>
        <v>16</v>
      </c>
      <c r="S109" s="118" t="e">
        <f>VLOOKUP(DATE(YEAR(F109),MONTH(F109),DAY(F109)),Virkedager!C:G,IF(E109="B",3,2),0)+INDEX('SLA-parameter DRIFT'!D:D,R109+2)</f>
        <v>#N/A</v>
      </c>
      <c r="T109" s="122" t="e">
        <f>VLOOKUP(DATE(YEAR(F109),MONTH(F109),DAY(F109)),Virkedager!C:G,2,0)+INDEX('SLA-parameter DRIFT'!B:B,R109+1)</f>
        <v>#N/A</v>
      </c>
      <c r="U109" s="173" t="e">
        <f>VLOOKUP(DATE(YEAR(F109),MONTH(F109),DAY(F109)),Virkedager!C:G,IF(E109="B",3,2)+INDEX('SLA-parameter DRIFT'!E:E,R109+0,0),0)+INDEX('SLA-parameter DRIFT'!D:D,R109+1)</f>
        <v>#N/A</v>
      </c>
      <c r="V109" s="122" t="e">
        <f>VLOOKUP(DATE(YEAR(F109),MONTH(F109),DAY(F109)),Virkedager!C:G,2,0)+INDEX('SLA-parameter DRIFT'!B:B,R109+2)</f>
        <v>#N/A</v>
      </c>
      <c r="W109" s="118" t="e">
        <f>VLOOKUP(DATE(YEAR(F109),MONTH(F109),DAY(F109)),Virkedager!C:G,IF(E109="B",4,3)+INDEX('SLA-parameter DRIFT'!E:E,R109+2,0),0)+INDEX('SLA-parameter DRIFT'!D:D,R109+2)</f>
        <v>#N/A</v>
      </c>
      <c r="X109" s="122" t="str">
        <f t="shared" si="12"/>
        <v/>
      </c>
      <c r="Y109" s="119">
        <f>SUMIF(Virkedager!C:C,"&lt;" &amp; H109,Virkedager!A:A)-SUMIF(Virkedager!C:C,"&lt;" &amp; X109,Virkedager!A:A)</f>
        <v>0</v>
      </c>
      <c r="Z109" s="121" t="str">
        <f t="shared" si="13"/>
        <v/>
      </c>
      <c r="AA109" s="123" t="str">
        <f t="shared" si="8"/>
        <v/>
      </c>
      <c r="AB109" s="124" t="str">
        <f t="shared" si="14"/>
        <v/>
      </c>
      <c r="AC109" s="172"/>
    </row>
    <row r="110" spans="2:29" s="139" customFormat="1" ht="15" x14ac:dyDescent="0.25">
      <c r="B110" s="141"/>
      <c r="C110" s="142"/>
      <c r="D110" s="147"/>
      <c r="E110" s="148"/>
      <c r="F110" s="143"/>
      <c r="G110" s="144"/>
      <c r="H110" s="143"/>
      <c r="I110" s="144"/>
      <c r="J110" s="145"/>
      <c r="K110" s="146"/>
      <c r="L110" s="116" t="s">
        <v>77</v>
      </c>
      <c r="M110" s="117" t="s">
        <v>137</v>
      </c>
      <c r="N110" s="118">
        <f t="shared" si="9"/>
        <v>0</v>
      </c>
      <c r="O110" s="118">
        <f t="shared" si="10"/>
        <v>0</v>
      </c>
      <c r="P110" s="119">
        <f>SUMIF(Virkedager!C:C,"&lt;" &amp; H110,Virkedager!A:A)-SUMIF(Virkedager!C:C,"&lt;" &amp; F110,Virkedager!A:A)</f>
        <v>0</v>
      </c>
      <c r="Q110" s="120" t="str">
        <f t="shared" si="11"/>
        <v>Operatøraksess</v>
      </c>
      <c r="R110" s="121">
        <f>MATCH(Q110,'SLA-parameter DRIFT'!A:A,0)</f>
        <v>16</v>
      </c>
      <c r="S110" s="118" t="e">
        <f>VLOOKUP(DATE(YEAR(F110),MONTH(F110),DAY(F110)),Virkedager!C:G,IF(E110="B",3,2),0)+INDEX('SLA-parameter DRIFT'!D:D,R110+2)</f>
        <v>#N/A</v>
      </c>
      <c r="T110" s="122" t="e">
        <f>VLOOKUP(DATE(YEAR(F110),MONTH(F110),DAY(F110)),Virkedager!C:G,2,0)+INDEX('SLA-parameter DRIFT'!B:B,R110+1)</f>
        <v>#N/A</v>
      </c>
      <c r="U110" s="173" t="e">
        <f>VLOOKUP(DATE(YEAR(F110),MONTH(F110),DAY(F110)),Virkedager!C:G,IF(E110="B",3,2)+INDEX('SLA-parameter DRIFT'!E:E,R110+0,0),0)+INDEX('SLA-parameter DRIFT'!D:D,R110+1)</f>
        <v>#N/A</v>
      </c>
      <c r="V110" s="122" t="e">
        <f>VLOOKUP(DATE(YEAR(F110),MONTH(F110),DAY(F110)),Virkedager!C:G,2,0)+INDEX('SLA-parameter DRIFT'!B:B,R110+2)</f>
        <v>#N/A</v>
      </c>
      <c r="W110" s="118" t="e">
        <f>VLOOKUP(DATE(YEAR(F110),MONTH(F110),DAY(F110)),Virkedager!C:G,IF(E110="B",4,3)+INDEX('SLA-parameter DRIFT'!E:E,R110+2,0),0)+INDEX('SLA-parameter DRIFT'!D:D,R110+2)</f>
        <v>#N/A</v>
      </c>
      <c r="X110" s="122" t="str">
        <f t="shared" si="12"/>
        <v/>
      </c>
      <c r="Y110" s="119">
        <f>SUMIF(Virkedager!C:C,"&lt;" &amp; H110,Virkedager!A:A)-SUMIF(Virkedager!C:C,"&lt;" &amp; X110,Virkedager!A:A)</f>
        <v>0</v>
      </c>
      <c r="Z110" s="121" t="str">
        <f t="shared" si="13"/>
        <v/>
      </c>
      <c r="AA110" s="123" t="str">
        <f t="shared" si="8"/>
        <v/>
      </c>
      <c r="AB110" s="124" t="str">
        <f t="shared" si="14"/>
        <v/>
      </c>
      <c r="AC110" s="172"/>
    </row>
    <row r="111" spans="2:29" s="139" customFormat="1" ht="15" x14ac:dyDescent="0.25">
      <c r="B111" s="141"/>
      <c r="C111" s="142"/>
      <c r="D111" s="147"/>
      <c r="E111" s="148"/>
      <c r="F111" s="143"/>
      <c r="G111" s="144"/>
      <c r="H111" s="143"/>
      <c r="I111" s="144"/>
      <c r="J111" s="145"/>
      <c r="K111" s="146"/>
      <c r="L111" s="116" t="s">
        <v>77</v>
      </c>
      <c r="M111" s="117" t="s">
        <v>137</v>
      </c>
      <c r="N111" s="118">
        <f t="shared" si="9"/>
        <v>0</v>
      </c>
      <c r="O111" s="118">
        <f t="shared" si="10"/>
        <v>0</v>
      </c>
      <c r="P111" s="119">
        <f>SUMIF(Virkedager!C:C,"&lt;" &amp; H111,Virkedager!A:A)-SUMIF(Virkedager!C:C,"&lt;" &amp; F111,Virkedager!A:A)</f>
        <v>0</v>
      </c>
      <c r="Q111" s="120" t="str">
        <f t="shared" si="11"/>
        <v>Operatøraksess</v>
      </c>
      <c r="R111" s="121">
        <f>MATCH(Q111,'SLA-parameter DRIFT'!A:A,0)</f>
        <v>16</v>
      </c>
      <c r="S111" s="118" t="e">
        <f>VLOOKUP(DATE(YEAR(F111),MONTH(F111),DAY(F111)),Virkedager!C:G,IF(E111="B",3,2),0)+INDEX('SLA-parameter DRIFT'!D:D,R111+2)</f>
        <v>#N/A</v>
      </c>
      <c r="T111" s="122" t="e">
        <f>VLOOKUP(DATE(YEAR(F111),MONTH(F111),DAY(F111)),Virkedager!C:G,2,0)+INDEX('SLA-parameter DRIFT'!B:B,R111+1)</f>
        <v>#N/A</v>
      </c>
      <c r="U111" s="173" t="e">
        <f>VLOOKUP(DATE(YEAR(F111),MONTH(F111),DAY(F111)),Virkedager!C:G,IF(E111="B",3,2)+INDEX('SLA-parameter DRIFT'!E:E,R111+0,0),0)+INDEX('SLA-parameter DRIFT'!D:D,R111+1)</f>
        <v>#N/A</v>
      </c>
      <c r="V111" s="122" t="e">
        <f>VLOOKUP(DATE(YEAR(F111),MONTH(F111),DAY(F111)),Virkedager!C:G,2,0)+INDEX('SLA-parameter DRIFT'!B:B,R111+2)</f>
        <v>#N/A</v>
      </c>
      <c r="W111" s="118" t="e">
        <f>VLOOKUP(DATE(YEAR(F111),MONTH(F111),DAY(F111)),Virkedager!C:G,IF(E111="B",4,3)+INDEX('SLA-parameter DRIFT'!E:E,R111+2,0),0)+INDEX('SLA-parameter DRIFT'!D:D,R111+2)</f>
        <v>#N/A</v>
      </c>
      <c r="X111" s="122" t="str">
        <f t="shared" si="12"/>
        <v/>
      </c>
      <c r="Y111" s="119">
        <f>SUMIF(Virkedager!C:C,"&lt;" &amp; H111,Virkedager!A:A)-SUMIF(Virkedager!C:C,"&lt;" &amp; X111,Virkedager!A:A)</f>
        <v>0</v>
      </c>
      <c r="Z111" s="121" t="str">
        <f t="shared" si="13"/>
        <v/>
      </c>
      <c r="AA111" s="123" t="str">
        <f t="shared" si="8"/>
        <v/>
      </c>
      <c r="AB111" s="124" t="str">
        <f t="shared" si="14"/>
        <v/>
      </c>
      <c r="AC111" s="172"/>
    </row>
    <row r="112" spans="2:29" s="139" customFormat="1" ht="15" x14ac:dyDescent="0.25">
      <c r="B112" s="141"/>
      <c r="C112" s="142"/>
      <c r="D112" s="147"/>
      <c r="E112" s="148"/>
      <c r="F112" s="143"/>
      <c r="G112" s="144"/>
      <c r="H112" s="143"/>
      <c r="I112" s="144"/>
      <c r="J112" s="145"/>
      <c r="K112" s="146"/>
      <c r="L112" s="116" t="s">
        <v>77</v>
      </c>
      <c r="M112" s="117" t="s">
        <v>137</v>
      </c>
      <c r="N112" s="118">
        <f t="shared" si="9"/>
        <v>0</v>
      </c>
      <c r="O112" s="118">
        <f t="shared" si="10"/>
        <v>0</v>
      </c>
      <c r="P112" s="119">
        <f>SUMIF(Virkedager!C:C,"&lt;" &amp; H112,Virkedager!A:A)-SUMIF(Virkedager!C:C,"&lt;" &amp; F112,Virkedager!A:A)</f>
        <v>0</v>
      </c>
      <c r="Q112" s="120" t="str">
        <f t="shared" si="11"/>
        <v>Operatøraksess</v>
      </c>
      <c r="R112" s="121">
        <f>MATCH(Q112,'SLA-parameter DRIFT'!A:A,0)</f>
        <v>16</v>
      </c>
      <c r="S112" s="118" t="e">
        <f>VLOOKUP(DATE(YEAR(F112),MONTH(F112),DAY(F112)),Virkedager!C:G,IF(E112="B",3,2),0)+INDEX('SLA-parameter DRIFT'!D:D,R112+2)</f>
        <v>#N/A</v>
      </c>
      <c r="T112" s="122" t="e">
        <f>VLOOKUP(DATE(YEAR(F112),MONTH(F112),DAY(F112)),Virkedager!C:G,2,0)+INDEX('SLA-parameter DRIFT'!B:B,R112+1)</f>
        <v>#N/A</v>
      </c>
      <c r="U112" s="173" t="e">
        <f>VLOOKUP(DATE(YEAR(F112),MONTH(F112),DAY(F112)),Virkedager!C:G,IF(E112="B",3,2)+INDEX('SLA-parameter DRIFT'!E:E,R112+0,0),0)+INDEX('SLA-parameter DRIFT'!D:D,R112+1)</f>
        <v>#N/A</v>
      </c>
      <c r="V112" s="122" t="e">
        <f>VLOOKUP(DATE(YEAR(F112),MONTH(F112),DAY(F112)),Virkedager!C:G,2,0)+INDEX('SLA-parameter DRIFT'!B:B,R112+2)</f>
        <v>#N/A</v>
      </c>
      <c r="W112" s="118" t="e">
        <f>VLOOKUP(DATE(YEAR(F112),MONTH(F112),DAY(F112)),Virkedager!C:G,IF(E112="B",4,3)+INDEX('SLA-parameter DRIFT'!E:E,R112+2,0),0)+INDEX('SLA-parameter DRIFT'!D:D,R112+2)</f>
        <v>#N/A</v>
      </c>
      <c r="X112" s="122" t="str">
        <f t="shared" si="12"/>
        <v/>
      </c>
      <c r="Y112" s="119">
        <f>SUMIF(Virkedager!C:C,"&lt;" &amp; H112,Virkedager!A:A)-SUMIF(Virkedager!C:C,"&lt;" &amp; X112,Virkedager!A:A)</f>
        <v>0</v>
      </c>
      <c r="Z112" s="121" t="str">
        <f t="shared" si="13"/>
        <v/>
      </c>
      <c r="AA112" s="123" t="str">
        <f t="shared" si="8"/>
        <v/>
      </c>
      <c r="AB112" s="124" t="str">
        <f t="shared" si="14"/>
        <v/>
      </c>
      <c r="AC112" s="172"/>
    </row>
    <row r="113" spans="2:29" s="139" customFormat="1" ht="15" x14ac:dyDescent="0.25">
      <c r="B113" s="141"/>
      <c r="C113" s="142"/>
      <c r="D113" s="147"/>
      <c r="E113" s="148"/>
      <c r="F113" s="143"/>
      <c r="G113" s="144"/>
      <c r="H113" s="143"/>
      <c r="I113" s="144"/>
      <c r="J113" s="145"/>
      <c r="K113" s="146"/>
      <c r="L113" s="116" t="s">
        <v>77</v>
      </c>
      <c r="M113" s="117" t="s">
        <v>137</v>
      </c>
      <c r="N113" s="118">
        <f t="shared" si="9"/>
        <v>0</v>
      </c>
      <c r="O113" s="118">
        <f t="shared" si="10"/>
        <v>0</v>
      </c>
      <c r="P113" s="119">
        <f>SUMIF(Virkedager!C:C,"&lt;" &amp; H113,Virkedager!A:A)-SUMIF(Virkedager!C:C,"&lt;" &amp; F113,Virkedager!A:A)</f>
        <v>0</v>
      </c>
      <c r="Q113" s="120" t="str">
        <f t="shared" si="11"/>
        <v>Operatøraksess</v>
      </c>
      <c r="R113" s="121">
        <f>MATCH(Q113,'SLA-parameter DRIFT'!A:A,0)</f>
        <v>16</v>
      </c>
      <c r="S113" s="118" t="e">
        <f>VLOOKUP(DATE(YEAR(F113),MONTH(F113),DAY(F113)),Virkedager!C:G,IF(E113="B",3,2),0)+INDEX('SLA-parameter DRIFT'!D:D,R113+2)</f>
        <v>#N/A</v>
      </c>
      <c r="T113" s="122" t="e">
        <f>VLOOKUP(DATE(YEAR(F113),MONTH(F113),DAY(F113)),Virkedager!C:G,2,0)+INDEX('SLA-parameter DRIFT'!B:B,R113+1)</f>
        <v>#N/A</v>
      </c>
      <c r="U113" s="173" t="e">
        <f>VLOOKUP(DATE(YEAR(F113),MONTH(F113),DAY(F113)),Virkedager!C:G,IF(E113="B",3,2)+INDEX('SLA-parameter DRIFT'!E:E,R113+0,0),0)+INDEX('SLA-parameter DRIFT'!D:D,R113+1)</f>
        <v>#N/A</v>
      </c>
      <c r="V113" s="122" t="e">
        <f>VLOOKUP(DATE(YEAR(F113),MONTH(F113),DAY(F113)),Virkedager!C:G,2,0)+INDEX('SLA-parameter DRIFT'!B:B,R113+2)</f>
        <v>#N/A</v>
      </c>
      <c r="W113" s="118" t="e">
        <f>VLOOKUP(DATE(YEAR(F113),MONTH(F113),DAY(F113)),Virkedager!C:G,IF(E113="B",4,3)+INDEX('SLA-parameter DRIFT'!E:E,R113+2,0),0)+INDEX('SLA-parameter DRIFT'!D:D,R113+2)</f>
        <v>#N/A</v>
      </c>
      <c r="X113" s="122" t="str">
        <f t="shared" si="12"/>
        <v/>
      </c>
      <c r="Y113" s="119">
        <f>SUMIF(Virkedager!C:C,"&lt;" &amp; H113,Virkedager!A:A)-SUMIF(Virkedager!C:C,"&lt;" &amp; X113,Virkedager!A:A)</f>
        <v>0</v>
      </c>
      <c r="Z113" s="121" t="str">
        <f t="shared" si="13"/>
        <v/>
      </c>
      <c r="AA113" s="123" t="str">
        <f t="shared" si="8"/>
        <v/>
      </c>
      <c r="AB113" s="124" t="str">
        <f t="shared" si="14"/>
        <v/>
      </c>
      <c r="AC113" s="172"/>
    </row>
    <row r="114" spans="2:29" s="139" customFormat="1" ht="15" x14ac:dyDescent="0.25">
      <c r="B114" s="141"/>
      <c r="C114" s="142"/>
      <c r="D114" s="147"/>
      <c r="E114" s="148"/>
      <c r="F114" s="143"/>
      <c r="G114" s="144"/>
      <c r="H114" s="143"/>
      <c r="I114" s="144"/>
      <c r="J114" s="145"/>
      <c r="K114" s="146"/>
      <c r="L114" s="116" t="s">
        <v>77</v>
      </c>
      <c r="M114" s="117" t="s">
        <v>137</v>
      </c>
      <c r="N114" s="118">
        <f t="shared" si="9"/>
        <v>0</v>
      </c>
      <c r="O114" s="118">
        <f t="shared" si="10"/>
        <v>0</v>
      </c>
      <c r="P114" s="119">
        <f>SUMIF(Virkedager!C:C,"&lt;" &amp; H114,Virkedager!A:A)-SUMIF(Virkedager!C:C,"&lt;" &amp; F114,Virkedager!A:A)</f>
        <v>0</v>
      </c>
      <c r="Q114" s="120" t="str">
        <f t="shared" si="11"/>
        <v>Operatøraksess</v>
      </c>
      <c r="R114" s="121">
        <f>MATCH(Q114,'SLA-parameter DRIFT'!A:A,0)</f>
        <v>16</v>
      </c>
      <c r="S114" s="118" t="e">
        <f>VLOOKUP(DATE(YEAR(F114),MONTH(F114),DAY(F114)),Virkedager!C:G,IF(E114="B",3,2),0)+INDEX('SLA-parameter DRIFT'!D:D,R114+2)</f>
        <v>#N/A</v>
      </c>
      <c r="T114" s="122" t="e">
        <f>VLOOKUP(DATE(YEAR(F114),MONTH(F114),DAY(F114)),Virkedager!C:G,2,0)+INDEX('SLA-parameter DRIFT'!B:B,R114+1)</f>
        <v>#N/A</v>
      </c>
      <c r="U114" s="173" t="e">
        <f>VLOOKUP(DATE(YEAR(F114),MONTH(F114),DAY(F114)),Virkedager!C:G,IF(E114="B",3,2)+INDEX('SLA-parameter DRIFT'!E:E,R114+0,0),0)+INDEX('SLA-parameter DRIFT'!D:D,R114+1)</f>
        <v>#N/A</v>
      </c>
      <c r="V114" s="122" t="e">
        <f>VLOOKUP(DATE(YEAR(F114),MONTH(F114),DAY(F114)),Virkedager!C:G,2,0)+INDEX('SLA-parameter DRIFT'!B:B,R114+2)</f>
        <v>#N/A</v>
      </c>
      <c r="W114" s="118" t="e">
        <f>VLOOKUP(DATE(YEAR(F114),MONTH(F114),DAY(F114)),Virkedager!C:G,IF(E114="B",4,3)+INDEX('SLA-parameter DRIFT'!E:E,R114+2,0),0)+INDEX('SLA-parameter DRIFT'!D:D,R114+2)</f>
        <v>#N/A</v>
      </c>
      <c r="X114" s="122" t="str">
        <f t="shared" si="12"/>
        <v/>
      </c>
      <c r="Y114" s="119">
        <f>SUMIF(Virkedager!C:C,"&lt;" &amp; H114,Virkedager!A:A)-SUMIF(Virkedager!C:C,"&lt;" &amp; X114,Virkedager!A:A)</f>
        <v>0</v>
      </c>
      <c r="Z114" s="121" t="str">
        <f t="shared" si="13"/>
        <v/>
      </c>
      <c r="AA114" s="123" t="str">
        <f t="shared" si="8"/>
        <v/>
      </c>
      <c r="AB114" s="124" t="str">
        <f t="shared" si="14"/>
        <v/>
      </c>
      <c r="AC114" s="172"/>
    </row>
    <row r="115" spans="2:29" s="139" customFormat="1" ht="15" x14ac:dyDescent="0.25">
      <c r="B115" s="141"/>
      <c r="C115" s="142"/>
      <c r="D115" s="147"/>
      <c r="E115" s="148"/>
      <c r="F115" s="143"/>
      <c r="G115" s="144"/>
      <c r="H115" s="143"/>
      <c r="I115" s="144"/>
      <c r="J115" s="145"/>
      <c r="K115" s="146"/>
      <c r="L115" s="116" t="s">
        <v>77</v>
      </c>
      <c r="M115" s="117" t="s">
        <v>137</v>
      </c>
      <c r="N115" s="118">
        <f t="shared" si="9"/>
        <v>0</v>
      </c>
      <c r="O115" s="118">
        <f t="shared" si="10"/>
        <v>0</v>
      </c>
      <c r="P115" s="119">
        <f>SUMIF(Virkedager!C:C,"&lt;" &amp; H115,Virkedager!A:A)-SUMIF(Virkedager!C:C,"&lt;" &amp; F115,Virkedager!A:A)</f>
        <v>0</v>
      </c>
      <c r="Q115" s="120" t="str">
        <f t="shared" si="11"/>
        <v>Operatøraksess</v>
      </c>
      <c r="R115" s="121">
        <f>MATCH(Q115,'SLA-parameter DRIFT'!A:A,0)</f>
        <v>16</v>
      </c>
      <c r="S115" s="118" t="e">
        <f>VLOOKUP(DATE(YEAR(F115),MONTH(F115),DAY(F115)),Virkedager!C:G,IF(E115="B",3,2),0)+INDEX('SLA-parameter DRIFT'!D:D,R115+2)</f>
        <v>#N/A</v>
      </c>
      <c r="T115" s="122" t="e">
        <f>VLOOKUP(DATE(YEAR(F115),MONTH(F115),DAY(F115)),Virkedager!C:G,2,0)+INDEX('SLA-parameter DRIFT'!B:B,R115+1)</f>
        <v>#N/A</v>
      </c>
      <c r="U115" s="173" t="e">
        <f>VLOOKUP(DATE(YEAR(F115),MONTH(F115),DAY(F115)),Virkedager!C:G,IF(E115="B",3,2)+INDEX('SLA-parameter DRIFT'!E:E,R115+0,0),0)+INDEX('SLA-parameter DRIFT'!D:D,R115+1)</f>
        <v>#N/A</v>
      </c>
      <c r="V115" s="122" t="e">
        <f>VLOOKUP(DATE(YEAR(F115),MONTH(F115),DAY(F115)),Virkedager!C:G,2,0)+INDEX('SLA-parameter DRIFT'!B:B,R115+2)</f>
        <v>#N/A</v>
      </c>
      <c r="W115" s="118" t="e">
        <f>VLOOKUP(DATE(YEAR(F115),MONTH(F115),DAY(F115)),Virkedager!C:G,IF(E115="B",4,3)+INDEX('SLA-parameter DRIFT'!E:E,R115+2,0),0)+INDEX('SLA-parameter DRIFT'!D:D,R115+2)</f>
        <v>#N/A</v>
      </c>
      <c r="X115" s="122" t="str">
        <f t="shared" si="12"/>
        <v/>
      </c>
      <c r="Y115" s="119">
        <f>SUMIF(Virkedager!C:C,"&lt;" &amp; H115,Virkedager!A:A)-SUMIF(Virkedager!C:C,"&lt;" &amp; X115,Virkedager!A:A)</f>
        <v>0</v>
      </c>
      <c r="Z115" s="121" t="str">
        <f t="shared" si="13"/>
        <v/>
      </c>
      <c r="AA115" s="123" t="str">
        <f t="shared" si="8"/>
        <v/>
      </c>
      <c r="AB115" s="124" t="str">
        <f t="shared" si="14"/>
        <v/>
      </c>
      <c r="AC115" s="172"/>
    </row>
    <row r="116" spans="2:29" s="139" customFormat="1" ht="15" x14ac:dyDescent="0.25">
      <c r="B116" s="141"/>
      <c r="C116" s="142"/>
      <c r="D116" s="147"/>
      <c r="E116" s="148"/>
      <c r="F116" s="143"/>
      <c r="G116" s="144"/>
      <c r="H116" s="143"/>
      <c r="I116" s="144"/>
      <c r="J116" s="145"/>
      <c r="K116" s="146"/>
      <c r="L116" s="116" t="s">
        <v>77</v>
      </c>
      <c r="M116" s="117" t="s">
        <v>137</v>
      </c>
      <c r="N116" s="118">
        <f t="shared" si="9"/>
        <v>0</v>
      </c>
      <c r="O116" s="118">
        <f t="shared" si="10"/>
        <v>0</v>
      </c>
      <c r="P116" s="119">
        <f>SUMIF(Virkedager!C:C,"&lt;" &amp; H116,Virkedager!A:A)-SUMIF(Virkedager!C:C,"&lt;" &amp; F116,Virkedager!A:A)</f>
        <v>0</v>
      </c>
      <c r="Q116" s="120" t="str">
        <f t="shared" si="11"/>
        <v>Operatøraksess</v>
      </c>
      <c r="R116" s="121">
        <f>MATCH(Q116,'SLA-parameter DRIFT'!A:A,0)</f>
        <v>16</v>
      </c>
      <c r="S116" s="118" t="e">
        <f>VLOOKUP(DATE(YEAR(F116),MONTH(F116),DAY(F116)),Virkedager!C:G,IF(E116="B",3,2),0)+INDEX('SLA-parameter DRIFT'!D:D,R116+2)</f>
        <v>#N/A</v>
      </c>
      <c r="T116" s="122" t="e">
        <f>VLOOKUP(DATE(YEAR(F116),MONTH(F116),DAY(F116)),Virkedager!C:G,2,0)+INDEX('SLA-parameter DRIFT'!B:B,R116+1)</f>
        <v>#N/A</v>
      </c>
      <c r="U116" s="173" t="e">
        <f>VLOOKUP(DATE(YEAR(F116),MONTH(F116),DAY(F116)),Virkedager!C:G,IF(E116="B",3,2)+INDEX('SLA-parameter DRIFT'!E:E,R116+0,0),0)+INDEX('SLA-parameter DRIFT'!D:D,R116+1)</f>
        <v>#N/A</v>
      </c>
      <c r="V116" s="122" t="e">
        <f>VLOOKUP(DATE(YEAR(F116),MONTH(F116),DAY(F116)),Virkedager!C:G,2,0)+INDEX('SLA-parameter DRIFT'!B:B,R116+2)</f>
        <v>#N/A</v>
      </c>
      <c r="W116" s="118" t="e">
        <f>VLOOKUP(DATE(YEAR(F116),MONTH(F116),DAY(F116)),Virkedager!C:G,IF(E116="B",4,3)+INDEX('SLA-parameter DRIFT'!E:E,R116+2,0),0)+INDEX('SLA-parameter DRIFT'!D:D,R116+2)</f>
        <v>#N/A</v>
      </c>
      <c r="X116" s="122" t="str">
        <f t="shared" si="12"/>
        <v/>
      </c>
      <c r="Y116" s="119">
        <f>SUMIF(Virkedager!C:C,"&lt;" &amp; H116,Virkedager!A:A)-SUMIF(Virkedager!C:C,"&lt;" &amp; X116,Virkedager!A:A)</f>
        <v>0</v>
      </c>
      <c r="Z116" s="121" t="str">
        <f t="shared" si="13"/>
        <v/>
      </c>
      <c r="AA116" s="123" t="str">
        <f t="shared" si="8"/>
        <v/>
      </c>
      <c r="AB116" s="124" t="str">
        <f t="shared" si="14"/>
        <v/>
      </c>
      <c r="AC116" s="172"/>
    </row>
    <row r="117" spans="2:29" s="139" customFormat="1" ht="15" x14ac:dyDescent="0.25">
      <c r="B117" s="141"/>
      <c r="C117" s="142"/>
      <c r="D117" s="147"/>
      <c r="E117" s="148"/>
      <c r="F117" s="143"/>
      <c r="G117" s="144"/>
      <c r="H117" s="143"/>
      <c r="I117" s="144"/>
      <c r="J117" s="145"/>
      <c r="K117" s="146"/>
      <c r="L117" s="116" t="s">
        <v>77</v>
      </c>
      <c r="M117" s="117" t="s">
        <v>137</v>
      </c>
      <c r="N117" s="118">
        <f t="shared" si="9"/>
        <v>0</v>
      </c>
      <c r="O117" s="118">
        <f t="shared" si="10"/>
        <v>0</v>
      </c>
      <c r="P117" s="119">
        <f>SUMIF(Virkedager!C:C,"&lt;" &amp; H117,Virkedager!A:A)-SUMIF(Virkedager!C:C,"&lt;" &amp; F117,Virkedager!A:A)</f>
        <v>0</v>
      </c>
      <c r="Q117" s="120" t="str">
        <f t="shared" si="11"/>
        <v>Operatøraksess</v>
      </c>
      <c r="R117" s="121">
        <f>MATCH(Q117,'SLA-parameter DRIFT'!A:A,0)</f>
        <v>16</v>
      </c>
      <c r="S117" s="118" t="e">
        <f>VLOOKUP(DATE(YEAR(F117),MONTH(F117),DAY(F117)),Virkedager!C:G,IF(E117="B",3,2),0)+INDEX('SLA-parameter DRIFT'!D:D,R117+2)</f>
        <v>#N/A</v>
      </c>
      <c r="T117" s="122" t="e">
        <f>VLOOKUP(DATE(YEAR(F117),MONTH(F117),DAY(F117)),Virkedager!C:G,2,0)+INDEX('SLA-parameter DRIFT'!B:B,R117+1)</f>
        <v>#N/A</v>
      </c>
      <c r="U117" s="173" t="e">
        <f>VLOOKUP(DATE(YEAR(F117),MONTH(F117),DAY(F117)),Virkedager!C:G,IF(E117="B",3,2)+INDEX('SLA-parameter DRIFT'!E:E,R117+0,0),0)+INDEX('SLA-parameter DRIFT'!D:D,R117+1)</f>
        <v>#N/A</v>
      </c>
      <c r="V117" s="122" t="e">
        <f>VLOOKUP(DATE(YEAR(F117),MONTH(F117),DAY(F117)),Virkedager!C:G,2,0)+INDEX('SLA-parameter DRIFT'!B:B,R117+2)</f>
        <v>#N/A</v>
      </c>
      <c r="W117" s="118" t="e">
        <f>VLOOKUP(DATE(YEAR(F117),MONTH(F117),DAY(F117)),Virkedager!C:G,IF(E117="B",4,3)+INDEX('SLA-parameter DRIFT'!E:E,R117+2,0),0)+INDEX('SLA-parameter DRIFT'!D:D,R117+2)</f>
        <v>#N/A</v>
      </c>
      <c r="X117" s="122" t="str">
        <f t="shared" si="12"/>
        <v/>
      </c>
      <c r="Y117" s="119">
        <f>SUMIF(Virkedager!C:C,"&lt;" &amp; H117,Virkedager!A:A)-SUMIF(Virkedager!C:C,"&lt;" &amp; X117,Virkedager!A:A)</f>
        <v>0</v>
      </c>
      <c r="Z117" s="121" t="str">
        <f t="shared" si="13"/>
        <v/>
      </c>
      <c r="AA117" s="123" t="str">
        <f t="shared" si="8"/>
        <v/>
      </c>
      <c r="AB117" s="124" t="str">
        <f t="shared" si="14"/>
        <v/>
      </c>
      <c r="AC117" s="172"/>
    </row>
    <row r="118" spans="2:29" s="139" customFormat="1" ht="15" x14ac:dyDescent="0.25">
      <c r="B118" s="141"/>
      <c r="C118" s="142"/>
      <c r="D118" s="147"/>
      <c r="E118" s="148"/>
      <c r="F118" s="143"/>
      <c r="G118" s="144"/>
      <c r="H118" s="143"/>
      <c r="I118" s="144"/>
      <c r="J118" s="145"/>
      <c r="K118" s="146"/>
      <c r="L118" s="116" t="s">
        <v>77</v>
      </c>
      <c r="M118" s="117" t="s">
        <v>137</v>
      </c>
      <c r="N118" s="118">
        <f t="shared" si="9"/>
        <v>0</v>
      </c>
      <c r="O118" s="118">
        <f t="shared" si="10"/>
        <v>0</v>
      </c>
      <c r="P118" s="119">
        <f>SUMIF(Virkedager!C:C,"&lt;" &amp; H118,Virkedager!A:A)-SUMIF(Virkedager!C:C,"&lt;" &amp; F118,Virkedager!A:A)</f>
        <v>0</v>
      </c>
      <c r="Q118" s="120" t="str">
        <f t="shared" si="11"/>
        <v>Operatøraksess</v>
      </c>
      <c r="R118" s="121">
        <f>MATCH(Q118,'SLA-parameter DRIFT'!A:A,0)</f>
        <v>16</v>
      </c>
      <c r="S118" s="118" t="e">
        <f>VLOOKUP(DATE(YEAR(F118),MONTH(F118),DAY(F118)),Virkedager!C:G,IF(E118="B",3,2),0)+INDEX('SLA-parameter DRIFT'!D:D,R118+2)</f>
        <v>#N/A</v>
      </c>
      <c r="T118" s="122" t="e">
        <f>VLOOKUP(DATE(YEAR(F118),MONTH(F118),DAY(F118)),Virkedager!C:G,2,0)+INDEX('SLA-parameter DRIFT'!B:B,R118+1)</f>
        <v>#N/A</v>
      </c>
      <c r="U118" s="173" t="e">
        <f>VLOOKUP(DATE(YEAR(F118),MONTH(F118),DAY(F118)),Virkedager!C:G,IF(E118="B",3,2)+INDEX('SLA-parameter DRIFT'!E:E,R118+0,0),0)+INDEX('SLA-parameter DRIFT'!D:D,R118+1)</f>
        <v>#N/A</v>
      </c>
      <c r="V118" s="122" t="e">
        <f>VLOOKUP(DATE(YEAR(F118),MONTH(F118),DAY(F118)),Virkedager!C:G,2,0)+INDEX('SLA-parameter DRIFT'!B:B,R118+2)</f>
        <v>#N/A</v>
      </c>
      <c r="W118" s="118" t="e">
        <f>VLOOKUP(DATE(YEAR(F118),MONTH(F118),DAY(F118)),Virkedager!C:G,IF(E118="B",4,3)+INDEX('SLA-parameter DRIFT'!E:E,R118+2,0),0)+INDEX('SLA-parameter DRIFT'!D:D,R118+2)</f>
        <v>#N/A</v>
      </c>
      <c r="X118" s="122" t="str">
        <f t="shared" si="12"/>
        <v/>
      </c>
      <c r="Y118" s="119">
        <f>SUMIF(Virkedager!C:C,"&lt;" &amp; H118,Virkedager!A:A)-SUMIF(Virkedager!C:C,"&lt;" &amp; X118,Virkedager!A:A)</f>
        <v>0</v>
      </c>
      <c r="Z118" s="121" t="str">
        <f t="shared" si="13"/>
        <v/>
      </c>
      <c r="AA118" s="123" t="str">
        <f t="shared" si="8"/>
        <v/>
      </c>
      <c r="AB118" s="124" t="str">
        <f t="shared" si="14"/>
        <v/>
      </c>
      <c r="AC118" s="172"/>
    </row>
    <row r="119" spans="2:29" s="139" customFormat="1" ht="15" x14ac:dyDescent="0.25">
      <c r="B119" s="141"/>
      <c r="C119" s="142"/>
      <c r="D119" s="147"/>
      <c r="E119" s="148"/>
      <c r="F119" s="143"/>
      <c r="G119" s="144"/>
      <c r="H119" s="143"/>
      <c r="I119" s="144"/>
      <c r="J119" s="145"/>
      <c r="K119" s="146"/>
      <c r="L119" s="116" t="s">
        <v>77</v>
      </c>
      <c r="M119" s="117" t="s">
        <v>137</v>
      </c>
      <c r="N119" s="118">
        <f t="shared" si="9"/>
        <v>0</v>
      </c>
      <c r="O119" s="118">
        <f t="shared" si="10"/>
        <v>0</v>
      </c>
      <c r="P119" s="119">
        <f>SUMIF(Virkedager!C:C,"&lt;" &amp; H119,Virkedager!A:A)-SUMIF(Virkedager!C:C,"&lt;" &amp; F119,Virkedager!A:A)</f>
        <v>0</v>
      </c>
      <c r="Q119" s="120" t="str">
        <f t="shared" si="11"/>
        <v>Operatøraksess</v>
      </c>
      <c r="R119" s="121">
        <f>MATCH(Q119,'SLA-parameter DRIFT'!A:A,0)</f>
        <v>16</v>
      </c>
      <c r="S119" s="118" t="e">
        <f>VLOOKUP(DATE(YEAR(F119),MONTH(F119),DAY(F119)),Virkedager!C:G,IF(E119="B",3,2),0)+INDEX('SLA-parameter DRIFT'!D:D,R119+2)</f>
        <v>#N/A</v>
      </c>
      <c r="T119" s="122" t="e">
        <f>VLOOKUP(DATE(YEAR(F119),MONTH(F119),DAY(F119)),Virkedager!C:G,2,0)+INDEX('SLA-parameter DRIFT'!B:B,R119+1)</f>
        <v>#N/A</v>
      </c>
      <c r="U119" s="173" t="e">
        <f>VLOOKUP(DATE(YEAR(F119),MONTH(F119),DAY(F119)),Virkedager!C:G,IF(E119="B",3,2)+INDEX('SLA-parameter DRIFT'!E:E,R119+0,0),0)+INDEX('SLA-parameter DRIFT'!D:D,R119+1)</f>
        <v>#N/A</v>
      </c>
      <c r="V119" s="122" t="e">
        <f>VLOOKUP(DATE(YEAR(F119),MONTH(F119),DAY(F119)),Virkedager!C:G,2,0)+INDEX('SLA-parameter DRIFT'!B:B,R119+2)</f>
        <v>#N/A</v>
      </c>
      <c r="W119" s="118" t="e">
        <f>VLOOKUP(DATE(YEAR(F119),MONTH(F119),DAY(F119)),Virkedager!C:G,IF(E119="B",4,3)+INDEX('SLA-parameter DRIFT'!E:E,R119+2,0),0)+INDEX('SLA-parameter DRIFT'!D:D,R119+2)</f>
        <v>#N/A</v>
      </c>
      <c r="X119" s="122" t="str">
        <f t="shared" si="12"/>
        <v/>
      </c>
      <c r="Y119" s="119">
        <f>SUMIF(Virkedager!C:C,"&lt;" &amp; H119,Virkedager!A:A)-SUMIF(Virkedager!C:C,"&lt;" &amp; X119,Virkedager!A:A)</f>
        <v>0</v>
      </c>
      <c r="Z119" s="121" t="str">
        <f t="shared" si="13"/>
        <v/>
      </c>
      <c r="AA119" s="123" t="str">
        <f t="shared" si="8"/>
        <v/>
      </c>
      <c r="AB119" s="124" t="str">
        <f t="shared" si="14"/>
        <v/>
      </c>
      <c r="AC119" s="172"/>
    </row>
    <row r="120" spans="2:29" s="139" customFormat="1" ht="15" x14ac:dyDescent="0.25">
      <c r="B120" s="141"/>
      <c r="C120" s="142"/>
      <c r="D120" s="147"/>
      <c r="E120" s="148"/>
      <c r="F120" s="143"/>
      <c r="G120" s="144"/>
      <c r="H120" s="143"/>
      <c r="I120" s="144"/>
      <c r="J120" s="145"/>
      <c r="K120" s="146"/>
      <c r="L120" s="116" t="s">
        <v>77</v>
      </c>
      <c r="M120" s="117" t="s">
        <v>137</v>
      </c>
      <c r="N120" s="118">
        <f t="shared" si="9"/>
        <v>0</v>
      </c>
      <c r="O120" s="118">
        <f t="shared" si="10"/>
        <v>0</v>
      </c>
      <c r="P120" s="119">
        <f>SUMIF(Virkedager!C:C,"&lt;" &amp; H120,Virkedager!A:A)-SUMIF(Virkedager!C:C,"&lt;" &amp; F120,Virkedager!A:A)</f>
        <v>0</v>
      </c>
      <c r="Q120" s="120" t="str">
        <f t="shared" si="11"/>
        <v>Operatøraksess</v>
      </c>
      <c r="R120" s="121">
        <f>MATCH(Q120,'SLA-parameter DRIFT'!A:A,0)</f>
        <v>16</v>
      </c>
      <c r="S120" s="118" t="e">
        <f>VLOOKUP(DATE(YEAR(F120),MONTH(F120),DAY(F120)),Virkedager!C:G,IF(E120="B",3,2),0)+INDEX('SLA-parameter DRIFT'!D:D,R120+2)</f>
        <v>#N/A</v>
      </c>
      <c r="T120" s="122" t="e">
        <f>VLOOKUP(DATE(YEAR(F120),MONTH(F120),DAY(F120)),Virkedager!C:G,2,0)+INDEX('SLA-parameter DRIFT'!B:B,R120+1)</f>
        <v>#N/A</v>
      </c>
      <c r="U120" s="173" t="e">
        <f>VLOOKUP(DATE(YEAR(F120),MONTH(F120),DAY(F120)),Virkedager!C:G,IF(E120="B",3,2)+INDEX('SLA-parameter DRIFT'!E:E,R120+0,0),0)+INDEX('SLA-parameter DRIFT'!D:D,R120+1)</f>
        <v>#N/A</v>
      </c>
      <c r="V120" s="122" t="e">
        <f>VLOOKUP(DATE(YEAR(F120),MONTH(F120),DAY(F120)),Virkedager!C:G,2,0)+INDEX('SLA-parameter DRIFT'!B:B,R120+2)</f>
        <v>#N/A</v>
      </c>
      <c r="W120" s="118" t="e">
        <f>VLOOKUP(DATE(YEAR(F120),MONTH(F120),DAY(F120)),Virkedager!C:G,IF(E120="B",4,3)+INDEX('SLA-parameter DRIFT'!E:E,R120+2,0),0)+INDEX('SLA-parameter DRIFT'!D:D,R120+2)</f>
        <v>#N/A</v>
      </c>
      <c r="X120" s="122" t="str">
        <f t="shared" si="12"/>
        <v/>
      </c>
      <c r="Y120" s="119">
        <f>SUMIF(Virkedager!C:C,"&lt;" &amp; H120,Virkedager!A:A)-SUMIF(Virkedager!C:C,"&lt;" &amp; X120,Virkedager!A:A)</f>
        <v>0</v>
      </c>
      <c r="Z120" s="121" t="str">
        <f t="shared" si="13"/>
        <v/>
      </c>
      <c r="AA120" s="123" t="str">
        <f t="shared" si="8"/>
        <v/>
      </c>
      <c r="AB120" s="124" t="str">
        <f t="shared" si="14"/>
        <v/>
      </c>
      <c r="AC120" s="172"/>
    </row>
    <row r="121" spans="2:29" s="139" customFormat="1" ht="15" x14ac:dyDescent="0.25">
      <c r="B121" s="141"/>
      <c r="C121" s="142"/>
      <c r="D121" s="147"/>
      <c r="E121" s="148"/>
      <c r="F121" s="143"/>
      <c r="G121" s="144"/>
      <c r="H121" s="143"/>
      <c r="I121" s="144"/>
      <c r="J121" s="145"/>
      <c r="K121" s="146"/>
      <c r="L121" s="116" t="s">
        <v>77</v>
      </c>
      <c r="M121" s="117" t="s">
        <v>137</v>
      </c>
      <c r="N121" s="118">
        <f t="shared" si="9"/>
        <v>0</v>
      </c>
      <c r="O121" s="118">
        <f t="shared" si="10"/>
        <v>0</v>
      </c>
      <c r="P121" s="119">
        <f>SUMIF(Virkedager!C:C,"&lt;" &amp; H121,Virkedager!A:A)-SUMIF(Virkedager!C:C,"&lt;" &amp; F121,Virkedager!A:A)</f>
        <v>0</v>
      </c>
      <c r="Q121" s="120" t="str">
        <f t="shared" si="11"/>
        <v>Operatøraksess</v>
      </c>
      <c r="R121" s="121">
        <f>MATCH(Q121,'SLA-parameter DRIFT'!A:A,0)</f>
        <v>16</v>
      </c>
      <c r="S121" s="118" t="e">
        <f>VLOOKUP(DATE(YEAR(F121),MONTH(F121),DAY(F121)),Virkedager!C:G,IF(E121="B",3,2),0)+INDEX('SLA-parameter DRIFT'!D:D,R121+2)</f>
        <v>#N/A</v>
      </c>
      <c r="T121" s="122" t="e">
        <f>VLOOKUP(DATE(YEAR(F121),MONTH(F121),DAY(F121)),Virkedager!C:G,2,0)+INDEX('SLA-parameter DRIFT'!B:B,R121+1)</f>
        <v>#N/A</v>
      </c>
      <c r="U121" s="173" t="e">
        <f>VLOOKUP(DATE(YEAR(F121),MONTH(F121),DAY(F121)),Virkedager!C:G,IF(E121="B",3,2)+INDEX('SLA-parameter DRIFT'!E:E,R121+0,0),0)+INDEX('SLA-parameter DRIFT'!D:D,R121+1)</f>
        <v>#N/A</v>
      </c>
      <c r="V121" s="122" t="e">
        <f>VLOOKUP(DATE(YEAR(F121),MONTH(F121),DAY(F121)),Virkedager!C:G,2,0)+INDEX('SLA-parameter DRIFT'!B:B,R121+2)</f>
        <v>#N/A</v>
      </c>
      <c r="W121" s="118" t="e">
        <f>VLOOKUP(DATE(YEAR(F121),MONTH(F121),DAY(F121)),Virkedager!C:G,IF(E121="B",4,3)+INDEX('SLA-parameter DRIFT'!E:E,R121+2,0),0)+INDEX('SLA-parameter DRIFT'!D:D,R121+2)</f>
        <v>#N/A</v>
      </c>
      <c r="X121" s="122" t="str">
        <f t="shared" si="12"/>
        <v/>
      </c>
      <c r="Y121" s="119">
        <f>SUMIF(Virkedager!C:C,"&lt;" &amp; H121,Virkedager!A:A)-SUMIF(Virkedager!C:C,"&lt;" &amp; X121,Virkedager!A:A)</f>
        <v>0</v>
      </c>
      <c r="Z121" s="121" t="str">
        <f t="shared" si="13"/>
        <v/>
      </c>
      <c r="AA121" s="123" t="str">
        <f t="shared" si="8"/>
        <v/>
      </c>
      <c r="AB121" s="124" t="str">
        <f t="shared" si="14"/>
        <v/>
      </c>
      <c r="AC121" s="172"/>
    </row>
    <row r="122" spans="2:29" s="139" customFormat="1" ht="15" x14ac:dyDescent="0.25">
      <c r="B122" s="141"/>
      <c r="C122" s="142"/>
      <c r="D122" s="147"/>
      <c r="E122" s="148"/>
      <c r="F122" s="143"/>
      <c r="G122" s="144"/>
      <c r="H122" s="143"/>
      <c r="I122" s="144"/>
      <c r="J122" s="145"/>
      <c r="K122" s="146"/>
      <c r="L122" s="116" t="s">
        <v>77</v>
      </c>
      <c r="M122" s="117" t="s">
        <v>137</v>
      </c>
      <c r="N122" s="118">
        <f t="shared" si="9"/>
        <v>0</v>
      </c>
      <c r="O122" s="118">
        <f t="shared" si="10"/>
        <v>0</v>
      </c>
      <c r="P122" s="119">
        <f>SUMIF(Virkedager!C:C,"&lt;" &amp; H122,Virkedager!A:A)-SUMIF(Virkedager!C:C,"&lt;" &amp; F122,Virkedager!A:A)</f>
        <v>0</v>
      </c>
      <c r="Q122" s="120" t="str">
        <f t="shared" si="11"/>
        <v>Operatøraksess</v>
      </c>
      <c r="R122" s="121">
        <f>MATCH(Q122,'SLA-parameter DRIFT'!A:A,0)</f>
        <v>16</v>
      </c>
      <c r="S122" s="118" t="e">
        <f>VLOOKUP(DATE(YEAR(F122),MONTH(F122),DAY(F122)),Virkedager!C:G,IF(E122="B",3,2),0)+INDEX('SLA-parameter DRIFT'!D:D,R122+2)</f>
        <v>#N/A</v>
      </c>
      <c r="T122" s="122" t="e">
        <f>VLOOKUP(DATE(YEAR(F122),MONTH(F122),DAY(F122)),Virkedager!C:G,2,0)+INDEX('SLA-parameter DRIFT'!B:B,R122+1)</f>
        <v>#N/A</v>
      </c>
      <c r="U122" s="173" t="e">
        <f>VLOOKUP(DATE(YEAR(F122),MONTH(F122),DAY(F122)),Virkedager!C:G,IF(E122="B",3,2)+INDEX('SLA-parameter DRIFT'!E:E,R122+0,0),0)+INDEX('SLA-parameter DRIFT'!D:D,R122+1)</f>
        <v>#N/A</v>
      </c>
      <c r="V122" s="122" t="e">
        <f>VLOOKUP(DATE(YEAR(F122),MONTH(F122),DAY(F122)),Virkedager!C:G,2,0)+INDEX('SLA-parameter DRIFT'!B:B,R122+2)</f>
        <v>#N/A</v>
      </c>
      <c r="W122" s="118" t="e">
        <f>VLOOKUP(DATE(YEAR(F122),MONTH(F122),DAY(F122)),Virkedager!C:G,IF(E122="B",4,3)+INDEX('SLA-parameter DRIFT'!E:E,R122+2,0),0)+INDEX('SLA-parameter DRIFT'!D:D,R122+2)</f>
        <v>#N/A</v>
      </c>
      <c r="X122" s="122" t="str">
        <f t="shared" si="12"/>
        <v/>
      </c>
      <c r="Y122" s="119">
        <f>SUMIF(Virkedager!C:C,"&lt;" &amp; H122,Virkedager!A:A)-SUMIF(Virkedager!C:C,"&lt;" &amp; X122,Virkedager!A:A)</f>
        <v>0</v>
      </c>
      <c r="Z122" s="121" t="str">
        <f t="shared" si="13"/>
        <v/>
      </c>
      <c r="AA122" s="123" t="str">
        <f t="shared" si="8"/>
        <v/>
      </c>
      <c r="AB122" s="124" t="str">
        <f t="shared" si="14"/>
        <v/>
      </c>
      <c r="AC122" s="172"/>
    </row>
    <row r="123" spans="2:29" s="139" customFormat="1" ht="15" x14ac:dyDescent="0.25">
      <c r="B123" s="141"/>
      <c r="C123" s="142"/>
      <c r="D123" s="147"/>
      <c r="E123" s="148"/>
      <c r="F123" s="143"/>
      <c r="G123" s="144"/>
      <c r="H123" s="143"/>
      <c r="I123" s="144"/>
      <c r="J123" s="145"/>
      <c r="K123" s="146"/>
      <c r="L123" s="116" t="s">
        <v>77</v>
      </c>
      <c r="M123" s="117" t="s">
        <v>137</v>
      </c>
      <c r="N123" s="118">
        <f t="shared" si="9"/>
        <v>0</v>
      </c>
      <c r="O123" s="118">
        <f t="shared" si="10"/>
        <v>0</v>
      </c>
      <c r="P123" s="119">
        <f>SUMIF(Virkedager!C:C,"&lt;" &amp; H123,Virkedager!A:A)-SUMIF(Virkedager!C:C,"&lt;" &amp; F123,Virkedager!A:A)</f>
        <v>0</v>
      </c>
      <c r="Q123" s="120" t="str">
        <f t="shared" si="11"/>
        <v>Operatøraksess</v>
      </c>
      <c r="R123" s="121">
        <f>MATCH(Q123,'SLA-parameter DRIFT'!A:A,0)</f>
        <v>16</v>
      </c>
      <c r="S123" s="118" t="e">
        <f>VLOOKUP(DATE(YEAR(F123),MONTH(F123),DAY(F123)),Virkedager!C:G,IF(E123="B",3,2),0)+INDEX('SLA-parameter DRIFT'!D:D,R123+2)</f>
        <v>#N/A</v>
      </c>
      <c r="T123" s="122" t="e">
        <f>VLOOKUP(DATE(YEAR(F123),MONTH(F123),DAY(F123)),Virkedager!C:G,2,0)+INDEX('SLA-parameter DRIFT'!B:B,R123+1)</f>
        <v>#N/A</v>
      </c>
      <c r="U123" s="173" t="e">
        <f>VLOOKUP(DATE(YEAR(F123),MONTH(F123),DAY(F123)),Virkedager!C:G,IF(E123="B",3,2)+INDEX('SLA-parameter DRIFT'!E:E,R123+0,0),0)+INDEX('SLA-parameter DRIFT'!D:D,R123+1)</f>
        <v>#N/A</v>
      </c>
      <c r="V123" s="122" t="e">
        <f>VLOOKUP(DATE(YEAR(F123),MONTH(F123),DAY(F123)),Virkedager!C:G,2,0)+INDEX('SLA-parameter DRIFT'!B:B,R123+2)</f>
        <v>#N/A</v>
      </c>
      <c r="W123" s="118" t="e">
        <f>VLOOKUP(DATE(YEAR(F123),MONTH(F123),DAY(F123)),Virkedager!C:G,IF(E123="B",4,3)+INDEX('SLA-parameter DRIFT'!E:E,R123+2,0),0)+INDEX('SLA-parameter DRIFT'!D:D,R123+2)</f>
        <v>#N/A</v>
      </c>
      <c r="X123" s="122" t="str">
        <f t="shared" si="12"/>
        <v/>
      </c>
      <c r="Y123" s="119">
        <f>SUMIF(Virkedager!C:C,"&lt;" &amp; H123,Virkedager!A:A)-SUMIF(Virkedager!C:C,"&lt;" &amp; X123,Virkedager!A:A)</f>
        <v>0</v>
      </c>
      <c r="Z123" s="121" t="str">
        <f t="shared" si="13"/>
        <v/>
      </c>
      <c r="AA123" s="123" t="str">
        <f t="shared" si="8"/>
        <v/>
      </c>
      <c r="AB123" s="124" t="str">
        <f t="shared" si="14"/>
        <v/>
      </c>
      <c r="AC123" s="172"/>
    </row>
    <row r="124" spans="2:29" s="139" customFormat="1" ht="15" x14ac:dyDescent="0.25">
      <c r="B124" s="141"/>
      <c r="C124" s="142"/>
      <c r="D124" s="147"/>
      <c r="E124" s="148"/>
      <c r="F124" s="143"/>
      <c r="G124" s="144"/>
      <c r="H124" s="143"/>
      <c r="I124" s="144"/>
      <c r="J124" s="145"/>
      <c r="K124" s="146"/>
      <c r="L124" s="116" t="s">
        <v>77</v>
      </c>
      <c r="M124" s="117" t="s">
        <v>137</v>
      </c>
      <c r="N124" s="118">
        <f t="shared" si="9"/>
        <v>0</v>
      </c>
      <c r="O124" s="118">
        <f t="shared" si="10"/>
        <v>0</v>
      </c>
      <c r="P124" s="119">
        <f>SUMIF(Virkedager!C:C,"&lt;" &amp; H124,Virkedager!A:A)-SUMIF(Virkedager!C:C,"&lt;" &amp; F124,Virkedager!A:A)</f>
        <v>0</v>
      </c>
      <c r="Q124" s="120" t="str">
        <f t="shared" si="11"/>
        <v>Operatøraksess</v>
      </c>
      <c r="R124" s="121">
        <f>MATCH(Q124,'SLA-parameter DRIFT'!A:A,0)</f>
        <v>16</v>
      </c>
      <c r="S124" s="118" t="e">
        <f>VLOOKUP(DATE(YEAR(F124),MONTH(F124),DAY(F124)),Virkedager!C:G,IF(E124="B",3,2),0)+INDEX('SLA-parameter DRIFT'!D:D,R124+2)</f>
        <v>#N/A</v>
      </c>
      <c r="T124" s="122" t="e">
        <f>VLOOKUP(DATE(YEAR(F124),MONTH(F124),DAY(F124)),Virkedager!C:G,2,0)+INDEX('SLA-parameter DRIFT'!B:B,R124+1)</f>
        <v>#N/A</v>
      </c>
      <c r="U124" s="173" t="e">
        <f>VLOOKUP(DATE(YEAR(F124),MONTH(F124),DAY(F124)),Virkedager!C:G,IF(E124="B",3,2)+INDEX('SLA-parameter DRIFT'!E:E,R124+0,0),0)+INDEX('SLA-parameter DRIFT'!D:D,R124+1)</f>
        <v>#N/A</v>
      </c>
      <c r="V124" s="122" t="e">
        <f>VLOOKUP(DATE(YEAR(F124),MONTH(F124),DAY(F124)),Virkedager!C:G,2,0)+INDEX('SLA-parameter DRIFT'!B:B,R124+2)</f>
        <v>#N/A</v>
      </c>
      <c r="W124" s="118" t="e">
        <f>VLOOKUP(DATE(YEAR(F124),MONTH(F124),DAY(F124)),Virkedager!C:G,IF(E124="B",4,3)+INDEX('SLA-parameter DRIFT'!E:E,R124+2,0),0)+INDEX('SLA-parameter DRIFT'!D:D,R124+2)</f>
        <v>#N/A</v>
      </c>
      <c r="X124" s="122" t="str">
        <f t="shared" si="12"/>
        <v/>
      </c>
      <c r="Y124" s="119">
        <f>SUMIF(Virkedager!C:C,"&lt;" &amp; H124,Virkedager!A:A)-SUMIF(Virkedager!C:C,"&lt;" &amp; X124,Virkedager!A:A)</f>
        <v>0</v>
      </c>
      <c r="Z124" s="121" t="str">
        <f t="shared" si="13"/>
        <v/>
      </c>
      <c r="AA124" s="123" t="str">
        <f t="shared" si="8"/>
        <v/>
      </c>
      <c r="AB124" s="124" t="str">
        <f t="shared" si="14"/>
        <v/>
      </c>
      <c r="AC124" s="172"/>
    </row>
    <row r="125" spans="2:29" s="139" customFormat="1" ht="15" x14ac:dyDescent="0.25">
      <c r="B125" s="141"/>
      <c r="C125" s="142"/>
      <c r="D125" s="147"/>
      <c r="E125" s="148"/>
      <c r="F125" s="143"/>
      <c r="G125" s="144"/>
      <c r="H125" s="143"/>
      <c r="I125" s="144"/>
      <c r="J125" s="145"/>
      <c r="K125" s="146"/>
      <c r="L125" s="116" t="s">
        <v>77</v>
      </c>
      <c r="M125" s="117" t="s">
        <v>137</v>
      </c>
      <c r="N125" s="118">
        <f t="shared" si="9"/>
        <v>0</v>
      </c>
      <c r="O125" s="118">
        <f t="shared" si="10"/>
        <v>0</v>
      </c>
      <c r="P125" s="119">
        <f>SUMIF(Virkedager!C:C,"&lt;" &amp; H125,Virkedager!A:A)-SUMIF(Virkedager!C:C,"&lt;" &amp; F125,Virkedager!A:A)</f>
        <v>0</v>
      </c>
      <c r="Q125" s="120" t="str">
        <f t="shared" si="11"/>
        <v>Operatøraksess</v>
      </c>
      <c r="R125" s="121">
        <f>MATCH(Q125,'SLA-parameter DRIFT'!A:A,0)</f>
        <v>16</v>
      </c>
      <c r="S125" s="118" t="e">
        <f>VLOOKUP(DATE(YEAR(F125),MONTH(F125),DAY(F125)),Virkedager!C:G,IF(E125="B",3,2),0)+INDEX('SLA-parameter DRIFT'!D:D,R125+2)</f>
        <v>#N/A</v>
      </c>
      <c r="T125" s="122" t="e">
        <f>VLOOKUP(DATE(YEAR(F125),MONTH(F125),DAY(F125)),Virkedager!C:G,2,0)+INDEX('SLA-parameter DRIFT'!B:B,R125+1)</f>
        <v>#N/A</v>
      </c>
      <c r="U125" s="173" t="e">
        <f>VLOOKUP(DATE(YEAR(F125),MONTH(F125),DAY(F125)),Virkedager!C:G,IF(E125="B",3,2)+INDEX('SLA-parameter DRIFT'!E:E,R125+0,0),0)+INDEX('SLA-parameter DRIFT'!D:D,R125+1)</f>
        <v>#N/A</v>
      </c>
      <c r="V125" s="122" t="e">
        <f>VLOOKUP(DATE(YEAR(F125),MONTH(F125),DAY(F125)),Virkedager!C:G,2,0)+INDEX('SLA-parameter DRIFT'!B:B,R125+2)</f>
        <v>#N/A</v>
      </c>
      <c r="W125" s="118" t="e">
        <f>VLOOKUP(DATE(YEAR(F125),MONTH(F125),DAY(F125)),Virkedager!C:G,IF(E125="B",4,3)+INDEX('SLA-parameter DRIFT'!E:E,R125+2,0),0)+INDEX('SLA-parameter DRIFT'!D:D,R125+2)</f>
        <v>#N/A</v>
      </c>
      <c r="X125" s="122" t="str">
        <f t="shared" si="12"/>
        <v/>
      </c>
      <c r="Y125" s="119">
        <f>SUMIF(Virkedager!C:C,"&lt;" &amp; H125,Virkedager!A:A)-SUMIF(Virkedager!C:C,"&lt;" &amp; X125,Virkedager!A:A)</f>
        <v>0</v>
      </c>
      <c r="Z125" s="121" t="str">
        <f t="shared" si="13"/>
        <v/>
      </c>
      <c r="AA125" s="123" t="str">
        <f t="shared" si="8"/>
        <v/>
      </c>
      <c r="AB125" s="124" t="str">
        <f t="shared" si="14"/>
        <v/>
      </c>
      <c r="AC125" s="172"/>
    </row>
    <row r="126" spans="2:29" s="139" customFormat="1" ht="15" x14ac:dyDescent="0.25">
      <c r="B126" s="141"/>
      <c r="C126" s="142"/>
      <c r="D126" s="147"/>
      <c r="E126" s="148"/>
      <c r="F126" s="143"/>
      <c r="G126" s="144"/>
      <c r="H126" s="143"/>
      <c r="I126" s="144"/>
      <c r="J126" s="145"/>
      <c r="K126" s="146"/>
      <c r="L126" s="116" t="s">
        <v>77</v>
      </c>
      <c r="M126" s="117" t="s">
        <v>137</v>
      </c>
      <c r="N126" s="118">
        <f t="shared" si="9"/>
        <v>0</v>
      </c>
      <c r="O126" s="118">
        <f t="shared" si="10"/>
        <v>0</v>
      </c>
      <c r="P126" s="119">
        <f>SUMIF(Virkedager!C:C,"&lt;" &amp; H126,Virkedager!A:A)-SUMIF(Virkedager!C:C,"&lt;" &amp; F126,Virkedager!A:A)</f>
        <v>0</v>
      </c>
      <c r="Q126" s="120" t="str">
        <f t="shared" si="11"/>
        <v>Operatøraksess</v>
      </c>
      <c r="R126" s="121">
        <f>MATCH(Q126,'SLA-parameter DRIFT'!A:A,0)</f>
        <v>16</v>
      </c>
      <c r="S126" s="118" t="e">
        <f>VLOOKUP(DATE(YEAR(F126),MONTH(F126),DAY(F126)),Virkedager!C:G,IF(E126="B",3,2),0)+INDEX('SLA-parameter DRIFT'!D:D,R126+2)</f>
        <v>#N/A</v>
      </c>
      <c r="T126" s="122" t="e">
        <f>VLOOKUP(DATE(YEAR(F126),MONTH(F126),DAY(F126)),Virkedager!C:G,2,0)+INDEX('SLA-parameter DRIFT'!B:B,R126+1)</f>
        <v>#N/A</v>
      </c>
      <c r="U126" s="173" t="e">
        <f>VLOOKUP(DATE(YEAR(F126),MONTH(F126),DAY(F126)),Virkedager!C:G,IF(E126="B",3,2)+INDEX('SLA-parameter DRIFT'!E:E,R126+0,0),0)+INDEX('SLA-parameter DRIFT'!D:D,R126+1)</f>
        <v>#N/A</v>
      </c>
      <c r="V126" s="122" t="e">
        <f>VLOOKUP(DATE(YEAR(F126),MONTH(F126),DAY(F126)),Virkedager!C:G,2,0)+INDEX('SLA-parameter DRIFT'!B:B,R126+2)</f>
        <v>#N/A</v>
      </c>
      <c r="W126" s="118" t="e">
        <f>VLOOKUP(DATE(YEAR(F126),MONTH(F126),DAY(F126)),Virkedager!C:G,IF(E126="B",4,3)+INDEX('SLA-parameter DRIFT'!E:E,R126+2,0),0)+INDEX('SLA-parameter DRIFT'!D:D,R126+2)</f>
        <v>#N/A</v>
      </c>
      <c r="X126" s="122" t="str">
        <f t="shared" si="12"/>
        <v/>
      </c>
      <c r="Y126" s="119">
        <f>SUMIF(Virkedager!C:C,"&lt;" &amp; H126,Virkedager!A:A)-SUMIF(Virkedager!C:C,"&lt;" &amp; X126,Virkedager!A:A)</f>
        <v>0</v>
      </c>
      <c r="Z126" s="121" t="str">
        <f t="shared" si="13"/>
        <v/>
      </c>
      <c r="AA126" s="123" t="str">
        <f t="shared" si="8"/>
        <v/>
      </c>
      <c r="AB126" s="124" t="str">
        <f t="shared" si="14"/>
        <v/>
      </c>
      <c r="AC126" s="172"/>
    </row>
    <row r="127" spans="2:29" s="139" customFormat="1" ht="15" x14ac:dyDescent="0.25">
      <c r="B127" s="141"/>
      <c r="C127" s="142"/>
      <c r="D127" s="147"/>
      <c r="E127" s="148"/>
      <c r="F127" s="143"/>
      <c r="G127" s="144"/>
      <c r="H127" s="143"/>
      <c r="I127" s="144"/>
      <c r="J127" s="145"/>
      <c r="K127" s="146"/>
      <c r="L127" s="116" t="s">
        <v>77</v>
      </c>
      <c r="M127" s="117" t="s">
        <v>137</v>
      </c>
      <c r="N127" s="118">
        <f t="shared" si="9"/>
        <v>0</v>
      </c>
      <c r="O127" s="118">
        <f t="shared" si="10"/>
        <v>0</v>
      </c>
      <c r="P127" s="119">
        <f>SUMIF(Virkedager!C:C,"&lt;" &amp; H127,Virkedager!A:A)-SUMIF(Virkedager!C:C,"&lt;" &amp; F127,Virkedager!A:A)</f>
        <v>0</v>
      </c>
      <c r="Q127" s="120" t="str">
        <f t="shared" si="11"/>
        <v>Operatøraksess</v>
      </c>
      <c r="R127" s="121">
        <f>MATCH(Q127,'SLA-parameter DRIFT'!A:A,0)</f>
        <v>16</v>
      </c>
      <c r="S127" s="118" t="e">
        <f>VLOOKUP(DATE(YEAR(F127),MONTH(F127),DAY(F127)),Virkedager!C:G,IF(E127="B",3,2),0)+INDEX('SLA-parameter DRIFT'!D:D,R127+2)</f>
        <v>#N/A</v>
      </c>
      <c r="T127" s="122" t="e">
        <f>VLOOKUP(DATE(YEAR(F127),MONTH(F127),DAY(F127)),Virkedager!C:G,2,0)+INDEX('SLA-parameter DRIFT'!B:B,R127+1)</f>
        <v>#N/A</v>
      </c>
      <c r="U127" s="173" t="e">
        <f>VLOOKUP(DATE(YEAR(F127),MONTH(F127),DAY(F127)),Virkedager!C:G,IF(E127="B",3,2)+INDEX('SLA-parameter DRIFT'!E:E,R127+0,0),0)+INDEX('SLA-parameter DRIFT'!D:D,R127+1)</f>
        <v>#N/A</v>
      </c>
      <c r="V127" s="122" t="e">
        <f>VLOOKUP(DATE(YEAR(F127),MONTH(F127),DAY(F127)),Virkedager!C:G,2,0)+INDEX('SLA-parameter DRIFT'!B:B,R127+2)</f>
        <v>#N/A</v>
      </c>
      <c r="W127" s="118" t="e">
        <f>VLOOKUP(DATE(YEAR(F127),MONTH(F127),DAY(F127)),Virkedager!C:G,IF(E127="B",4,3)+INDEX('SLA-parameter DRIFT'!E:E,R127+2,0),0)+INDEX('SLA-parameter DRIFT'!D:D,R127+2)</f>
        <v>#N/A</v>
      </c>
      <c r="X127" s="122" t="str">
        <f t="shared" si="12"/>
        <v/>
      </c>
      <c r="Y127" s="119">
        <f>SUMIF(Virkedager!C:C,"&lt;" &amp; H127,Virkedager!A:A)-SUMIF(Virkedager!C:C,"&lt;" &amp; X127,Virkedager!A:A)</f>
        <v>0</v>
      </c>
      <c r="Z127" s="121" t="str">
        <f t="shared" si="13"/>
        <v/>
      </c>
      <c r="AA127" s="123" t="str">
        <f t="shared" si="8"/>
        <v/>
      </c>
      <c r="AB127" s="124" t="str">
        <f t="shared" si="14"/>
        <v/>
      </c>
      <c r="AC127" s="172"/>
    </row>
    <row r="128" spans="2:29" s="139" customFormat="1" ht="15" x14ac:dyDescent="0.25">
      <c r="B128" s="141"/>
      <c r="C128" s="142"/>
      <c r="D128" s="147"/>
      <c r="E128" s="148"/>
      <c r="F128" s="143"/>
      <c r="G128" s="144"/>
      <c r="H128" s="143"/>
      <c r="I128" s="144"/>
      <c r="J128" s="145"/>
      <c r="K128" s="146"/>
      <c r="L128" s="116" t="s">
        <v>77</v>
      </c>
      <c r="M128" s="117" t="s">
        <v>137</v>
      </c>
      <c r="N128" s="118">
        <f t="shared" si="9"/>
        <v>0</v>
      </c>
      <c r="O128" s="118">
        <f t="shared" si="10"/>
        <v>0</v>
      </c>
      <c r="P128" s="119">
        <f>SUMIF(Virkedager!C:C,"&lt;" &amp; H128,Virkedager!A:A)-SUMIF(Virkedager!C:C,"&lt;" &amp; F128,Virkedager!A:A)</f>
        <v>0</v>
      </c>
      <c r="Q128" s="120" t="str">
        <f t="shared" si="11"/>
        <v>Operatøraksess</v>
      </c>
      <c r="R128" s="121">
        <f>MATCH(Q128,'SLA-parameter DRIFT'!A:A,0)</f>
        <v>16</v>
      </c>
      <c r="S128" s="118" t="e">
        <f>VLOOKUP(DATE(YEAR(F128),MONTH(F128),DAY(F128)),Virkedager!C:G,IF(E128="B",3,2),0)+INDEX('SLA-parameter DRIFT'!D:D,R128+2)</f>
        <v>#N/A</v>
      </c>
      <c r="T128" s="122" t="e">
        <f>VLOOKUP(DATE(YEAR(F128),MONTH(F128),DAY(F128)),Virkedager!C:G,2,0)+INDEX('SLA-parameter DRIFT'!B:B,R128+1)</f>
        <v>#N/A</v>
      </c>
      <c r="U128" s="173" t="e">
        <f>VLOOKUP(DATE(YEAR(F128),MONTH(F128),DAY(F128)),Virkedager!C:G,IF(E128="B",3,2)+INDEX('SLA-parameter DRIFT'!E:E,R128+0,0),0)+INDEX('SLA-parameter DRIFT'!D:D,R128+1)</f>
        <v>#N/A</v>
      </c>
      <c r="V128" s="122" t="e">
        <f>VLOOKUP(DATE(YEAR(F128),MONTH(F128),DAY(F128)),Virkedager!C:G,2,0)+INDEX('SLA-parameter DRIFT'!B:B,R128+2)</f>
        <v>#N/A</v>
      </c>
      <c r="W128" s="118" t="e">
        <f>VLOOKUP(DATE(YEAR(F128),MONTH(F128),DAY(F128)),Virkedager!C:G,IF(E128="B",4,3)+INDEX('SLA-parameter DRIFT'!E:E,R128+2,0),0)+INDEX('SLA-parameter DRIFT'!D:D,R128+2)</f>
        <v>#N/A</v>
      </c>
      <c r="X128" s="122" t="str">
        <f t="shared" si="12"/>
        <v/>
      </c>
      <c r="Y128" s="119">
        <f>SUMIF(Virkedager!C:C,"&lt;" &amp; H128,Virkedager!A:A)-SUMIF(Virkedager!C:C,"&lt;" &amp; X128,Virkedager!A:A)</f>
        <v>0</v>
      </c>
      <c r="Z128" s="121" t="str">
        <f t="shared" si="13"/>
        <v/>
      </c>
      <c r="AA128" s="123" t="str">
        <f t="shared" si="8"/>
        <v/>
      </c>
      <c r="AB128" s="124" t="str">
        <f t="shared" si="14"/>
        <v/>
      </c>
      <c r="AC128" s="172"/>
    </row>
    <row r="129" spans="2:29" s="139" customFormat="1" ht="15" x14ac:dyDescent="0.25">
      <c r="B129" s="141"/>
      <c r="C129" s="142"/>
      <c r="D129" s="147"/>
      <c r="E129" s="148"/>
      <c r="F129" s="143"/>
      <c r="G129" s="144"/>
      <c r="H129" s="143"/>
      <c r="I129" s="144"/>
      <c r="J129" s="145"/>
      <c r="K129" s="146"/>
      <c r="L129" s="116" t="s">
        <v>77</v>
      </c>
      <c r="M129" s="117" t="s">
        <v>137</v>
      </c>
      <c r="N129" s="118">
        <f t="shared" si="9"/>
        <v>0</v>
      </c>
      <c r="O129" s="118">
        <f t="shared" si="10"/>
        <v>0</v>
      </c>
      <c r="P129" s="119">
        <f>SUMIF(Virkedager!C:C,"&lt;" &amp; H129,Virkedager!A:A)-SUMIF(Virkedager!C:C,"&lt;" &amp; F129,Virkedager!A:A)</f>
        <v>0</v>
      </c>
      <c r="Q129" s="120" t="str">
        <f t="shared" si="11"/>
        <v>Operatøraksess</v>
      </c>
      <c r="R129" s="121">
        <f>MATCH(Q129,'SLA-parameter DRIFT'!A:A,0)</f>
        <v>16</v>
      </c>
      <c r="S129" s="118" t="e">
        <f>VLOOKUP(DATE(YEAR(F129),MONTH(F129),DAY(F129)),Virkedager!C:G,IF(E129="B",3,2),0)+INDEX('SLA-parameter DRIFT'!D:D,R129+2)</f>
        <v>#N/A</v>
      </c>
      <c r="T129" s="122" t="e">
        <f>VLOOKUP(DATE(YEAR(F129),MONTH(F129),DAY(F129)),Virkedager!C:G,2,0)+INDEX('SLA-parameter DRIFT'!B:B,R129+1)</f>
        <v>#N/A</v>
      </c>
      <c r="U129" s="173" t="e">
        <f>VLOOKUP(DATE(YEAR(F129),MONTH(F129),DAY(F129)),Virkedager!C:G,IF(E129="B",3,2)+INDEX('SLA-parameter DRIFT'!E:E,R129+0,0),0)+INDEX('SLA-parameter DRIFT'!D:D,R129+1)</f>
        <v>#N/A</v>
      </c>
      <c r="V129" s="122" t="e">
        <f>VLOOKUP(DATE(YEAR(F129),MONTH(F129),DAY(F129)),Virkedager!C:G,2,0)+INDEX('SLA-parameter DRIFT'!B:B,R129+2)</f>
        <v>#N/A</v>
      </c>
      <c r="W129" s="118" t="e">
        <f>VLOOKUP(DATE(YEAR(F129),MONTH(F129),DAY(F129)),Virkedager!C:G,IF(E129="B",4,3)+INDEX('SLA-parameter DRIFT'!E:E,R129+2,0),0)+INDEX('SLA-parameter DRIFT'!D:D,R129+2)</f>
        <v>#N/A</v>
      </c>
      <c r="X129" s="122" t="str">
        <f t="shared" si="12"/>
        <v/>
      </c>
      <c r="Y129" s="119">
        <f>SUMIF(Virkedager!C:C,"&lt;" &amp; H129,Virkedager!A:A)-SUMIF(Virkedager!C:C,"&lt;" &amp; X129,Virkedager!A:A)</f>
        <v>0</v>
      </c>
      <c r="Z129" s="121" t="str">
        <f t="shared" si="13"/>
        <v/>
      </c>
      <c r="AA129" s="123" t="str">
        <f t="shared" si="8"/>
        <v/>
      </c>
      <c r="AB129" s="124" t="str">
        <f t="shared" si="14"/>
        <v/>
      </c>
      <c r="AC129" s="172"/>
    </row>
    <row r="130" spans="2:29" s="139" customFormat="1" ht="15" x14ac:dyDescent="0.25">
      <c r="B130" s="141"/>
      <c r="C130" s="142"/>
      <c r="D130" s="147"/>
      <c r="E130" s="148"/>
      <c r="F130" s="143"/>
      <c r="G130" s="144"/>
      <c r="H130" s="143"/>
      <c r="I130" s="144"/>
      <c r="J130" s="145"/>
      <c r="K130" s="146"/>
      <c r="L130" s="116" t="s">
        <v>77</v>
      </c>
      <c r="M130" s="117" t="s">
        <v>137</v>
      </c>
      <c r="N130" s="118">
        <f t="shared" si="9"/>
        <v>0</v>
      </c>
      <c r="O130" s="118">
        <f t="shared" si="10"/>
        <v>0</v>
      </c>
      <c r="P130" s="119">
        <f>SUMIF(Virkedager!C:C,"&lt;" &amp; H130,Virkedager!A:A)-SUMIF(Virkedager!C:C,"&lt;" &amp; F130,Virkedager!A:A)</f>
        <v>0</v>
      </c>
      <c r="Q130" s="120" t="str">
        <f t="shared" si="11"/>
        <v>Operatøraksess</v>
      </c>
      <c r="R130" s="121">
        <f>MATCH(Q130,'SLA-parameter DRIFT'!A:A,0)</f>
        <v>16</v>
      </c>
      <c r="S130" s="118" t="e">
        <f>VLOOKUP(DATE(YEAR(F130),MONTH(F130),DAY(F130)),Virkedager!C:G,IF(E130="B",3,2),0)+INDEX('SLA-parameter DRIFT'!D:D,R130+2)</f>
        <v>#N/A</v>
      </c>
      <c r="T130" s="122" t="e">
        <f>VLOOKUP(DATE(YEAR(F130),MONTH(F130),DAY(F130)),Virkedager!C:G,2,0)+INDEX('SLA-parameter DRIFT'!B:B,R130+1)</f>
        <v>#N/A</v>
      </c>
      <c r="U130" s="173" t="e">
        <f>VLOOKUP(DATE(YEAR(F130),MONTH(F130),DAY(F130)),Virkedager!C:G,IF(E130="B",3,2)+INDEX('SLA-parameter DRIFT'!E:E,R130+0,0),0)+INDEX('SLA-parameter DRIFT'!D:D,R130+1)</f>
        <v>#N/A</v>
      </c>
      <c r="V130" s="122" t="e">
        <f>VLOOKUP(DATE(YEAR(F130),MONTH(F130),DAY(F130)),Virkedager!C:G,2,0)+INDEX('SLA-parameter DRIFT'!B:B,R130+2)</f>
        <v>#N/A</v>
      </c>
      <c r="W130" s="118" t="e">
        <f>VLOOKUP(DATE(YEAR(F130),MONTH(F130),DAY(F130)),Virkedager!C:G,IF(E130="B",4,3)+INDEX('SLA-parameter DRIFT'!E:E,R130+2,0),0)+INDEX('SLA-parameter DRIFT'!D:D,R130+2)</f>
        <v>#N/A</v>
      </c>
      <c r="X130" s="122" t="str">
        <f t="shared" si="12"/>
        <v/>
      </c>
      <c r="Y130" s="119">
        <f>SUMIF(Virkedager!C:C,"&lt;" &amp; H130,Virkedager!A:A)-SUMIF(Virkedager!C:C,"&lt;" &amp; X130,Virkedager!A:A)</f>
        <v>0</v>
      </c>
      <c r="Z130" s="121" t="str">
        <f t="shared" si="13"/>
        <v/>
      </c>
      <c r="AA130" s="123" t="str">
        <f t="shared" si="8"/>
        <v/>
      </c>
      <c r="AB130" s="124" t="str">
        <f t="shared" si="14"/>
        <v/>
      </c>
      <c r="AC130" s="172"/>
    </row>
    <row r="131" spans="2:29" s="139" customFormat="1" ht="15" x14ac:dyDescent="0.25">
      <c r="B131" s="141"/>
      <c r="C131" s="142"/>
      <c r="D131" s="147"/>
      <c r="E131" s="148"/>
      <c r="F131" s="143"/>
      <c r="G131" s="144"/>
      <c r="H131" s="143"/>
      <c r="I131" s="144"/>
      <c r="J131" s="145"/>
      <c r="K131" s="146"/>
      <c r="L131" s="116" t="s">
        <v>77</v>
      </c>
      <c r="M131" s="117" t="s">
        <v>137</v>
      </c>
      <c r="N131" s="118">
        <f t="shared" si="9"/>
        <v>0</v>
      </c>
      <c r="O131" s="118">
        <f t="shared" si="10"/>
        <v>0</v>
      </c>
      <c r="P131" s="119">
        <f>SUMIF(Virkedager!C:C,"&lt;" &amp; H131,Virkedager!A:A)-SUMIF(Virkedager!C:C,"&lt;" &amp; F131,Virkedager!A:A)</f>
        <v>0</v>
      </c>
      <c r="Q131" s="120" t="str">
        <f t="shared" si="11"/>
        <v>Operatøraksess</v>
      </c>
      <c r="R131" s="121">
        <f>MATCH(Q131,'SLA-parameter DRIFT'!A:A,0)</f>
        <v>16</v>
      </c>
      <c r="S131" s="118" t="e">
        <f>VLOOKUP(DATE(YEAR(F131),MONTH(F131),DAY(F131)),Virkedager!C:G,IF(E131="B",3,2),0)+INDEX('SLA-parameter DRIFT'!D:D,R131+2)</f>
        <v>#N/A</v>
      </c>
      <c r="T131" s="122" t="e">
        <f>VLOOKUP(DATE(YEAR(F131),MONTH(F131),DAY(F131)),Virkedager!C:G,2,0)+INDEX('SLA-parameter DRIFT'!B:B,R131+1)</f>
        <v>#N/A</v>
      </c>
      <c r="U131" s="173" t="e">
        <f>VLOOKUP(DATE(YEAR(F131),MONTH(F131),DAY(F131)),Virkedager!C:G,IF(E131="B",3,2)+INDEX('SLA-parameter DRIFT'!E:E,R131+0,0),0)+INDEX('SLA-parameter DRIFT'!D:D,R131+1)</f>
        <v>#N/A</v>
      </c>
      <c r="V131" s="122" t="e">
        <f>VLOOKUP(DATE(YEAR(F131),MONTH(F131),DAY(F131)),Virkedager!C:G,2,0)+INDEX('SLA-parameter DRIFT'!B:B,R131+2)</f>
        <v>#N/A</v>
      </c>
      <c r="W131" s="118" t="e">
        <f>VLOOKUP(DATE(YEAR(F131),MONTH(F131),DAY(F131)),Virkedager!C:G,IF(E131="B",4,3)+INDEX('SLA-parameter DRIFT'!E:E,R131+2,0),0)+INDEX('SLA-parameter DRIFT'!D:D,R131+2)</f>
        <v>#N/A</v>
      </c>
      <c r="X131" s="122" t="str">
        <f t="shared" si="12"/>
        <v/>
      </c>
      <c r="Y131" s="119">
        <f>SUMIF(Virkedager!C:C,"&lt;" &amp; H131,Virkedager!A:A)-SUMIF(Virkedager!C:C,"&lt;" &amp; X131,Virkedager!A:A)</f>
        <v>0</v>
      </c>
      <c r="Z131" s="121" t="str">
        <f t="shared" si="13"/>
        <v/>
      </c>
      <c r="AA131" s="123" t="str">
        <f t="shared" si="8"/>
        <v/>
      </c>
      <c r="AB131" s="124" t="str">
        <f t="shared" si="14"/>
        <v/>
      </c>
      <c r="AC131" s="172"/>
    </row>
    <row r="132" spans="2:29" s="139" customFormat="1" ht="15" x14ac:dyDescent="0.25">
      <c r="B132" s="141"/>
      <c r="C132" s="142"/>
      <c r="D132" s="147"/>
      <c r="E132" s="148"/>
      <c r="F132" s="143"/>
      <c r="G132" s="144"/>
      <c r="H132" s="143"/>
      <c r="I132" s="144"/>
      <c r="J132" s="145"/>
      <c r="K132" s="146"/>
      <c r="L132" s="116" t="s">
        <v>77</v>
      </c>
      <c r="M132" s="117" t="s">
        <v>137</v>
      </c>
      <c r="N132" s="118">
        <f t="shared" si="9"/>
        <v>0</v>
      </c>
      <c r="O132" s="118">
        <f t="shared" si="10"/>
        <v>0</v>
      </c>
      <c r="P132" s="119">
        <f>SUMIF(Virkedager!C:C,"&lt;" &amp; H132,Virkedager!A:A)-SUMIF(Virkedager!C:C,"&lt;" &amp; F132,Virkedager!A:A)</f>
        <v>0</v>
      </c>
      <c r="Q132" s="120" t="str">
        <f t="shared" si="11"/>
        <v>Operatøraksess</v>
      </c>
      <c r="R132" s="121">
        <f>MATCH(Q132,'SLA-parameter DRIFT'!A:A,0)</f>
        <v>16</v>
      </c>
      <c r="S132" s="118" t="e">
        <f>VLOOKUP(DATE(YEAR(F132),MONTH(F132),DAY(F132)),Virkedager!C:G,IF(E132="B",3,2),0)+INDEX('SLA-parameter DRIFT'!D:D,R132+2)</f>
        <v>#N/A</v>
      </c>
      <c r="T132" s="122" t="e">
        <f>VLOOKUP(DATE(YEAR(F132),MONTH(F132),DAY(F132)),Virkedager!C:G,2,0)+INDEX('SLA-parameter DRIFT'!B:B,R132+1)</f>
        <v>#N/A</v>
      </c>
      <c r="U132" s="173" t="e">
        <f>VLOOKUP(DATE(YEAR(F132),MONTH(F132),DAY(F132)),Virkedager!C:G,IF(E132="B",3,2)+INDEX('SLA-parameter DRIFT'!E:E,R132+0,0),0)+INDEX('SLA-parameter DRIFT'!D:D,R132+1)</f>
        <v>#N/A</v>
      </c>
      <c r="V132" s="122" t="e">
        <f>VLOOKUP(DATE(YEAR(F132),MONTH(F132),DAY(F132)),Virkedager!C:G,2,0)+INDEX('SLA-parameter DRIFT'!B:B,R132+2)</f>
        <v>#N/A</v>
      </c>
      <c r="W132" s="118" t="e">
        <f>VLOOKUP(DATE(YEAR(F132),MONTH(F132),DAY(F132)),Virkedager!C:G,IF(E132="B",4,3)+INDEX('SLA-parameter DRIFT'!E:E,R132+2,0),0)+INDEX('SLA-parameter DRIFT'!D:D,R132+2)</f>
        <v>#N/A</v>
      </c>
      <c r="X132" s="122" t="str">
        <f t="shared" si="12"/>
        <v/>
      </c>
      <c r="Y132" s="119">
        <f>SUMIF(Virkedager!C:C,"&lt;" &amp; H132,Virkedager!A:A)-SUMIF(Virkedager!C:C,"&lt;" &amp; X132,Virkedager!A:A)</f>
        <v>0</v>
      </c>
      <c r="Z132" s="121" t="str">
        <f t="shared" si="13"/>
        <v/>
      </c>
      <c r="AA132" s="123" t="str">
        <f t="shared" si="8"/>
        <v/>
      </c>
      <c r="AB132" s="124" t="str">
        <f t="shared" si="14"/>
        <v/>
      </c>
      <c r="AC132" s="172"/>
    </row>
    <row r="133" spans="2:29" s="139" customFormat="1" ht="15" x14ac:dyDescent="0.25">
      <c r="B133" s="141"/>
      <c r="C133" s="142"/>
      <c r="D133" s="147"/>
      <c r="E133" s="148"/>
      <c r="F133" s="143"/>
      <c r="G133" s="144"/>
      <c r="H133" s="143"/>
      <c r="I133" s="144"/>
      <c r="J133" s="145"/>
      <c r="K133" s="146"/>
      <c r="L133" s="116" t="s">
        <v>77</v>
      </c>
      <c r="M133" s="117" t="s">
        <v>137</v>
      </c>
      <c r="N133" s="118">
        <f t="shared" si="9"/>
        <v>0</v>
      </c>
      <c r="O133" s="118">
        <f t="shared" si="10"/>
        <v>0</v>
      </c>
      <c r="P133" s="119">
        <f>SUMIF(Virkedager!C:C,"&lt;" &amp; H133,Virkedager!A:A)-SUMIF(Virkedager!C:C,"&lt;" &amp; F133,Virkedager!A:A)</f>
        <v>0</v>
      </c>
      <c r="Q133" s="120" t="str">
        <f t="shared" si="11"/>
        <v>Operatøraksess</v>
      </c>
      <c r="R133" s="121">
        <f>MATCH(Q133,'SLA-parameter DRIFT'!A:A,0)</f>
        <v>16</v>
      </c>
      <c r="S133" s="118" t="e">
        <f>VLOOKUP(DATE(YEAR(F133),MONTH(F133),DAY(F133)),Virkedager!C:G,IF(E133="B",3,2),0)+INDEX('SLA-parameter DRIFT'!D:D,R133+2)</f>
        <v>#N/A</v>
      </c>
      <c r="T133" s="122" t="e">
        <f>VLOOKUP(DATE(YEAR(F133),MONTH(F133),DAY(F133)),Virkedager!C:G,2,0)+INDEX('SLA-parameter DRIFT'!B:B,R133+1)</f>
        <v>#N/A</v>
      </c>
      <c r="U133" s="173" t="e">
        <f>VLOOKUP(DATE(YEAR(F133),MONTH(F133),DAY(F133)),Virkedager!C:G,IF(E133="B",3,2)+INDEX('SLA-parameter DRIFT'!E:E,R133+0,0),0)+INDEX('SLA-parameter DRIFT'!D:D,R133+1)</f>
        <v>#N/A</v>
      </c>
      <c r="V133" s="122" t="e">
        <f>VLOOKUP(DATE(YEAR(F133),MONTH(F133),DAY(F133)),Virkedager!C:G,2,0)+INDEX('SLA-parameter DRIFT'!B:B,R133+2)</f>
        <v>#N/A</v>
      </c>
      <c r="W133" s="118" t="e">
        <f>VLOOKUP(DATE(YEAR(F133),MONTH(F133),DAY(F133)),Virkedager!C:G,IF(E133="B",4,3)+INDEX('SLA-parameter DRIFT'!E:E,R133+2,0),0)+INDEX('SLA-parameter DRIFT'!D:D,R133+2)</f>
        <v>#N/A</v>
      </c>
      <c r="X133" s="122" t="str">
        <f t="shared" si="12"/>
        <v/>
      </c>
      <c r="Y133" s="119">
        <f>SUMIF(Virkedager!C:C,"&lt;" &amp; H133,Virkedager!A:A)-SUMIF(Virkedager!C:C,"&lt;" &amp; X133,Virkedager!A:A)</f>
        <v>0</v>
      </c>
      <c r="Z133" s="121" t="str">
        <f t="shared" si="13"/>
        <v/>
      </c>
      <c r="AA133" s="123" t="str">
        <f t="shared" ref="AA133:AA196" si="15">IF(ISBLANK(F133),"",IF(Z133,0,IF(Y133&gt;60,60,Y133)))</f>
        <v/>
      </c>
      <c r="AB133" s="124" t="str">
        <f t="shared" si="14"/>
        <v/>
      </c>
      <c r="AC133" s="172"/>
    </row>
    <row r="134" spans="2:29" s="139" customFormat="1" ht="15" x14ac:dyDescent="0.25">
      <c r="B134" s="141"/>
      <c r="C134" s="142"/>
      <c r="D134" s="147"/>
      <c r="E134" s="148"/>
      <c r="F134" s="143"/>
      <c r="G134" s="144"/>
      <c r="H134" s="143"/>
      <c r="I134" s="144"/>
      <c r="J134" s="145"/>
      <c r="K134" s="146"/>
      <c r="L134" s="116" t="s">
        <v>77</v>
      </c>
      <c r="M134" s="117" t="s">
        <v>137</v>
      </c>
      <c r="N134" s="118">
        <f t="shared" si="9"/>
        <v>0</v>
      </c>
      <c r="O134" s="118">
        <f t="shared" si="10"/>
        <v>0</v>
      </c>
      <c r="P134" s="119">
        <f>SUMIF(Virkedager!C:C,"&lt;" &amp; H134,Virkedager!A:A)-SUMIF(Virkedager!C:C,"&lt;" &amp; F134,Virkedager!A:A)</f>
        <v>0</v>
      </c>
      <c r="Q134" s="120" t="str">
        <f t="shared" si="11"/>
        <v>Operatøraksess</v>
      </c>
      <c r="R134" s="121">
        <f>MATCH(Q134,'SLA-parameter DRIFT'!A:A,0)</f>
        <v>16</v>
      </c>
      <c r="S134" s="118" t="e">
        <f>VLOOKUP(DATE(YEAR(F134),MONTH(F134),DAY(F134)),Virkedager!C:G,IF(E134="B",3,2),0)+INDEX('SLA-parameter DRIFT'!D:D,R134+2)</f>
        <v>#N/A</v>
      </c>
      <c r="T134" s="122" t="e">
        <f>VLOOKUP(DATE(YEAR(F134),MONTH(F134),DAY(F134)),Virkedager!C:G,2,0)+INDEX('SLA-parameter DRIFT'!B:B,R134+1)</f>
        <v>#N/A</v>
      </c>
      <c r="U134" s="173" t="e">
        <f>VLOOKUP(DATE(YEAR(F134),MONTH(F134),DAY(F134)),Virkedager!C:G,IF(E134="B",3,2)+INDEX('SLA-parameter DRIFT'!E:E,R134+0,0),0)+INDEX('SLA-parameter DRIFT'!D:D,R134+1)</f>
        <v>#N/A</v>
      </c>
      <c r="V134" s="122" t="e">
        <f>VLOOKUP(DATE(YEAR(F134),MONTH(F134),DAY(F134)),Virkedager!C:G,2,0)+INDEX('SLA-parameter DRIFT'!B:B,R134+2)</f>
        <v>#N/A</v>
      </c>
      <c r="W134" s="118" t="e">
        <f>VLOOKUP(DATE(YEAR(F134),MONTH(F134),DAY(F134)),Virkedager!C:G,IF(E134="B",4,3)+INDEX('SLA-parameter DRIFT'!E:E,R134+2,0),0)+INDEX('SLA-parameter DRIFT'!D:D,R134+2)</f>
        <v>#N/A</v>
      </c>
      <c r="X134" s="122" t="str">
        <f t="shared" si="12"/>
        <v/>
      </c>
      <c r="Y134" s="119">
        <f>SUMIF(Virkedager!C:C,"&lt;" &amp; H134,Virkedager!A:A)-SUMIF(Virkedager!C:C,"&lt;" &amp; X134,Virkedager!A:A)</f>
        <v>0</v>
      </c>
      <c r="Z134" s="121" t="str">
        <f t="shared" si="13"/>
        <v/>
      </c>
      <c r="AA134" s="123" t="str">
        <f t="shared" si="15"/>
        <v/>
      </c>
      <c r="AB134" s="124" t="str">
        <f t="shared" si="14"/>
        <v/>
      </c>
      <c r="AC134" s="172"/>
    </row>
    <row r="135" spans="2:29" s="139" customFormat="1" ht="15" x14ac:dyDescent="0.25">
      <c r="B135" s="141"/>
      <c r="C135" s="142"/>
      <c r="D135" s="147"/>
      <c r="E135" s="148"/>
      <c r="F135" s="143"/>
      <c r="G135" s="144"/>
      <c r="H135" s="143"/>
      <c r="I135" s="144"/>
      <c r="J135" s="145"/>
      <c r="K135" s="146"/>
      <c r="L135" s="116" t="s">
        <v>77</v>
      </c>
      <c r="M135" s="117" t="s">
        <v>137</v>
      </c>
      <c r="N135" s="118">
        <f t="shared" ref="N135:N198" si="16">DATE(YEAR(F135),MONTH(F135),DAY(F135))+TIME(HOUR(G135),MINUTE(G135),0)</f>
        <v>0</v>
      </c>
      <c r="O135" s="118">
        <f t="shared" ref="O135:O198" si="17">DATE(YEAR(H135),MONTH(H135),DAY(H135))+TIME(HOUR(I135),MINUTE(I135),0)</f>
        <v>0</v>
      </c>
      <c r="P135" s="119">
        <f>SUMIF(Virkedager!C:C,"&lt;" &amp; H135,Virkedager!A:A)-SUMIF(Virkedager!C:C,"&lt;" &amp; F135,Virkedager!A:A)</f>
        <v>0</v>
      </c>
      <c r="Q135" s="120" t="str">
        <f t="shared" ref="Q135:Q198" si="18">L135 &amp; IF(L135&lt;&gt;"Jara ADSL Basis",""," (" &amp; IF(AND(M135&lt;&gt;"Distrikt",M135&lt;&gt;""),"Sentralt","Distrikt") &amp; ")")</f>
        <v>Operatøraksess</v>
      </c>
      <c r="R135" s="121">
        <f>MATCH(Q135,'SLA-parameter DRIFT'!A:A,0)</f>
        <v>16</v>
      </c>
      <c r="S135" s="118" t="e">
        <f>VLOOKUP(DATE(YEAR(F135),MONTH(F135),DAY(F135)),Virkedager!C:G,IF(E135="B",3,2),0)+INDEX('SLA-parameter DRIFT'!D:D,R135+2)</f>
        <v>#N/A</v>
      </c>
      <c r="T135" s="122" t="e">
        <f>VLOOKUP(DATE(YEAR(F135),MONTH(F135),DAY(F135)),Virkedager!C:G,2,0)+INDEX('SLA-parameter DRIFT'!B:B,R135+1)</f>
        <v>#N/A</v>
      </c>
      <c r="U135" s="173" t="e">
        <f>VLOOKUP(DATE(YEAR(F135),MONTH(F135),DAY(F135)),Virkedager!C:G,IF(E135="B",3,2)+INDEX('SLA-parameter DRIFT'!E:E,R135+0,0),0)+INDEX('SLA-parameter DRIFT'!D:D,R135+1)</f>
        <v>#N/A</v>
      </c>
      <c r="V135" s="122" t="e">
        <f>VLOOKUP(DATE(YEAR(F135),MONTH(F135),DAY(F135)),Virkedager!C:G,2,0)+INDEX('SLA-parameter DRIFT'!B:B,R135+2)</f>
        <v>#N/A</v>
      </c>
      <c r="W135" s="118" t="e">
        <f>VLOOKUP(DATE(YEAR(F135),MONTH(F135),DAY(F135)),Virkedager!C:G,IF(E135="B",4,3)+INDEX('SLA-parameter DRIFT'!E:E,R135+2,0),0)+INDEX('SLA-parameter DRIFT'!D:D,R135+2)</f>
        <v>#N/A</v>
      </c>
      <c r="X135" s="122" t="str">
        <f t="shared" ref="X135:X198" si="19">IF(ISBLANK(F135),"",IF(N135&lt;T135,S135,IF(AND(T135&lt;=N135,N135&lt;V135),U135,IF(V135&lt;=N135,W135,0))))</f>
        <v/>
      </c>
      <c r="Y135" s="119">
        <f>SUMIF(Virkedager!C:C,"&lt;" &amp; H135,Virkedager!A:A)-SUMIF(Virkedager!C:C,"&lt;" &amp; X135,Virkedager!A:A)</f>
        <v>0</v>
      </c>
      <c r="Z135" s="121" t="str">
        <f t="shared" ref="Z135:Z198" si="20">IF(ISBLANK(F135),"",O135&lt;X135)</f>
        <v/>
      </c>
      <c r="AA135" s="123" t="str">
        <f t="shared" si="15"/>
        <v/>
      </c>
      <c r="AB135" s="124" t="str">
        <f t="shared" si="14"/>
        <v/>
      </c>
      <c r="AC135" s="172"/>
    </row>
    <row r="136" spans="2:29" s="139" customFormat="1" ht="15" x14ac:dyDescent="0.25">
      <c r="B136" s="141"/>
      <c r="C136" s="142"/>
      <c r="D136" s="147"/>
      <c r="E136" s="148"/>
      <c r="F136" s="143"/>
      <c r="G136" s="144"/>
      <c r="H136" s="143"/>
      <c r="I136" s="144"/>
      <c r="J136" s="145"/>
      <c r="K136" s="146"/>
      <c r="L136" s="116" t="s">
        <v>77</v>
      </c>
      <c r="M136" s="117" t="s">
        <v>137</v>
      </c>
      <c r="N136" s="118">
        <f t="shared" si="16"/>
        <v>0</v>
      </c>
      <c r="O136" s="118">
        <f t="shared" si="17"/>
        <v>0</v>
      </c>
      <c r="P136" s="119">
        <f>SUMIF(Virkedager!C:C,"&lt;" &amp; H136,Virkedager!A:A)-SUMIF(Virkedager!C:C,"&lt;" &amp; F136,Virkedager!A:A)</f>
        <v>0</v>
      </c>
      <c r="Q136" s="120" t="str">
        <f t="shared" si="18"/>
        <v>Operatøraksess</v>
      </c>
      <c r="R136" s="121">
        <f>MATCH(Q136,'SLA-parameter DRIFT'!A:A,0)</f>
        <v>16</v>
      </c>
      <c r="S136" s="118" t="e">
        <f>VLOOKUP(DATE(YEAR(F136),MONTH(F136),DAY(F136)),Virkedager!C:G,IF(E136="B",3,2),0)+INDEX('SLA-parameter DRIFT'!D:D,R136+2)</f>
        <v>#N/A</v>
      </c>
      <c r="T136" s="122" t="e">
        <f>VLOOKUP(DATE(YEAR(F136),MONTH(F136),DAY(F136)),Virkedager!C:G,2,0)+INDEX('SLA-parameter DRIFT'!B:B,R136+1)</f>
        <v>#N/A</v>
      </c>
      <c r="U136" s="173" t="e">
        <f>VLOOKUP(DATE(YEAR(F136),MONTH(F136),DAY(F136)),Virkedager!C:G,IF(E136="B",3,2)+INDEX('SLA-parameter DRIFT'!E:E,R136+0,0),0)+INDEX('SLA-parameter DRIFT'!D:D,R136+1)</f>
        <v>#N/A</v>
      </c>
      <c r="V136" s="122" t="e">
        <f>VLOOKUP(DATE(YEAR(F136),MONTH(F136),DAY(F136)),Virkedager!C:G,2,0)+INDEX('SLA-parameter DRIFT'!B:B,R136+2)</f>
        <v>#N/A</v>
      </c>
      <c r="W136" s="118" t="e">
        <f>VLOOKUP(DATE(YEAR(F136),MONTH(F136),DAY(F136)),Virkedager!C:G,IF(E136="B",4,3)+INDEX('SLA-parameter DRIFT'!E:E,R136+2,0),0)+INDEX('SLA-parameter DRIFT'!D:D,R136+2)</f>
        <v>#N/A</v>
      </c>
      <c r="X136" s="122" t="str">
        <f t="shared" si="19"/>
        <v/>
      </c>
      <c r="Y136" s="119">
        <f>SUMIF(Virkedager!C:C,"&lt;" &amp; H136,Virkedager!A:A)-SUMIF(Virkedager!C:C,"&lt;" &amp; X136,Virkedager!A:A)</f>
        <v>0</v>
      </c>
      <c r="Z136" s="121" t="str">
        <f t="shared" si="20"/>
        <v/>
      </c>
      <c r="AA136" s="123" t="str">
        <f t="shared" si="15"/>
        <v/>
      </c>
      <c r="AB136" s="124" t="str">
        <f t="shared" si="14"/>
        <v/>
      </c>
      <c r="AC136" s="172"/>
    </row>
    <row r="137" spans="2:29" s="139" customFormat="1" ht="15" x14ac:dyDescent="0.25">
      <c r="B137" s="141"/>
      <c r="C137" s="142"/>
      <c r="D137" s="147"/>
      <c r="E137" s="148"/>
      <c r="F137" s="143"/>
      <c r="G137" s="144"/>
      <c r="H137" s="143"/>
      <c r="I137" s="144"/>
      <c r="J137" s="145"/>
      <c r="K137" s="146"/>
      <c r="L137" s="116" t="s">
        <v>77</v>
      </c>
      <c r="M137" s="117" t="s">
        <v>137</v>
      </c>
      <c r="N137" s="118">
        <f t="shared" si="16"/>
        <v>0</v>
      </c>
      <c r="O137" s="118">
        <f t="shared" si="17"/>
        <v>0</v>
      </c>
      <c r="P137" s="119">
        <f>SUMIF(Virkedager!C:C,"&lt;" &amp; H137,Virkedager!A:A)-SUMIF(Virkedager!C:C,"&lt;" &amp; F137,Virkedager!A:A)</f>
        <v>0</v>
      </c>
      <c r="Q137" s="120" t="str">
        <f t="shared" si="18"/>
        <v>Operatøraksess</v>
      </c>
      <c r="R137" s="121">
        <f>MATCH(Q137,'SLA-parameter DRIFT'!A:A,0)</f>
        <v>16</v>
      </c>
      <c r="S137" s="118" t="e">
        <f>VLOOKUP(DATE(YEAR(F137),MONTH(F137),DAY(F137)),Virkedager!C:G,IF(E137="B",3,2),0)+INDEX('SLA-parameter DRIFT'!D:D,R137+2)</f>
        <v>#N/A</v>
      </c>
      <c r="T137" s="122" t="e">
        <f>VLOOKUP(DATE(YEAR(F137),MONTH(F137),DAY(F137)),Virkedager!C:G,2,0)+INDEX('SLA-parameter DRIFT'!B:B,R137+1)</f>
        <v>#N/A</v>
      </c>
      <c r="U137" s="173" t="e">
        <f>VLOOKUP(DATE(YEAR(F137),MONTH(F137),DAY(F137)),Virkedager!C:G,IF(E137="B",3,2)+INDEX('SLA-parameter DRIFT'!E:E,R137+0,0),0)+INDEX('SLA-parameter DRIFT'!D:D,R137+1)</f>
        <v>#N/A</v>
      </c>
      <c r="V137" s="122" t="e">
        <f>VLOOKUP(DATE(YEAR(F137),MONTH(F137),DAY(F137)),Virkedager!C:G,2,0)+INDEX('SLA-parameter DRIFT'!B:B,R137+2)</f>
        <v>#N/A</v>
      </c>
      <c r="W137" s="118" t="e">
        <f>VLOOKUP(DATE(YEAR(F137),MONTH(F137),DAY(F137)),Virkedager!C:G,IF(E137="B",4,3)+INDEX('SLA-parameter DRIFT'!E:E,R137+2,0),0)+INDEX('SLA-parameter DRIFT'!D:D,R137+2)</f>
        <v>#N/A</v>
      </c>
      <c r="X137" s="122" t="str">
        <f t="shared" si="19"/>
        <v/>
      </c>
      <c r="Y137" s="119">
        <f>SUMIF(Virkedager!C:C,"&lt;" &amp; H137,Virkedager!A:A)-SUMIF(Virkedager!C:C,"&lt;" &amp; X137,Virkedager!A:A)</f>
        <v>0</v>
      </c>
      <c r="Z137" s="121" t="str">
        <f t="shared" si="20"/>
        <v/>
      </c>
      <c r="AA137" s="123" t="str">
        <f t="shared" si="15"/>
        <v/>
      </c>
      <c r="AB137" s="124" t="str">
        <f t="shared" si="14"/>
        <v/>
      </c>
      <c r="AC137" s="172"/>
    </row>
    <row r="138" spans="2:29" s="139" customFormat="1" ht="15" x14ac:dyDescent="0.25">
      <c r="B138" s="141"/>
      <c r="C138" s="142"/>
      <c r="D138" s="147"/>
      <c r="E138" s="148"/>
      <c r="F138" s="143"/>
      <c r="G138" s="144"/>
      <c r="H138" s="143"/>
      <c r="I138" s="144"/>
      <c r="J138" s="145"/>
      <c r="K138" s="146"/>
      <c r="L138" s="116" t="s">
        <v>77</v>
      </c>
      <c r="M138" s="117" t="s">
        <v>137</v>
      </c>
      <c r="N138" s="118">
        <f t="shared" si="16"/>
        <v>0</v>
      </c>
      <c r="O138" s="118">
        <f t="shared" si="17"/>
        <v>0</v>
      </c>
      <c r="P138" s="119">
        <f>SUMIF(Virkedager!C:C,"&lt;" &amp; H138,Virkedager!A:A)-SUMIF(Virkedager!C:C,"&lt;" &amp; F138,Virkedager!A:A)</f>
        <v>0</v>
      </c>
      <c r="Q138" s="120" t="str">
        <f t="shared" si="18"/>
        <v>Operatøraksess</v>
      </c>
      <c r="R138" s="121">
        <f>MATCH(Q138,'SLA-parameter DRIFT'!A:A,0)</f>
        <v>16</v>
      </c>
      <c r="S138" s="118" t="e">
        <f>VLOOKUP(DATE(YEAR(F138),MONTH(F138),DAY(F138)),Virkedager!C:G,IF(E138="B",3,2),0)+INDEX('SLA-parameter DRIFT'!D:D,R138+2)</f>
        <v>#N/A</v>
      </c>
      <c r="T138" s="122" t="e">
        <f>VLOOKUP(DATE(YEAR(F138),MONTH(F138),DAY(F138)),Virkedager!C:G,2,0)+INDEX('SLA-parameter DRIFT'!B:B,R138+1)</f>
        <v>#N/A</v>
      </c>
      <c r="U138" s="173" t="e">
        <f>VLOOKUP(DATE(YEAR(F138),MONTH(F138),DAY(F138)),Virkedager!C:G,IF(E138="B",3,2)+INDEX('SLA-parameter DRIFT'!E:E,R138+0,0),0)+INDEX('SLA-parameter DRIFT'!D:D,R138+1)</f>
        <v>#N/A</v>
      </c>
      <c r="V138" s="122" t="e">
        <f>VLOOKUP(DATE(YEAR(F138),MONTH(F138),DAY(F138)),Virkedager!C:G,2,0)+INDEX('SLA-parameter DRIFT'!B:B,R138+2)</f>
        <v>#N/A</v>
      </c>
      <c r="W138" s="118" t="e">
        <f>VLOOKUP(DATE(YEAR(F138),MONTH(F138),DAY(F138)),Virkedager!C:G,IF(E138="B",4,3)+INDEX('SLA-parameter DRIFT'!E:E,R138+2,0),0)+INDEX('SLA-parameter DRIFT'!D:D,R138+2)</f>
        <v>#N/A</v>
      </c>
      <c r="X138" s="122" t="str">
        <f t="shared" si="19"/>
        <v/>
      </c>
      <c r="Y138" s="119">
        <f>SUMIF(Virkedager!C:C,"&lt;" &amp; H138,Virkedager!A:A)-SUMIF(Virkedager!C:C,"&lt;" &amp; X138,Virkedager!A:A)</f>
        <v>0</v>
      </c>
      <c r="Z138" s="121" t="str">
        <f t="shared" si="20"/>
        <v/>
      </c>
      <c r="AA138" s="123" t="str">
        <f t="shared" si="15"/>
        <v/>
      </c>
      <c r="AB138" s="124" t="str">
        <f t="shared" si="14"/>
        <v/>
      </c>
      <c r="AC138" s="172"/>
    </row>
    <row r="139" spans="2:29" s="139" customFormat="1" ht="15" x14ac:dyDescent="0.25">
      <c r="B139" s="141"/>
      <c r="C139" s="142"/>
      <c r="D139" s="147"/>
      <c r="E139" s="148"/>
      <c r="F139" s="143"/>
      <c r="G139" s="144"/>
      <c r="H139" s="143"/>
      <c r="I139" s="144"/>
      <c r="J139" s="145"/>
      <c r="K139" s="146"/>
      <c r="L139" s="116" t="s">
        <v>77</v>
      </c>
      <c r="M139" s="117" t="s">
        <v>137</v>
      </c>
      <c r="N139" s="118">
        <f t="shared" si="16"/>
        <v>0</v>
      </c>
      <c r="O139" s="118">
        <f t="shared" si="17"/>
        <v>0</v>
      </c>
      <c r="P139" s="119">
        <f>SUMIF(Virkedager!C:C,"&lt;" &amp; H139,Virkedager!A:A)-SUMIF(Virkedager!C:C,"&lt;" &amp; F139,Virkedager!A:A)</f>
        <v>0</v>
      </c>
      <c r="Q139" s="120" t="str">
        <f t="shared" si="18"/>
        <v>Operatøraksess</v>
      </c>
      <c r="R139" s="121">
        <f>MATCH(Q139,'SLA-parameter DRIFT'!A:A,0)</f>
        <v>16</v>
      </c>
      <c r="S139" s="118" t="e">
        <f>VLOOKUP(DATE(YEAR(F139),MONTH(F139),DAY(F139)),Virkedager!C:G,IF(E139="B",3,2),0)+INDEX('SLA-parameter DRIFT'!D:D,R139+2)</f>
        <v>#N/A</v>
      </c>
      <c r="T139" s="122" t="e">
        <f>VLOOKUP(DATE(YEAR(F139),MONTH(F139),DAY(F139)),Virkedager!C:G,2,0)+INDEX('SLA-parameter DRIFT'!B:B,R139+1)</f>
        <v>#N/A</v>
      </c>
      <c r="U139" s="173" t="e">
        <f>VLOOKUP(DATE(YEAR(F139),MONTH(F139),DAY(F139)),Virkedager!C:G,IF(E139="B",3,2)+INDEX('SLA-parameter DRIFT'!E:E,R139+0,0),0)+INDEX('SLA-parameter DRIFT'!D:D,R139+1)</f>
        <v>#N/A</v>
      </c>
      <c r="V139" s="122" t="e">
        <f>VLOOKUP(DATE(YEAR(F139),MONTH(F139),DAY(F139)),Virkedager!C:G,2,0)+INDEX('SLA-parameter DRIFT'!B:B,R139+2)</f>
        <v>#N/A</v>
      </c>
      <c r="W139" s="118" t="e">
        <f>VLOOKUP(DATE(YEAR(F139),MONTH(F139),DAY(F139)),Virkedager!C:G,IF(E139="B",4,3)+INDEX('SLA-parameter DRIFT'!E:E,R139+2,0),0)+INDEX('SLA-parameter DRIFT'!D:D,R139+2)</f>
        <v>#N/A</v>
      </c>
      <c r="X139" s="122" t="str">
        <f t="shared" si="19"/>
        <v/>
      </c>
      <c r="Y139" s="119">
        <f>SUMIF(Virkedager!C:C,"&lt;" &amp; H139,Virkedager!A:A)-SUMIF(Virkedager!C:C,"&lt;" &amp; X139,Virkedager!A:A)</f>
        <v>0</v>
      </c>
      <c r="Z139" s="121" t="str">
        <f t="shared" si="20"/>
        <v/>
      </c>
      <c r="AA139" s="123" t="str">
        <f t="shared" si="15"/>
        <v/>
      </c>
      <c r="AB139" s="124" t="str">
        <f t="shared" si="14"/>
        <v/>
      </c>
      <c r="AC139" s="172"/>
    </row>
    <row r="140" spans="2:29" s="139" customFormat="1" ht="15" x14ac:dyDescent="0.25">
      <c r="B140" s="141"/>
      <c r="C140" s="142"/>
      <c r="D140" s="147"/>
      <c r="E140" s="148"/>
      <c r="F140" s="143"/>
      <c r="G140" s="144"/>
      <c r="H140" s="143"/>
      <c r="I140" s="144"/>
      <c r="J140" s="145"/>
      <c r="K140" s="146"/>
      <c r="L140" s="116" t="s">
        <v>77</v>
      </c>
      <c r="M140" s="117" t="s">
        <v>137</v>
      </c>
      <c r="N140" s="118">
        <f t="shared" si="16"/>
        <v>0</v>
      </c>
      <c r="O140" s="118">
        <f t="shared" si="17"/>
        <v>0</v>
      </c>
      <c r="P140" s="119">
        <f>SUMIF(Virkedager!C:C,"&lt;" &amp; H140,Virkedager!A:A)-SUMIF(Virkedager!C:C,"&lt;" &amp; F140,Virkedager!A:A)</f>
        <v>0</v>
      </c>
      <c r="Q140" s="120" t="str">
        <f t="shared" si="18"/>
        <v>Operatøraksess</v>
      </c>
      <c r="R140" s="121">
        <f>MATCH(Q140,'SLA-parameter DRIFT'!A:A,0)</f>
        <v>16</v>
      </c>
      <c r="S140" s="118" t="e">
        <f>VLOOKUP(DATE(YEAR(F140),MONTH(F140),DAY(F140)),Virkedager!C:G,IF(E140="B",3,2),0)+INDEX('SLA-parameter DRIFT'!D:D,R140+2)</f>
        <v>#N/A</v>
      </c>
      <c r="T140" s="122" t="e">
        <f>VLOOKUP(DATE(YEAR(F140),MONTH(F140),DAY(F140)),Virkedager!C:G,2,0)+INDEX('SLA-parameter DRIFT'!B:B,R140+1)</f>
        <v>#N/A</v>
      </c>
      <c r="U140" s="173" t="e">
        <f>VLOOKUP(DATE(YEAR(F140),MONTH(F140),DAY(F140)),Virkedager!C:G,IF(E140="B",3,2)+INDEX('SLA-parameter DRIFT'!E:E,R140+0,0),0)+INDEX('SLA-parameter DRIFT'!D:D,R140+1)</f>
        <v>#N/A</v>
      </c>
      <c r="V140" s="122" t="e">
        <f>VLOOKUP(DATE(YEAR(F140),MONTH(F140),DAY(F140)),Virkedager!C:G,2,0)+INDEX('SLA-parameter DRIFT'!B:B,R140+2)</f>
        <v>#N/A</v>
      </c>
      <c r="W140" s="118" t="e">
        <f>VLOOKUP(DATE(YEAR(F140),MONTH(F140),DAY(F140)),Virkedager!C:G,IF(E140="B",4,3)+INDEX('SLA-parameter DRIFT'!E:E,R140+2,0),0)+INDEX('SLA-parameter DRIFT'!D:D,R140+2)</f>
        <v>#N/A</v>
      </c>
      <c r="X140" s="122" t="str">
        <f t="shared" si="19"/>
        <v/>
      </c>
      <c r="Y140" s="119">
        <f>SUMIF(Virkedager!C:C,"&lt;" &amp; H140,Virkedager!A:A)-SUMIF(Virkedager!C:C,"&lt;" &amp; X140,Virkedager!A:A)</f>
        <v>0</v>
      </c>
      <c r="Z140" s="121" t="str">
        <f t="shared" si="20"/>
        <v/>
      </c>
      <c r="AA140" s="123" t="str">
        <f t="shared" si="15"/>
        <v/>
      </c>
      <c r="AB140" s="124" t="str">
        <f t="shared" si="14"/>
        <v/>
      </c>
      <c r="AC140" s="172"/>
    </row>
    <row r="141" spans="2:29" s="139" customFormat="1" ht="15" x14ac:dyDescent="0.25">
      <c r="B141" s="141"/>
      <c r="C141" s="142"/>
      <c r="D141" s="147"/>
      <c r="E141" s="148"/>
      <c r="F141" s="143"/>
      <c r="G141" s="144"/>
      <c r="H141" s="143"/>
      <c r="I141" s="144"/>
      <c r="J141" s="145"/>
      <c r="K141" s="146"/>
      <c r="L141" s="116" t="s">
        <v>77</v>
      </c>
      <c r="M141" s="117" t="s">
        <v>137</v>
      </c>
      <c r="N141" s="118">
        <f t="shared" si="16"/>
        <v>0</v>
      </c>
      <c r="O141" s="118">
        <f t="shared" si="17"/>
        <v>0</v>
      </c>
      <c r="P141" s="119">
        <f>SUMIF(Virkedager!C:C,"&lt;" &amp; H141,Virkedager!A:A)-SUMIF(Virkedager!C:C,"&lt;" &amp; F141,Virkedager!A:A)</f>
        <v>0</v>
      </c>
      <c r="Q141" s="120" t="str">
        <f t="shared" si="18"/>
        <v>Operatøraksess</v>
      </c>
      <c r="R141" s="121">
        <f>MATCH(Q141,'SLA-parameter DRIFT'!A:A,0)</f>
        <v>16</v>
      </c>
      <c r="S141" s="118" t="e">
        <f>VLOOKUP(DATE(YEAR(F141),MONTH(F141),DAY(F141)),Virkedager!C:G,IF(E141="B",3,2),0)+INDEX('SLA-parameter DRIFT'!D:D,R141+2)</f>
        <v>#N/A</v>
      </c>
      <c r="T141" s="122" t="e">
        <f>VLOOKUP(DATE(YEAR(F141),MONTH(F141),DAY(F141)),Virkedager!C:G,2,0)+INDEX('SLA-parameter DRIFT'!B:B,R141+1)</f>
        <v>#N/A</v>
      </c>
      <c r="U141" s="173" t="e">
        <f>VLOOKUP(DATE(YEAR(F141),MONTH(F141),DAY(F141)),Virkedager!C:G,IF(E141="B",3,2)+INDEX('SLA-parameter DRIFT'!E:E,R141+0,0),0)+INDEX('SLA-parameter DRIFT'!D:D,R141+1)</f>
        <v>#N/A</v>
      </c>
      <c r="V141" s="122" t="e">
        <f>VLOOKUP(DATE(YEAR(F141),MONTH(F141),DAY(F141)),Virkedager!C:G,2,0)+INDEX('SLA-parameter DRIFT'!B:B,R141+2)</f>
        <v>#N/A</v>
      </c>
      <c r="W141" s="118" t="e">
        <f>VLOOKUP(DATE(YEAR(F141),MONTH(F141),DAY(F141)),Virkedager!C:G,IF(E141="B",4,3)+INDEX('SLA-parameter DRIFT'!E:E,R141+2,0),0)+INDEX('SLA-parameter DRIFT'!D:D,R141+2)</f>
        <v>#N/A</v>
      </c>
      <c r="X141" s="122" t="str">
        <f t="shared" si="19"/>
        <v/>
      </c>
      <c r="Y141" s="119">
        <f>SUMIF(Virkedager!C:C,"&lt;" &amp; H141,Virkedager!A:A)-SUMIF(Virkedager!C:C,"&lt;" &amp; X141,Virkedager!A:A)</f>
        <v>0</v>
      </c>
      <c r="Z141" s="121" t="str">
        <f t="shared" si="20"/>
        <v/>
      </c>
      <c r="AA141" s="123" t="str">
        <f t="shared" si="15"/>
        <v/>
      </c>
      <c r="AB141" s="124" t="str">
        <f t="shared" si="14"/>
        <v/>
      </c>
      <c r="AC141" s="172"/>
    </row>
    <row r="142" spans="2:29" s="139" customFormat="1" ht="15" x14ac:dyDescent="0.25">
      <c r="B142" s="141"/>
      <c r="C142" s="142"/>
      <c r="D142" s="147"/>
      <c r="E142" s="148"/>
      <c r="F142" s="143"/>
      <c r="G142" s="144"/>
      <c r="H142" s="143"/>
      <c r="I142" s="144"/>
      <c r="J142" s="145"/>
      <c r="K142" s="146"/>
      <c r="L142" s="116" t="s">
        <v>77</v>
      </c>
      <c r="M142" s="117" t="s">
        <v>137</v>
      </c>
      <c r="N142" s="118">
        <f t="shared" si="16"/>
        <v>0</v>
      </c>
      <c r="O142" s="118">
        <f t="shared" si="17"/>
        <v>0</v>
      </c>
      <c r="P142" s="119">
        <f>SUMIF(Virkedager!C:C,"&lt;" &amp; H142,Virkedager!A:A)-SUMIF(Virkedager!C:C,"&lt;" &amp; F142,Virkedager!A:A)</f>
        <v>0</v>
      </c>
      <c r="Q142" s="120" t="str">
        <f t="shared" si="18"/>
        <v>Operatøraksess</v>
      </c>
      <c r="R142" s="121">
        <f>MATCH(Q142,'SLA-parameter DRIFT'!A:A,0)</f>
        <v>16</v>
      </c>
      <c r="S142" s="118" t="e">
        <f>VLOOKUP(DATE(YEAR(F142),MONTH(F142),DAY(F142)),Virkedager!C:G,IF(E142="B",3,2),0)+INDEX('SLA-parameter DRIFT'!D:D,R142+2)</f>
        <v>#N/A</v>
      </c>
      <c r="T142" s="122" t="e">
        <f>VLOOKUP(DATE(YEAR(F142),MONTH(F142),DAY(F142)),Virkedager!C:G,2,0)+INDEX('SLA-parameter DRIFT'!B:B,R142+1)</f>
        <v>#N/A</v>
      </c>
      <c r="U142" s="173" t="e">
        <f>VLOOKUP(DATE(YEAR(F142),MONTH(F142),DAY(F142)),Virkedager!C:G,IF(E142="B",3,2)+INDEX('SLA-parameter DRIFT'!E:E,R142+0,0),0)+INDEX('SLA-parameter DRIFT'!D:D,R142+1)</f>
        <v>#N/A</v>
      </c>
      <c r="V142" s="122" t="e">
        <f>VLOOKUP(DATE(YEAR(F142),MONTH(F142),DAY(F142)),Virkedager!C:G,2,0)+INDEX('SLA-parameter DRIFT'!B:B,R142+2)</f>
        <v>#N/A</v>
      </c>
      <c r="W142" s="118" t="e">
        <f>VLOOKUP(DATE(YEAR(F142),MONTH(F142),DAY(F142)),Virkedager!C:G,IF(E142="B",4,3)+INDEX('SLA-parameter DRIFT'!E:E,R142+2,0),0)+INDEX('SLA-parameter DRIFT'!D:D,R142+2)</f>
        <v>#N/A</v>
      </c>
      <c r="X142" s="122" t="str">
        <f t="shared" si="19"/>
        <v/>
      </c>
      <c r="Y142" s="119">
        <f>SUMIF(Virkedager!C:C,"&lt;" &amp; H142,Virkedager!A:A)-SUMIF(Virkedager!C:C,"&lt;" &amp; X142,Virkedager!A:A)</f>
        <v>0</v>
      </c>
      <c r="Z142" s="121" t="str">
        <f t="shared" si="20"/>
        <v/>
      </c>
      <c r="AA142" s="123" t="str">
        <f t="shared" si="15"/>
        <v/>
      </c>
      <c r="AB142" s="124" t="str">
        <f t="shared" si="14"/>
        <v/>
      </c>
      <c r="AC142" s="172"/>
    </row>
    <row r="143" spans="2:29" s="139" customFormat="1" ht="15" x14ac:dyDescent="0.25">
      <c r="B143" s="141"/>
      <c r="C143" s="142"/>
      <c r="D143" s="147"/>
      <c r="E143" s="148"/>
      <c r="F143" s="143"/>
      <c r="G143" s="144"/>
      <c r="H143" s="143"/>
      <c r="I143" s="144"/>
      <c r="J143" s="145"/>
      <c r="K143" s="146"/>
      <c r="L143" s="116" t="s">
        <v>77</v>
      </c>
      <c r="M143" s="117" t="s">
        <v>137</v>
      </c>
      <c r="N143" s="118">
        <f t="shared" si="16"/>
        <v>0</v>
      </c>
      <c r="O143" s="118">
        <f t="shared" si="17"/>
        <v>0</v>
      </c>
      <c r="P143" s="119">
        <f>SUMIF(Virkedager!C:C,"&lt;" &amp; H143,Virkedager!A:A)-SUMIF(Virkedager!C:C,"&lt;" &amp; F143,Virkedager!A:A)</f>
        <v>0</v>
      </c>
      <c r="Q143" s="120" t="str">
        <f t="shared" si="18"/>
        <v>Operatøraksess</v>
      </c>
      <c r="R143" s="121">
        <f>MATCH(Q143,'SLA-parameter DRIFT'!A:A,0)</f>
        <v>16</v>
      </c>
      <c r="S143" s="118" t="e">
        <f>VLOOKUP(DATE(YEAR(F143),MONTH(F143),DAY(F143)),Virkedager!C:G,IF(E143="B",3,2),0)+INDEX('SLA-parameter DRIFT'!D:D,R143+2)</f>
        <v>#N/A</v>
      </c>
      <c r="T143" s="122" t="e">
        <f>VLOOKUP(DATE(YEAR(F143),MONTH(F143),DAY(F143)),Virkedager!C:G,2,0)+INDEX('SLA-parameter DRIFT'!B:B,R143+1)</f>
        <v>#N/A</v>
      </c>
      <c r="U143" s="173" t="e">
        <f>VLOOKUP(DATE(YEAR(F143),MONTH(F143),DAY(F143)),Virkedager!C:G,IF(E143="B",3,2)+INDEX('SLA-parameter DRIFT'!E:E,R143+0,0),0)+INDEX('SLA-parameter DRIFT'!D:D,R143+1)</f>
        <v>#N/A</v>
      </c>
      <c r="V143" s="122" t="e">
        <f>VLOOKUP(DATE(YEAR(F143),MONTH(F143),DAY(F143)),Virkedager!C:G,2,0)+INDEX('SLA-parameter DRIFT'!B:B,R143+2)</f>
        <v>#N/A</v>
      </c>
      <c r="W143" s="118" t="e">
        <f>VLOOKUP(DATE(YEAR(F143),MONTH(F143),DAY(F143)),Virkedager!C:G,IF(E143="B",4,3)+INDEX('SLA-parameter DRIFT'!E:E,R143+2,0),0)+INDEX('SLA-parameter DRIFT'!D:D,R143+2)</f>
        <v>#N/A</v>
      </c>
      <c r="X143" s="122" t="str">
        <f t="shared" si="19"/>
        <v/>
      </c>
      <c r="Y143" s="119">
        <f>SUMIF(Virkedager!C:C,"&lt;" &amp; H143,Virkedager!A:A)-SUMIF(Virkedager!C:C,"&lt;" &amp; X143,Virkedager!A:A)</f>
        <v>0</v>
      </c>
      <c r="Z143" s="121" t="str">
        <f t="shared" si="20"/>
        <v/>
      </c>
      <c r="AA143" s="123" t="str">
        <f t="shared" si="15"/>
        <v/>
      </c>
      <c r="AB143" s="124" t="str">
        <f t="shared" si="14"/>
        <v/>
      </c>
      <c r="AC143" s="172"/>
    </row>
    <row r="144" spans="2:29" s="139" customFormat="1" ht="15" x14ac:dyDescent="0.25">
      <c r="B144" s="141"/>
      <c r="C144" s="142"/>
      <c r="D144" s="147"/>
      <c r="E144" s="148"/>
      <c r="F144" s="143"/>
      <c r="G144" s="144"/>
      <c r="H144" s="143"/>
      <c r="I144" s="144"/>
      <c r="J144" s="145"/>
      <c r="K144" s="146"/>
      <c r="L144" s="116" t="s">
        <v>77</v>
      </c>
      <c r="M144" s="117" t="s">
        <v>137</v>
      </c>
      <c r="N144" s="118">
        <f t="shared" si="16"/>
        <v>0</v>
      </c>
      <c r="O144" s="118">
        <f t="shared" si="17"/>
        <v>0</v>
      </c>
      <c r="P144" s="119">
        <f>SUMIF(Virkedager!C:C,"&lt;" &amp; H144,Virkedager!A:A)-SUMIF(Virkedager!C:C,"&lt;" &amp; F144,Virkedager!A:A)</f>
        <v>0</v>
      </c>
      <c r="Q144" s="120" t="str">
        <f t="shared" si="18"/>
        <v>Operatøraksess</v>
      </c>
      <c r="R144" s="121">
        <f>MATCH(Q144,'SLA-parameter DRIFT'!A:A,0)</f>
        <v>16</v>
      </c>
      <c r="S144" s="118" t="e">
        <f>VLOOKUP(DATE(YEAR(F144),MONTH(F144),DAY(F144)),Virkedager!C:G,IF(E144="B",3,2),0)+INDEX('SLA-parameter DRIFT'!D:D,R144+2)</f>
        <v>#N/A</v>
      </c>
      <c r="T144" s="122" t="e">
        <f>VLOOKUP(DATE(YEAR(F144),MONTH(F144),DAY(F144)),Virkedager!C:G,2,0)+INDEX('SLA-parameter DRIFT'!B:B,R144+1)</f>
        <v>#N/A</v>
      </c>
      <c r="U144" s="173" t="e">
        <f>VLOOKUP(DATE(YEAR(F144),MONTH(F144),DAY(F144)),Virkedager!C:G,IF(E144="B",3,2)+INDEX('SLA-parameter DRIFT'!E:E,R144+0,0),0)+INDEX('SLA-parameter DRIFT'!D:D,R144+1)</f>
        <v>#N/A</v>
      </c>
      <c r="V144" s="122" t="e">
        <f>VLOOKUP(DATE(YEAR(F144),MONTH(F144),DAY(F144)),Virkedager!C:G,2,0)+INDEX('SLA-parameter DRIFT'!B:B,R144+2)</f>
        <v>#N/A</v>
      </c>
      <c r="W144" s="118" t="e">
        <f>VLOOKUP(DATE(YEAR(F144),MONTH(F144),DAY(F144)),Virkedager!C:G,IF(E144="B",4,3)+INDEX('SLA-parameter DRIFT'!E:E,R144+2,0),0)+INDEX('SLA-parameter DRIFT'!D:D,R144+2)</f>
        <v>#N/A</v>
      </c>
      <c r="X144" s="122" t="str">
        <f t="shared" si="19"/>
        <v/>
      </c>
      <c r="Y144" s="119">
        <f>SUMIF(Virkedager!C:C,"&lt;" &amp; H144,Virkedager!A:A)-SUMIF(Virkedager!C:C,"&lt;" &amp; X144,Virkedager!A:A)</f>
        <v>0</v>
      </c>
      <c r="Z144" s="121" t="str">
        <f t="shared" si="20"/>
        <v/>
      </c>
      <c r="AA144" s="123" t="str">
        <f t="shared" si="15"/>
        <v/>
      </c>
      <c r="AB144" s="124" t="str">
        <f t="shared" si="14"/>
        <v/>
      </c>
      <c r="AC144" s="172"/>
    </row>
    <row r="145" spans="2:29" s="139" customFormat="1" ht="15" x14ac:dyDescent="0.25">
      <c r="B145" s="141"/>
      <c r="C145" s="142"/>
      <c r="D145" s="147"/>
      <c r="E145" s="148"/>
      <c r="F145" s="143"/>
      <c r="G145" s="144"/>
      <c r="H145" s="143"/>
      <c r="I145" s="144"/>
      <c r="J145" s="145"/>
      <c r="K145" s="146"/>
      <c r="L145" s="116" t="s">
        <v>77</v>
      </c>
      <c r="M145" s="117" t="s">
        <v>137</v>
      </c>
      <c r="N145" s="118">
        <f t="shared" si="16"/>
        <v>0</v>
      </c>
      <c r="O145" s="118">
        <f t="shared" si="17"/>
        <v>0</v>
      </c>
      <c r="P145" s="119">
        <f>SUMIF(Virkedager!C:C,"&lt;" &amp; H145,Virkedager!A:A)-SUMIF(Virkedager!C:C,"&lt;" &amp; F145,Virkedager!A:A)</f>
        <v>0</v>
      </c>
      <c r="Q145" s="120" t="str">
        <f t="shared" si="18"/>
        <v>Operatøraksess</v>
      </c>
      <c r="R145" s="121">
        <f>MATCH(Q145,'SLA-parameter DRIFT'!A:A,0)</f>
        <v>16</v>
      </c>
      <c r="S145" s="118" t="e">
        <f>VLOOKUP(DATE(YEAR(F145),MONTH(F145),DAY(F145)),Virkedager!C:G,IF(E145="B",3,2),0)+INDEX('SLA-parameter DRIFT'!D:D,R145+2)</f>
        <v>#N/A</v>
      </c>
      <c r="T145" s="122" t="e">
        <f>VLOOKUP(DATE(YEAR(F145),MONTH(F145),DAY(F145)),Virkedager!C:G,2,0)+INDEX('SLA-parameter DRIFT'!B:B,R145+1)</f>
        <v>#N/A</v>
      </c>
      <c r="U145" s="173" t="e">
        <f>VLOOKUP(DATE(YEAR(F145),MONTH(F145),DAY(F145)),Virkedager!C:G,IF(E145="B",3,2)+INDEX('SLA-parameter DRIFT'!E:E,R145+0,0),0)+INDEX('SLA-parameter DRIFT'!D:D,R145+1)</f>
        <v>#N/A</v>
      </c>
      <c r="V145" s="122" t="e">
        <f>VLOOKUP(DATE(YEAR(F145),MONTH(F145),DAY(F145)),Virkedager!C:G,2,0)+INDEX('SLA-parameter DRIFT'!B:B,R145+2)</f>
        <v>#N/A</v>
      </c>
      <c r="W145" s="118" t="e">
        <f>VLOOKUP(DATE(YEAR(F145),MONTH(F145),DAY(F145)),Virkedager!C:G,IF(E145="B",4,3)+INDEX('SLA-parameter DRIFT'!E:E,R145+2,0),0)+INDEX('SLA-parameter DRIFT'!D:D,R145+2)</f>
        <v>#N/A</v>
      </c>
      <c r="X145" s="122" t="str">
        <f t="shared" si="19"/>
        <v/>
      </c>
      <c r="Y145" s="119">
        <f>SUMIF(Virkedager!C:C,"&lt;" &amp; H145,Virkedager!A:A)-SUMIF(Virkedager!C:C,"&lt;" &amp; X145,Virkedager!A:A)</f>
        <v>0</v>
      </c>
      <c r="Z145" s="121" t="str">
        <f t="shared" si="20"/>
        <v/>
      </c>
      <c r="AA145" s="123" t="str">
        <f t="shared" si="15"/>
        <v/>
      </c>
      <c r="AB145" s="124" t="str">
        <f t="shared" si="14"/>
        <v/>
      </c>
      <c r="AC145" s="172"/>
    </row>
    <row r="146" spans="2:29" s="139" customFormat="1" ht="15" x14ac:dyDescent="0.25">
      <c r="B146" s="141"/>
      <c r="C146" s="142"/>
      <c r="D146" s="147"/>
      <c r="E146" s="148"/>
      <c r="F146" s="143"/>
      <c r="G146" s="144"/>
      <c r="H146" s="143"/>
      <c r="I146" s="144"/>
      <c r="J146" s="145"/>
      <c r="K146" s="146"/>
      <c r="L146" s="116" t="s">
        <v>77</v>
      </c>
      <c r="M146" s="117" t="s">
        <v>137</v>
      </c>
      <c r="N146" s="118">
        <f t="shared" si="16"/>
        <v>0</v>
      </c>
      <c r="O146" s="118">
        <f t="shared" si="17"/>
        <v>0</v>
      </c>
      <c r="P146" s="119">
        <f>SUMIF(Virkedager!C:C,"&lt;" &amp; H146,Virkedager!A:A)-SUMIF(Virkedager!C:C,"&lt;" &amp; F146,Virkedager!A:A)</f>
        <v>0</v>
      </c>
      <c r="Q146" s="120" t="str">
        <f t="shared" si="18"/>
        <v>Operatøraksess</v>
      </c>
      <c r="R146" s="121">
        <f>MATCH(Q146,'SLA-parameter DRIFT'!A:A,0)</f>
        <v>16</v>
      </c>
      <c r="S146" s="118" t="e">
        <f>VLOOKUP(DATE(YEAR(F146),MONTH(F146),DAY(F146)),Virkedager!C:G,IF(E146="B",3,2),0)+INDEX('SLA-parameter DRIFT'!D:D,R146+2)</f>
        <v>#N/A</v>
      </c>
      <c r="T146" s="122" t="e">
        <f>VLOOKUP(DATE(YEAR(F146),MONTH(F146),DAY(F146)),Virkedager!C:G,2,0)+INDEX('SLA-parameter DRIFT'!B:B,R146+1)</f>
        <v>#N/A</v>
      </c>
      <c r="U146" s="173" t="e">
        <f>VLOOKUP(DATE(YEAR(F146),MONTH(F146),DAY(F146)),Virkedager!C:G,IF(E146="B",3,2)+INDEX('SLA-parameter DRIFT'!E:E,R146+0,0),0)+INDEX('SLA-parameter DRIFT'!D:D,R146+1)</f>
        <v>#N/A</v>
      </c>
      <c r="V146" s="122" t="e">
        <f>VLOOKUP(DATE(YEAR(F146),MONTH(F146),DAY(F146)),Virkedager!C:G,2,0)+INDEX('SLA-parameter DRIFT'!B:B,R146+2)</f>
        <v>#N/A</v>
      </c>
      <c r="W146" s="118" t="e">
        <f>VLOOKUP(DATE(YEAR(F146),MONTH(F146),DAY(F146)),Virkedager!C:G,IF(E146="B",4,3)+INDEX('SLA-parameter DRIFT'!E:E,R146+2,0),0)+INDEX('SLA-parameter DRIFT'!D:D,R146+2)</f>
        <v>#N/A</v>
      </c>
      <c r="X146" s="122" t="str">
        <f t="shared" si="19"/>
        <v/>
      </c>
      <c r="Y146" s="119">
        <f>SUMIF(Virkedager!C:C,"&lt;" &amp; H146,Virkedager!A:A)-SUMIF(Virkedager!C:C,"&lt;" &amp; X146,Virkedager!A:A)</f>
        <v>0</v>
      </c>
      <c r="Z146" s="121" t="str">
        <f t="shared" si="20"/>
        <v/>
      </c>
      <c r="AA146" s="123" t="str">
        <f t="shared" si="15"/>
        <v/>
      </c>
      <c r="AB146" s="124" t="str">
        <f t="shared" ref="AB146:AB209" si="21">IF(F146="","",IF(NOT(Z146),J146*0.06*AA146,0))</f>
        <v/>
      </c>
      <c r="AC146" s="172"/>
    </row>
    <row r="147" spans="2:29" s="139" customFormat="1" ht="15" x14ac:dyDescent="0.25">
      <c r="B147" s="141"/>
      <c r="C147" s="142"/>
      <c r="D147" s="147"/>
      <c r="E147" s="148"/>
      <c r="F147" s="143"/>
      <c r="G147" s="144"/>
      <c r="H147" s="143"/>
      <c r="I147" s="144"/>
      <c r="J147" s="145"/>
      <c r="K147" s="146"/>
      <c r="L147" s="116" t="s">
        <v>77</v>
      </c>
      <c r="M147" s="117" t="s">
        <v>137</v>
      </c>
      <c r="N147" s="118">
        <f t="shared" si="16"/>
        <v>0</v>
      </c>
      <c r="O147" s="118">
        <f t="shared" si="17"/>
        <v>0</v>
      </c>
      <c r="P147" s="119">
        <f>SUMIF(Virkedager!C:C,"&lt;" &amp; H147,Virkedager!A:A)-SUMIF(Virkedager!C:C,"&lt;" &amp; F147,Virkedager!A:A)</f>
        <v>0</v>
      </c>
      <c r="Q147" s="120" t="str">
        <f t="shared" si="18"/>
        <v>Operatøraksess</v>
      </c>
      <c r="R147" s="121">
        <f>MATCH(Q147,'SLA-parameter DRIFT'!A:A,0)</f>
        <v>16</v>
      </c>
      <c r="S147" s="118" t="e">
        <f>VLOOKUP(DATE(YEAR(F147),MONTH(F147),DAY(F147)),Virkedager!C:G,IF(E147="B",3,2),0)+INDEX('SLA-parameter DRIFT'!D:D,R147+2)</f>
        <v>#N/A</v>
      </c>
      <c r="T147" s="122" t="e">
        <f>VLOOKUP(DATE(YEAR(F147),MONTH(F147),DAY(F147)),Virkedager!C:G,2,0)+INDEX('SLA-parameter DRIFT'!B:B,R147+1)</f>
        <v>#N/A</v>
      </c>
      <c r="U147" s="173" t="e">
        <f>VLOOKUP(DATE(YEAR(F147),MONTH(F147),DAY(F147)),Virkedager!C:G,IF(E147="B",3,2)+INDEX('SLA-parameter DRIFT'!E:E,R147+0,0),0)+INDEX('SLA-parameter DRIFT'!D:D,R147+1)</f>
        <v>#N/A</v>
      </c>
      <c r="V147" s="122" t="e">
        <f>VLOOKUP(DATE(YEAR(F147),MONTH(F147),DAY(F147)),Virkedager!C:G,2,0)+INDEX('SLA-parameter DRIFT'!B:B,R147+2)</f>
        <v>#N/A</v>
      </c>
      <c r="W147" s="118" t="e">
        <f>VLOOKUP(DATE(YEAR(F147),MONTH(F147),DAY(F147)),Virkedager!C:G,IF(E147="B",4,3)+INDEX('SLA-parameter DRIFT'!E:E,R147+2,0),0)+INDEX('SLA-parameter DRIFT'!D:D,R147+2)</f>
        <v>#N/A</v>
      </c>
      <c r="X147" s="122" t="str">
        <f t="shared" si="19"/>
        <v/>
      </c>
      <c r="Y147" s="119">
        <f>SUMIF(Virkedager!C:C,"&lt;" &amp; H147,Virkedager!A:A)-SUMIF(Virkedager!C:C,"&lt;" &amp; X147,Virkedager!A:A)</f>
        <v>0</v>
      </c>
      <c r="Z147" s="121" t="str">
        <f t="shared" si="20"/>
        <v/>
      </c>
      <c r="AA147" s="123" t="str">
        <f t="shared" si="15"/>
        <v/>
      </c>
      <c r="AB147" s="124" t="str">
        <f t="shared" si="21"/>
        <v/>
      </c>
      <c r="AC147" s="172"/>
    </row>
    <row r="148" spans="2:29" s="139" customFormat="1" ht="15" x14ac:dyDescent="0.25">
      <c r="B148" s="141"/>
      <c r="C148" s="142"/>
      <c r="D148" s="147"/>
      <c r="E148" s="148"/>
      <c r="F148" s="143"/>
      <c r="G148" s="144"/>
      <c r="H148" s="143"/>
      <c r="I148" s="144"/>
      <c r="J148" s="145"/>
      <c r="K148" s="146"/>
      <c r="L148" s="116" t="s">
        <v>77</v>
      </c>
      <c r="M148" s="117" t="s">
        <v>137</v>
      </c>
      <c r="N148" s="118">
        <f t="shared" si="16"/>
        <v>0</v>
      </c>
      <c r="O148" s="118">
        <f t="shared" si="17"/>
        <v>0</v>
      </c>
      <c r="P148" s="119">
        <f>SUMIF(Virkedager!C:C,"&lt;" &amp; H148,Virkedager!A:A)-SUMIF(Virkedager!C:C,"&lt;" &amp; F148,Virkedager!A:A)</f>
        <v>0</v>
      </c>
      <c r="Q148" s="120" t="str">
        <f t="shared" si="18"/>
        <v>Operatøraksess</v>
      </c>
      <c r="R148" s="121">
        <f>MATCH(Q148,'SLA-parameter DRIFT'!A:A,0)</f>
        <v>16</v>
      </c>
      <c r="S148" s="118" t="e">
        <f>VLOOKUP(DATE(YEAR(F148),MONTH(F148),DAY(F148)),Virkedager!C:G,IF(E148="B",3,2),0)+INDEX('SLA-parameter DRIFT'!D:D,R148+2)</f>
        <v>#N/A</v>
      </c>
      <c r="T148" s="122" t="e">
        <f>VLOOKUP(DATE(YEAR(F148),MONTH(F148),DAY(F148)),Virkedager!C:G,2,0)+INDEX('SLA-parameter DRIFT'!B:B,R148+1)</f>
        <v>#N/A</v>
      </c>
      <c r="U148" s="173" t="e">
        <f>VLOOKUP(DATE(YEAR(F148),MONTH(F148),DAY(F148)),Virkedager!C:G,IF(E148="B",3,2)+INDEX('SLA-parameter DRIFT'!E:E,R148+0,0),0)+INDEX('SLA-parameter DRIFT'!D:D,R148+1)</f>
        <v>#N/A</v>
      </c>
      <c r="V148" s="122" t="e">
        <f>VLOOKUP(DATE(YEAR(F148),MONTH(F148),DAY(F148)),Virkedager!C:G,2,0)+INDEX('SLA-parameter DRIFT'!B:B,R148+2)</f>
        <v>#N/A</v>
      </c>
      <c r="W148" s="118" t="e">
        <f>VLOOKUP(DATE(YEAR(F148),MONTH(F148),DAY(F148)),Virkedager!C:G,IF(E148="B",4,3)+INDEX('SLA-parameter DRIFT'!E:E,R148+2,0),0)+INDEX('SLA-parameter DRIFT'!D:D,R148+2)</f>
        <v>#N/A</v>
      </c>
      <c r="X148" s="122" t="str">
        <f t="shared" si="19"/>
        <v/>
      </c>
      <c r="Y148" s="119">
        <f>SUMIF(Virkedager!C:C,"&lt;" &amp; H148,Virkedager!A:A)-SUMIF(Virkedager!C:C,"&lt;" &amp; X148,Virkedager!A:A)</f>
        <v>0</v>
      </c>
      <c r="Z148" s="121" t="str">
        <f t="shared" si="20"/>
        <v/>
      </c>
      <c r="AA148" s="123" t="str">
        <f t="shared" si="15"/>
        <v/>
      </c>
      <c r="AB148" s="124" t="str">
        <f t="shared" si="21"/>
        <v/>
      </c>
      <c r="AC148" s="172"/>
    </row>
    <row r="149" spans="2:29" s="139" customFormat="1" ht="15" x14ac:dyDescent="0.25">
      <c r="B149" s="141"/>
      <c r="C149" s="142"/>
      <c r="D149" s="147"/>
      <c r="E149" s="148"/>
      <c r="F149" s="143"/>
      <c r="G149" s="144"/>
      <c r="H149" s="143"/>
      <c r="I149" s="144"/>
      <c r="J149" s="145"/>
      <c r="K149" s="146"/>
      <c r="L149" s="116" t="s">
        <v>77</v>
      </c>
      <c r="M149" s="117" t="s">
        <v>137</v>
      </c>
      <c r="N149" s="118">
        <f t="shared" si="16"/>
        <v>0</v>
      </c>
      <c r="O149" s="118">
        <f t="shared" si="17"/>
        <v>0</v>
      </c>
      <c r="P149" s="119">
        <f>SUMIF(Virkedager!C:C,"&lt;" &amp; H149,Virkedager!A:A)-SUMIF(Virkedager!C:C,"&lt;" &amp; F149,Virkedager!A:A)</f>
        <v>0</v>
      </c>
      <c r="Q149" s="120" t="str">
        <f t="shared" si="18"/>
        <v>Operatøraksess</v>
      </c>
      <c r="R149" s="121">
        <f>MATCH(Q149,'SLA-parameter DRIFT'!A:A,0)</f>
        <v>16</v>
      </c>
      <c r="S149" s="118" t="e">
        <f>VLOOKUP(DATE(YEAR(F149),MONTH(F149),DAY(F149)),Virkedager!C:G,IF(E149="B",3,2),0)+INDEX('SLA-parameter DRIFT'!D:D,R149+2)</f>
        <v>#N/A</v>
      </c>
      <c r="T149" s="122" t="e">
        <f>VLOOKUP(DATE(YEAR(F149),MONTH(F149),DAY(F149)),Virkedager!C:G,2,0)+INDEX('SLA-parameter DRIFT'!B:B,R149+1)</f>
        <v>#N/A</v>
      </c>
      <c r="U149" s="173" t="e">
        <f>VLOOKUP(DATE(YEAR(F149),MONTH(F149),DAY(F149)),Virkedager!C:G,IF(E149="B",3,2)+INDEX('SLA-parameter DRIFT'!E:E,R149+0,0),0)+INDEX('SLA-parameter DRIFT'!D:D,R149+1)</f>
        <v>#N/A</v>
      </c>
      <c r="V149" s="122" t="e">
        <f>VLOOKUP(DATE(YEAR(F149),MONTH(F149),DAY(F149)),Virkedager!C:G,2,0)+INDEX('SLA-parameter DRIFT'!B:B,R149+2)</f>
        <v>#N/A</v>
      </c>
      <c r="W149" s="118" t="e">
        <f>VLOOKUP(DATE(YEAR(F149),MONTH(F149),DAY(F149)),Virkedager!C:G,IF(E149="B",4,3)+INDEX('SLA-parameter DRIFT'!E:E,R149+2,0),0)+INDEX('SLA-parameter DRIFT'!D:D,R149+2)</f>
        <v>#N/A</v>
      </c>
      <c r="X149" s="122" t="str">
        <f t="shared" si="19"/>
        <v/>
      </c>
      <c r="Y149" s="119">
        <f>SUMIF(Virkedager!C:C,"&lt;" &amp; H149,Virkedager!A:A)-SUMIF(Virkedager!C:C,"&lt;" &amp; X149,Virkedager!A:A)</f>
        <v>0</v>
      </c>
      <c r="Z149" s="121" t="str">
        <f t="shared" si="20"/>
        <v/>
      </c>
      <c r="AA149" s="123" t="str">
        <f t="shared" si="15"/>
        <v/>
      </c>
      <c r="AB149" s="124" t="str">
        <f t="shared" si="21"/>
        <v/>
      </c>
      <c r="AC149" s="172"/>
    </row>
    <row r="150" spans="2:29" s="139" customFormat="1" ht="15" x14ac:dyDescent="0.25">
      <c r="B150" s="141"/>
      <c r="C150" s="142"/>
      <c r="D150" s="147"/>
      <c r="E150" s="148"/>
      <c r="F150" s="143"/>
      <c r="G150" s="144"/>
      <c r="H150" s="143"/>
      <c r="I150" s="144"/>
      <c r="J150" s="145"/>
      <c r="K150" s="146"/>
      <c r="L150" s="116" t="s">
        <v>77</v>
      </c>
      <c r="M150" s="117" t="s">
        <v>137</v>
      </c>
      <c r="N150" s="118">
        <f t="shared" si="16"/>
        <v>0</v>
      </c>
      <c r="O150" s="118">
        <f t="shared" si="17"/>
        <v>0</v>
      </c>
      <c r="P150" s="119">
        <f>SUMIF(Virkedager!C:C,"&lt;" &amp; H150,Virkedager!A:A)-SUMIF(Virkedager!C:C,"&lt;" &amp; F150,Virkedager!A:A)</f>
        <v>0</v>
      </c>
      <c r="Q150" s="120" t="str">
        <f t="shared" si="18"/>
        <v>Operatøraksess</v>
      </c>
      <c r="R150" s="121">
        <f>MATCH(Q150,'SLA-parameter DRIFT'!A:A,0)</f>
        <v>16</v>
      </c>
      <c r="S150" s="118" t="e">
        <f>VLOOKUP(DATE(YEAR(F150),MONTH(F150),DAY(F150)),Virkedager!C:G,IF(E150="B",3,2),0)+INDEX('SLA-parameter DRIFT'!D:D,R150+2)</f>
        <v>#N/A</v>
      </c>
      <c r="T150" s="122" t="e">
        <f>VLOOKUP(DATE(YEAR(F150),MONTH(F150),DAY(F150)),Virkedager!C:G,2,0)+INDEX('SLA-parameter DRIFT'!B:B,R150+1)</f>
        <v>#N/A</v>
      </c>
      <c r="U150" s="173" t="e">
        <f>VLOOKUP(DATE(YEAR(F150),MONTH(F150),DAY(F150)),Virkedager!C:G,IF(E150="B",3,2)+INDEX('SLA-parameter DRIFT'!E:E,R150+0,0),0)+INDEX('SLA-parameter DRIFT'!D:D,R150+1)</f>
        <v>#N/A</v>
      </c>
      <c r="V150" s="122" t="e">
        <f>VLOOKUP(DATE(YEAR(F150),MONTH(F150),DAY(F150)),Virkedager!C:G,2,0)+INDEX('SLA-parameter DRIFT'!B:B,R150+2)</f>
        <v>#N/A</v>
      </c>
      <c r="W150" s="118" t="e">
        <f>VLOOKUP(DATE(YEAR(F150),MONTH(F150),DAY(F150)),Virkedager!C:G,IF(E150="B",4,3)+INDEX('SLA-parameter DRIFT'!E:E,R150+2,0),0)+INDEX('SLA-parameter DRIFT'!D:D,R150+2)</f>
        <v>#N/A</v>
      </c>
      <c r="X150" s="122" t="str">
        <f t="shared" si="19"/>
        <v/>
      </c>
      <c r="Y150" s="119">
        <f>SUMIF(Virkedager!C:C,"&lt;" &amp; H150,Virkedager!A:A)-SUMIF(Virkedager!C:C,"&lt;" &amp; X150,Virkedager!A:A)</f>
        <v>0</v>
      </c>
      <c r="Z150" s="121" t="str">
        <f t="shared" si="20"/>
        <v/>
      </c>
      <c r="AA150" s="123" t="str">
        <f t="shared" si="15"/>
        <v/>
      </c>
      <c r="AB150" s="124" t="str">
        <f t="shared" si="21"/>
        <v/>
      </c>
      <c r="AC150" s="172"/>
    </row>
    <row r="151" spans="2:29" s="139" customFormat="1" ht="15" x14ac:dyDescent="0.25">
      <c r="B151" s="141"/>
      <c r="C151" s="142"/>
      <c r="D151" s="147"/>
      <c r="E151" s="148"/>
      <c r="F151" s="143"/>
      <c r="G151" s="144"/>
      <c r="H151" s="143"/>
      <c r="I151" s="144"/>
      <c r="J151" s="145"/>
      <c r="K151" s="146"/>
      <c r="L151" s="116" t="s">
        <v>77</v>
      </c>
      <c r="M151" s="117" t="s">
        <v>137</v>
      </c>
      <c r="N151" s="118">
        <f t="shared" si="16"/>
        <v>0</v>
      </c>
      <c r="O151" s="118">
        <f t="shared" si="17"/>
        <v>0</v>
      </c>
      <c r="P151" s="119">
        <f>SUMIF(Virkedager!C:C,"&lt;" &amp; H151,Virkedager!A:A)-SUMIF(Virkedager!C:C,"&lt;" &amp; F151,Virkedager!A:A)</f>
        <v>0</v>
      </c>
      <c r="Q151" s="120" t="str">
        <f t="shared" si="18"/>
        <v>Operatøraksess</v>
      </c>
      <c r="R151" s="121">
        <f>MATCH(Q151,'SLA-parameter DRIFT'!A:A,0)</f>
        <v>16</v>
      </c>
      <c r="S151" s="118" t="e">
        <f>VLOOKUP(DATE(YEAR(F151),MONTH(F151),DAY(F151)),Virkedager!C:G,IF(E151="B",3,2),0)+INDEX('SLA-parameter DRIFT'!D:D,R151+2)</f>
        <v>#N/A</v>
      </c>
      <c r="T151" s="122" t="e">
        <f>VLOOKUP(DATE(YEAR(F151),MONTH(F151),DAY(F151)),Virkedager!C:G,2,0)+INDEX('SLA-parameter DRIFT'!B:B,R151+1)</f>
        <v>#N/A</v>
      </c>
      <c r="U151" s="173" t="e">
        <f>VLOOKUP(DATE(YEAR(F151),MONTH(F151),DAY(F151)),Virkedager!C:G,IF(E151="B",3,2)+INDEX('SLA-parameter DRIFT'!E:E,R151+0,0),0)+INDEX('SLA-parameter DRIFT'!D:D,R151+1)</f>
        <v>#N/A</v>
      </c>
      <c r="V151" s="122" t="e">
        <f>VLOOKUP(DATE(YEAR(F151),MONTH(F151),DAY(F151)),Virkedager!C:G,2,0)+INDEX('SLA-parameter DRIFT'!B:B,R151+2)</f>
        <v>#N/A</v>
      </c>
      <c r="W151" s="118" t="e">
        <f>VLOOKUP(DATE(YEAR(F151),MONTH(F151),DAY(F151)),Virkedager!C:G,IF(E151="B",4,3)+INDEX('SLA-parameter DRIFT'!E:E,R151+2,0),0)+INDEX('SLA-parameter DRIFT'!D:D,R151+2)</f>
        <v>#N/A</v>
      </c>
      <c r="X151" s="122" t="str">
        <f t="shared" si="19"/>
        <v/>
      </c>
      <c r="Y151" s="119">
        <f>SUMIF(Virkedager!C:C,"&lt;" &amp; H151,Virkedager!A:A)-SUMIF(Virkedager!C:C,"&lt;" &amp; X151,Virkedager!A:A)</f>
        <v>0</v>
      </c>
      <c r="Z151" s="121" t="str">
        <f t="shared" si="20"/>
        <v/>
      </c>
      <c r="AA151" s="123" t="str">
        <f t="shared" si="15"/>
        <v/>
      </c>
      <c r="AB151" s="124" t="str">
        <f t="shared" si="21"/>
        <v/>
      </c>
      <c r="AC151" s="172"/>
    </row>
    <row r="152" spans="2:29" s="139" customFormat="1" ht="15" x14ac:dyDescent="0.25">
      <c r="B152" s="141"/>
      <c r="C152" s="142"/>
      <c r="D152" s="147"/>
      <c r="E152" s="148"/>
      <c r="F152" s="143"/>
      <c r="G152" s="144"/>
      <c r="H152" s="143"/>
      <c r="I152" s="144"/>
      <c r="J152" s="145"/>
      <c r="K152" s="146"/>
      <c r="L152" s="116" t="s">
        <v>77</v>
      </c>
      <c r="M152" s="117" t="s">
        <v>137</v>
      </c>
      <c r="N152" s="118">
        <f t="shared" si="16"/>
        <v>0</v>
      </c>
      <c r="O152" s="118">
        <f t="shared" si="17"/>
        <v>0</v>
      </c>
      <c r="P152" s="119">
        <f>SUMIF(Virkedager!C:C,"&lt;" &amp; H152,Virkedager!A:A)-SUMIF(Virkedager!C:C,"&lt;" &amp; F152,Virkedager!A:A)</f>
        <v>0</v>
      </c>
      <c r="Q152" s="120" t="str">
        <f t="shared" si="18"/>
        <v>Operatøraksess</v>
      </c>
      <c r="R152" s="121">
        <f>MATCH(Q152,'SLA-parameter DRIFT'!A:A,0)</f>
        <v>16</v>
      </c>
      <c r="S152" s="118" t="e">
        <f>VLOOKUP(DATE(YEAR(F152),MONTH(F152),DAY(F152)),Virkedager!C:G,IF(E152="B",3,2),0)+INDEX('SLA-parameter DRIFT'!D:D,R152+2)</f>
        <v>#N/A</v>
      </c>
      <c r="T152" s="122" t="e">
        <f>VLOOKUP(DATE(YEAR(F152),MONTH(F152),DAY(F152)),Virkedager!C:G,2,0)+INDEX('SLA-parameter DRIFT'!B:B,R152+1)</f>
        <v>#N/A</v>
      </c>
      <c r="U152" s="173" t="e">
        <f>VLOOKUP(DATE(YEAR(F152),MONTH(F152),DAY(F152)),Virkedager!C:G,IF(E152="B",3,2)+INDEX('SLA-parameter DRIFT'!E:E,R152+0,0),0)+INDEX('SLA-parameter DRIFT'!D:D,R152+1)</f>
        <v>#N/A</v>
      </c>
      <c r="V152" s="122" t="e">
        <f>VLOOKUP(DATE(YEAR(F152),MONTH(F152),DAY(F152)),Virkedager!C:G,2,0)+INDEX('SLA-parameter DRIFT'!B:B,R152+2)</f>
        <v>#N/A</v>
      </c>
      <c r="W152" s="118" t="e">
        <f>VLOOKUP(DATE(YEAR(F152),MONTH(F152),DAY(F152)),Virkedager!C:G,IF(E152="B",4,3)+INDEX('SLA-parameter DRIFT'!E:E,R152+2,0),0)+INDEX('SLA-parameter DRIFT'!D:D,R152+2)</f>
        <v>#N/A</v>
      </c>
      <c r="X152" s="122" t="str">
        <f t="shared" si="19"/>
        <v/>
      </c>
      <c r="Y152" s="119">
        <f>SUMIF(Virkedager!C:C,"&lt;" &amp; H152,Virkedager!A:A)-SUMIF(Virkedager!C:C,"&lt;" &amp; X152,Virkedager!A:A)</f>
        <v>0</v>
      </c>
      <c r="Z152" s="121" t="str">
        <f t="shared" si="20"/>
        <v/>
      </c>
      <c r="AA152" s="123" t="str">
        <f t="shared" si="15"/>
        <v/>
      </c>
      <c r="AB152" s="124" t="str">
        <f t="shared" si="21"/>
        <v/>
      </c>
      <c r="AC152" s="172"/>
    </row>
    <row r="153" spans="2:29" s="139" customFormat="1" ht="15" x14ac:dyDescent="0.25">
      <c r="B153" s="141"/>
      <c r="C153" s="142"/>
      <c r="D153" s="147"/>
      <c r="E153" s="148"/>
      <c r="F153" s="143"/>
      <c r="G153" s="144"/>
      <c r="H153" s="143"/>
      <c r="I153" s="144"/>
      <c r="J153" s="145"/>
      <c r="K153" s="146"/>
      <c r="L153" s="116" t="s">
        <v>77</v>
      </c>
      <c r="M153" s="117" t="s">
        <v>137</v>
      </c>
      <c r="N153" s="118">
        <f t="shared" si="16"/>
        <v>0</v>
      </c>
      <c r="O153" s="118">
        <f t="shared" si="17"/>
        <v>0</v>
      </c>
      <c r="P153" s="119">
        <f>SUMIF(Virkedager!C:C,"&lt;" &amp; H153,Virkedager!A:A)-SUMIF(Virkedager!C:C,"&lt;" &amp; F153,Virkedager!A:A)</f>
        <v>0</v>
      </c>
      <c r="Q153" s="120" t="str">
        <f t="shared" si="18"/>
        <v>Operatøraksess</v>
      </c>
      <c r="R153" s="121">
        <f>MATCH(Q153,'SLA-parameter DRIFT'!A:A,0)</f>
        <v>16</v>
      </c>
      <c r="S153" s="118" t="e">
        <f>VLOOKUP(DATE(YEAR(F153),MONTH(F153),DAY(F153)),Virkedager!C:G,IF(E153="B",3,2),0)+INDEX('SLA-parameter DRIFT'!D:D,R153+2)</f>
        <v>#N/A</v>
      </c>
      <c r="T153" s="122" t="e">
        <f>VLOOKUP(DATE(YEAR(F153),MONTH(F153),DAY(F153)),Virkedager!C:G,2,0)+INDEX('SLA-parameter DRIFT'!B:B,R153+1)</f>
        <v>#N/A</v>
      </c>
      <c r="U153" s="173" t="e">
        <f>VLOOKUP(DATE(YEAR(F153),MONTH(F153),DAY(F153)),Virkedager!C:G,IF(E153="B",3,2)+INDEX('SLA-parameter DRIFT'!E:E,R153+0,0),0)+INDEX('SLA-parameter DRIFT'!D:D,R153+1)</f>
        <v>#N/A</v>
      </c>
      <c r="V153" s="122" t="e">
        <f>VLOOKUP(DATE(YEAR(F153),MONTH(F153),DAY(F153)),Virkedager!C:G,2,0)+INDEX('SLA-parameter DRIFT'!B:B,R153+2)</f>
        <v>#N/A</v>
      </c>
      <c r="W153" s="118" t="e">
        <f>VLOOKUP(DATE(YEAR(F153),MONTH(F153),DAY(F153)),Virkedager!C:G,IF(E153="B",4,3)+INDEX('SLA-parameter DRIFT'!E:E,R153+2,0),0)+INDEX('SLA-parameter DRIFT'!D:D,R153+2)</f>
        <v>#N/A</v>
      </c>
      <c r="X153" s="122" t="str">
        <f t="shared" si="19"/>
        <v/>
      </c>
      <c r="Y153" s="119">
        <f>SUMIF(Virkedager!C:C,"&lt;" &amp; H153,Virkedager!A:A)-SUMIF(Virkedager!C:C,"&lt;" &amp; X153,Virkedager!A:A)</f>
        <v>0</v>
      </c>
      <c r="Z153" s="121" t="str">
        <f t="shared" si="20"/>
        <v/>
      </c>
      <c r="AA153" s="123" t="str">
        <f t="shared" si="15"/>
        <v/>
      </c>
      <c r="AB153" s="124" t="str">
        <f t="shared" si="21"/>
        <v/>
      </c>
      <c r="AC153" s="172"/>
    </row>
    <row r="154" spans="2:29" s="139" customFormat="1" ht="15" x14ac:dyDescent="0.25">
      <c r="B154" s="141"/>
      <c r="C154" s="142"/>
      <c r="D154" s="147"/>
      <c r="E154" s="148"/>
      <c r="F154" s="143"/>
      <c r="G154" s="144"/>
      <c r="H154" s="143"/>
      <c r="I154" s="144"/>
      <c r="J154" s="145"/>
      <c r="K154" s="146"/>
      <c r="L154" s="116" t="s">
        <v>77</v>
      </c>
      <c r="M154" s="117" t="s">
        <v>137</v>
      </c>
      <c r="N154" s="118">
        <f t="shared" si="16"/>
        <v>0</v>
      </c>
      <c r="O154" s="118">
        <f t="shared" si="17"/>
        <v>0</v>
      </c>
      <c r="P154" s="119">
        <f>SUMIF(Virkedager!C:C,"&lt;" &amp; H154,Virkedager!A:A)-SUMIF(Virkedager!C:C,"&lt;" &amp; F154,Virkedager!A:A)</f>
        <v>0</v>
      </c>
      <c r="Q154" s="120" t="str">
        <f t="shared" si="18"/>
        <v>Operatøraksess</v>
      </c>
      <c r="R154" s="121">
        <f>MATCH(Q154,'SLA-parameter DRIFT'!A:A,0)</f>
        <v>16</v>
      </c>
      <c r="S154" s="118" t="e">
        <f>VLOOKUP(DATE(YEAR(F154),MONTH(F154),DAY(F154)),Virkedager!C:G,IF(E154="B",3,2),0)+INDEX('SLA-parameter DRIFT'!D:D,R154+2)</f>
        <v>#N/A</v>
      </c>
      <c r="T154" s="122" t="e">
        <f>VLOOKUP(DATE(YEAR(F154),MONTH(F154),DAY(F154)),Virkedager!C:G,2,0)+INDEX('SLA-parameter DRIFT'!B:B,R154+1)</f>
        <v>#N/A</v>
      </c>
      <c r="U154" s="173" t="e">
        <f>VLOOKUP(DATE(YEAR(F154),MONTH(F154),DAY(F154)),Virkedager!C:G,IF(E154="B",3,2)+INDEX('SLA-parameter DRIFT'!E:E,R154+0,0),0)+INDEX('SLA-parameter DRIFT'!D:D,R154+1)</f>
        <v>#N/A</v>
      </c>
      <c r="V154" s="122" t="e">
        <f>VLOOKUP(DATE(YEAR(F154),MONTH(F154),DAY(F154)),Virkedager!C:G,2,0)+INDEX('SLA-parameter DRIFT'!B:B,R154+2)</f>
        <v>#N/A</v>
      </c>
      <c r="W154" s="118" t="e">
        <f>VLOOKUP(DATE(YEAR(F154),MONTH(F154),DAY(F154)),Virkedager!C:G,IF(E154="B",4,3)+INDEX('SLA-parameter DRIFT'!E:E,R154+2,0),0)+INDEX('SLA-parameter DRIFT'!D:D,R154+2)</f>
        <v>#N/A</v>
      </c>
      <c r="X154" s="122" t="str">
        <f t="shared" si="19"/>
        <v/>
      </c>
      <c r="Y154" s="119">
        <f>SUMIF(Virkedager!C:C,"&lt;" &amp; H154,Virkedager!A:A)-SUMIF(Virkedager!C:C,"&lt;" &amp; X154,Virkedager!A:A)</f>
        <v>0</v>
      </c>
      <c r="Z154" s="121" t="str">
        <f t="shared" si="20"/>
        <v/>
      </c>
      <c r="AA154" s="123" t="str">
        <f t="shared" si="15"/>
        <v/>
      </c>
      <c r="AB154" s="124" t="str">
        <f t="shared" si="21"/>
        <v/>
      </c>
      <c r="AC154" s="172"/>
    </row>
    <row r="155" spans="2:29" s="139" customFormat="1" ht="15" x14ac:dyDescent="0.25">
      <c r="B155" s="141"/>
      <c r="C155" s="142"/>
      <c r="D155" s="147"/>
      <c r="E155" s="148"/>
      <c r="F155" s="143"/>
      <c r="G155" s="144"/>
      <c r="H155" s="143"/>
      <c r="I155" s="144"/>
      <c r="J155" s="145"/>
      <c r="K155" s="146"/>
      <c r="L155" s="116" t="s">
        <v>77</v>
      </c>
      <c r="M155" s="117" t="s">
        <v>137</v>
      </c>
      <c r="N155" s="118">
        <f t="shared" si="16"/>
        <v>0</v>
      </c>
      <c r="O155" s="118">
        <f t="shared" si="17"/>
        <v>0</v>
      </c>
      <c r="P155" s="119">
        <f>SUMIF(Virkedager!C:C,"&lt;" &amp; H155,Virkedager!A:A)-SUMIF(Virkedager!C:C,"&lt;" &amp; F155,Virkedager!A:A)</f>
        <v>0</v>
      </c>
      <c r="Q155" s="120" t="str">
        <f t="shared" si="18"/>
        <v>Operatøraksess</v>
      </c>
      <c r="R155" s="121">
        <f>MATCH(Q155,'SLA-parameter DRIFT'!A:A,0)</f>
        <v>16</v>
      </c>
      <c r="S155" s="118" t="e">
        <f>VLOOKUP(DATE(YEAR(F155),MONTH(F155),DAY(F155)),Virkedager!C:G,IF(E155="B",3,2),0)+INDEX('SLA-parameter DRIFT'!D:D,R155+2)</f>
        <v>#N/A</v>
      </c>
      <c r="T155" s="122" t="e">
        <f>VLOOKUP(DATE(YEAR(F155),MONTH(F155),DAY(F155)),Virkedager!C:G,2,0)+INDEX('SLA-parameter DRIFT'!B:B,R155+1)</f>
        <v>#N/A</v>
      </c>
      <c r="U155" s="173" t="e">
        <f>VLOOKUP(DATE(YEAR(F155),MONTH(F155),DAY(F155)),Virkedager!C:G,IF(E155="B",3,2)+INDEX('SLA-parameter DRIFT'!E:E,R155+0,0),0)+INDEX('SLA-parameter DRIFT'!D:D,R155+1)</f>
        <v>#N/A</v>
      </c>
      <c r="V155" s="122" t="e">
        <f>VLOOKUP(DATE(YEAR(F155),MONTH(F155),DAY(F155)),Virkedager!C:G,2,0)+INDEX('SLA-parameter DRIFT'!B:B,R155+2)</f>
        <v>#N/A</v>
      </c>
      <c r="W155" s="118" t="e">
        <f>VLOOKUP(DATE(YEAR(F155),MONTH(F155),DAY(F155)),Virkedager!C:G,IF(E155="B",4,3)+INDEX('SLA-parameter DRIFT'!E:E,R155+2,0),0)+INDEX('SLA-parameter DRIFT'!D:D,R155+2)</f>
        <v>#N/A</v>
      </c>
      <c r="X155" s="122" t="str">
        <f t="shared" si="19"/>
        <v/>
      </c>
      <c r="Y155" s="119">
        <f>SUMIF(Virkedager!C:C,"&lt;" &amp; H155,Virkedager!A:A)-SUMIF(Virkedager!C:C,"&lt;" &amp; X155,Virkedager!A:A)</f>
        <v>0</v>
      </c>
      <c r="Z155" s="121" t="str">
        <f t="shared" si="20"/>
        <v/>
      </c>
      <c r="AA155" s="123" t="str">
        <f t="shared" si="15"/>
        <v/>
      </c>
      <c r="AB155" s="124" t="str">
        <f t="shared" si="21"/>
        <v/>
      </c>
      <c r="AC155" s="172"/>
    </row>
    <row r="156" spans="2:29" s="139" customFormat="1" ht="15" x14ac:dyDescent="0.25">
      <c r="B156" s="141"/>
      <c r="C156" s="142"/>
      <c r="D156" s="147"/>
      <c r="E156" s="148"/>
      <c r="F156" s="143"/>
      <c r="G156" s="144"/>
      <c r="H156" s="143"/>
      <c r="I156" s="144"/>
      <c r="J156" s="145"/>
      <c r="K156" s="146"/>
      <c r="L156" s="116" t="s">
        <v>77</v>
      </c>
      <c r="M156" s="117" t="s">
        <v>137</v>
      </c>
      <c r="N156" s="118">
        <f t="shared" si="16"/>
        <v>0</v>
      </c>
      <c r="O156" s="118">
        <f t="shared" si="17"/>
        <v>0</v>
      </c>
      <c r="P156" s="119">
        <f>SUMIF(Virkedager!C:C,"&lt;" &amp; H156,Virkedager!A:A)-SUMIF(Virkedager!C:C,"&lt;" &amp; F156,Virkedager!A:A)</f>
        <v>0</v>
      </c>
      <c r="Q156" s="120" t="str">
        <f t="shared" si="18"/>
        <v>Operatøraksess</v>
      </c>
      <c r="R156" s="121">
        <f>MATCH(Q156,'SLA-parameter DRIFT'!A:A,0)</f>
        <v>16</v>
      </c>
      <c r="S156" s="118" t="e">
        <f>VLOOKUP(DATE(YEAR(F156),MONTH(F156),DAY(F156)),Virkedager!C:G,IF(E156="B",3,2),0)+INDEX('SLA-parameter DRIFT'!D:D,R156+2)</f>
        <v>#N/A</v>
      </c>
      <c r="T156" s="122" t="e">
        <f>VLOOKUP(DATE(YEAR(F156),MONTH(F156),DAY(F156)),Virkedager!C:G,2,0)+INDEX('SLA-parameter DRIFT'!B:B,R156+1)</f>
        <v>#N/A</v>
      </c>
      <c r="U156" s="173" t="e">
        <f>VLOOKUP(DATE(YEAR(F156),MONTH(F156),DAY(F156)),Virkedager!C:G,IF(E156="B",3,2)+INDEX('SLA-parameter DRIFT'!E:E,R156+0,0),0)+INDEX('SLA-parameter DRIFT'!D:D,R156+1)</f>
        <v>#N/A</v>
      </c>
      <c r="V156" s="122" t="e">
        <f>VLOOKUP(DATE(YEAR(F156),MONTH(F156),DAY(F156)),Virkedager!C:G,2,0)+INDEX('SLA-parameter DRIFT'!B:B,R156+2)</f>
        <v>#N/A</v>
      </c>
      <c r="W156" s="118" t="e">
        <f>VLOOKUP(DATE(YEAR(F156),MONTH(F156),DAY(F156)),Virkedager!C:G,IF(E156="B",4,3)+INDEX('SLA-parameter DRIFT'!E:E,R156+2,0),0)+INDEX('SLA-parameter DRIFT'!D:D,R156+2)</f>
        <v>#N/A</v>
      </c>
      <c r="X156" s="122" t="str">
        <f t="shared" si="19"/>
        <v/>
      </c>
      <c r="Y156" s="119">
        <f>SUMIF(Virkedager!C:C,"&lt;" &amp; H156,Virkedager!A:A)-SUMIF(Virkedager!C:C,"&lt;" &amp; X156,Virkedager!A:A)</f>
        <v>0</v>
      </c>
      <c r="Z156" s="121" t="str">
        <f t="shared" si="20"/>
        <v/>
      </c>
      <c r="AA156" s="123" t="str">
        <f t="shared" si="15"/>
        <v/>
      </c>
      <c r="AB156" s="124" t="str">
        <f t="shared" si="21"/>
        <v/>
      </c>
      <c r="AC156" s="172"/>
    </row>
    <row r="157" spans="2:29" s="139" customFormat="1" ht="15" x14ac:dyDescent="0.25">
      <c r="B157" s="141"/>
      <c r="C157" s="142"/>
      <c r="D157" s="147"/>
      <c r="E157" s="148"/>
      <c r="F157" s="143"/>
      <c r="G157" s="144"/>
      <c r="H157" s="143"/>
      <c r="I157" s="144"/>
      <c r="J157" s="145"/>
      <c r="K157" s="146"/>
      <c r="L157" s="116" t="s">
        <v>77</v>
      </c>
      <c r="M157" s="117" t="s">
        <v>137</v>
      </c>
      <c r="N157" s="118">
        <f t="shared" si="16"/>
        <v>0</v>
      </c>
      <c r="O157" s="118">
        <f t="shared" si="17"/>
        <v>0</v>
      </c>
      <c r="P157" s="119">
        <f>SUMIF(Virkedager!C:C,"&lt;" &amp; H157,Virkedager!A:A)-SUMIF(Virkedager!C:C,"&lt;" &amp; F157,Virkedager!A:A)</f>
        <v>0</v>
      </c>
      <c r="Q157" s="120" t="str">
        <f t="shared" si="18"/>
        <v>Operatøraksess</v>
      </c>
      <c r="R157" s="121">
        <f>MATCH(Q157,'SLA-parameter DRIFT'!A:A,0)</f>
        <v>16</v>
      </c>
      <c r="S157" s="118" t="e">
        <f>VLOOKUP(DATE(YEAR(F157),MONTH(F157),DAY(F157)),Virkedager!C:G,IF(E157="B",3,2),0)+INDEX('SLA-parameter DRIFT'!D:D,R157+2)</f>
        <v>#N/A</v>
      </c>
      <c r="T157" s="122" t="e">
        <f>VLOOKUP(DATE(YEAR(F157),MONTH(F157),DAY(F157)),Virkedager!C:G,2,0)+INDEX('SLA-parameter DRIFT'!B:B,R157+1)</f>
        <v>#N/A</v>
      </c>
      <c r="U157" s="173" t="e">
        <f>VLOOKUP(DATE(YEAR(F157),MONTH(F157),DAY(F157)),Virkedager!C:G,IF(E157="B",3,2)+INDEX('SLA-parameter DRIFT'!E:E,R157+0,0),0)+INDEX('SLA-parameter DRIFT'!D:D,R157+1)</f>
        <v>#N/A</v>
      </c>
      <c r="V157" s="122" t="e">
        <f>VLOOKUP(DATE(YEAR(F157),MONTH(F157),DAY(F157)),Virkedager!C:G,2,0)+INDEX('SLA-parameter DRIFT'!B:B,R157+2)</f>
        <v>#N/A</v>
      </c>
      <c r="W157" s="118" t="e">
        <f>VLOOKUP(DATE(YEAR(F157),MONTH(F157),DAY(F157)),Virkedager!C:G,IF(E157="B",4,3)+INDEX('SLA-parameter DRIFT'!E:E,R157+2,0),0)+INDEX('SLA-parameter DRIFT'!D:D,R157+2)</f>
        <v>#N/A</v>
      </c>
      <c r="X157" s="122" t="str">
        <f t="shared" si="19"/>
        <v/>
      </c>
      <c r="Y157" s="119">
        <f>SUMIF(Virkedager!C:C,"&lt;" &amp; H157,Virkedager!A:A)-SUMIF(Virkedager!C:C,"&lt;" &amp; X157,Virkedager!A:A)</f>
        <v>0</v>
      </c>
      <c r="Z157" s="121" t="str">
        <f t="shared" si="20"/>
        <v/>
      </c>
      <c r="AA157" s="123" t="str">
        <f t="shared" si="15"/>
        <v/>
      </c>
      <c r="AB157" s="124" t="str">
        <f t="shared" si="21"/>
        <v/>
      </c>
      <c r="AC157" s="172"/>
    </row>
    <row r="158" spans="2:29" s="139" customFormat="1" ht="15" x14ac:dyDescent="0.25">
      <c r="B158" s="141"/>
      <c r="C158" s="142"/>
      <c r="D158" s="147"/>
      <c r="E158" s="148"/>
      <c r="F158" s="143"/>
      <c r="G158" s="144"/>
      <c r="H158" s="143"/>
      <c r="I158" s="144"/>
      <c r="J158" s="145"/>
      <c r="K158" s="146"/>
      <c r="L158" s="116" t="s">
        <v>77</v>
      </c>
      <c r="M158" s="117" t="s">
        <v>137</v>
      </c>
      <c r="N158" s="118">
        <f t="shared" si="16"/>
        <v>0</v>
      </c>
      <c r="O158" s="118">
        <f t="shared" si="17"/>
        <v>0</v>
      </c>
      <c r="P158" s="119">
        <f>SUMIF(Virkedager!C:C,"&lt;" &amp; H158,Virkedager!A:A)-SUMIF(Virkedager!C:C,"&lt;" &amp; F158,Virkedager!A:A)</f>
        <v>0</v>
      </c>
      <c r="Q158" s="120" t="str">
        <f t="shared" si="18"/>
        <v>Operatøraksess</v>
      </c>
      <c r="R158" s="121">
        <f>MATCH(Q158,'SLA-parameter DRIFT'!A:A,0)</f>
        <v>16</v>
      </c>
      <c r="S158" s="118" t="e">
        <f>VLOOKUP(DATE(YEAR(F158),MONTH(F158),DAY(F158)),Virkedager!C:G,IF(E158="B",3,2),0)+INDEX('SLA-parameter DRIFT'!D:D,R158+2)</f>
        <v>#N/A</v>
      </c>
      <c r="T158" s="122" t="e">
        <f>VLOOKUP(DATE(YEAR(F158),MONTH(F158),DAY(F158)),Virkedager!C:G,2,0)+INDEX('SLA-parameter DRIFT'!B:B,R158+1)</f>
        <v>#N/A</v>
      </c>
      <c r="U158" s="173" t="e">
        <f>VLOOKUP(DATE(YEAR(F158),MONTH(F158),DAY(F158)),Virkedager!C:G,IF(E158="B",3,2)+INDEX('SLA-parameter DRIFT'!E:E,R158+0,0),0)+INDEX('SLA-parameter DRIFT'!D:D,R158+1)</f>
        <v>#N/A</v>
      </c>
      <c r="V158" s="122" t="e">
        <f>VLOOKUP(DATE(YEAR(F158),MONTH(F158),DAY(F158)),Virkedager!C:G,2,0)+INDEX('SLA-parameter DRIFT'!B:B,R158+2)</f>
        <v>#N/A</v>
      </c>
      <c r="W158" s="118" t="e">
        <f>VLOOKUP(DATE(YEAR(F158),MONTH(F158),DAY(F158)),Virkedager!C:G,IF(E158="B",4,3)+INDEX('SLA-parameter DRIFT'!E:E,R158+2,0),0)+INDEX('SLA-parameter DRIFT'!D:D,R158+2)</f>
        <v>#N/A</v>
      </c>
      <c r="X158" s="122" t="str">
        <f t="shared" si="19"/>
        <v/>
      </c>
      <c r="Y158" s="119">
        <f>SUMIF(Virkedager!C:C,"&lt;" &amp; H158,Virkedager!A:A)-SUMIF(Virkedager!C:C,"&lt;" &amp; X158,Virkedager!A:A)</f>
        <v>0</v>
      </c>
      <c r="Z158" s="121" t="str">
        <f t="shared" si="20"/>
        <v/>
      </c>
      <c r="AA158" s="123" t="str">
        <f t="shared" si="15"/>
        <v/>
      </c>
      <c r="AB158" s="124" t="str">
        <f t="shared" si="21"/>
        <v/>
      </c>
      <c r="AC158" s="172"/>
    </row>
    <row r="159" spans="2:29" s="139" customFormat="1" ht="15" x14ac:dyDescent="0.25">
      <c r="B159" s="141"/>
      <c r="C159" s="142"/>
      <c r="D159" s="147"/>
      <c r="E159" s="148"/>
      <c r="F159" s="143"/>
      <c r="G159" s="144"/>
      <c r="H159" s="143"/>
      <c r="I159" s="144"/>
      <c r="J159" s="145"/>
      <c r="K159" s="146"/>
      <c r="L159" s="116" t="s">
        <v>77</v>
      </c>
      <c r="M159" s="117" t="s">
        <v>137</v>
      </c>
      <c r="N159" s="118">
        <f t="shared" si="16"/>
        <v>0</v>
      </c>
      <c r="O159" s="118">
        <f t="shared" si="17"/>
        <v>0</v>
      </c>
      <c r="P159" s="119">
        <f>SUMIF(Virkedager!C:C,"&lt;" &amp; H159,Virkedager!A:A)-SUMIF(Virkedager!C:C,"&lt;" &amp; F159,Virkedager!A:A)</f>
        <v>0</v>
      </c>
      <c r="Q159" s="120" t="str">
        <f t="shared" si="18"/>
        <v>Operatøraksess</v>
      </c>
      <c r="R159" s="121">
        <f>MATCH(Q159,'SLA-parameter DRIFT'!A:A,0)</f>
        <v>16</v>
      </c>
      <c r="S159" s="118" t="e">
        <f>VLOOKUP(DATE(YEAR(F159),MONTH(F159),DAY(F159)),Virkedager!C:G,IF(E159="B",3,2),0)+INDEX('SLA-parameter DRIFT'!D:D,R159+2)</f>
        <v>#N/A</v>
      </c>
      <c r="T159" s="122" t="e">
        <f>VLOOKUP(DATE(YEAR(F159),MONTH(F159),DAY(F159)),Virkedager!C:G,2,0)+INDEX('SLA-parameter DRIFT'!B:B,R159+1)</f>
        <v>#N/A</v>
      </c>
      <c r="U159" s="173" t="e">
        <f>VLOOKUP(DATE(YEAR(F159),MONTH(F159),DAY(F159)),Virkedager!C:G,IF(E159="B",3,2)+INDEX('SLA-parameter DRIFT'!E:E,R159+0,0),0)+INDEX('SLA-parameter DRIFT'!D:D,R159+1)</f>
        <v>#N/A</v>
      </c>
      <c r="V159" s="122" t="e">
        <f>VLOOKUP(DATE(YEAR(F159),MONTH(F159),DAY(F159)),Virkedager!C:G,2,0)+INDEX('SLA-parameter DRIFT'!B:B,R159+2)</f>
        <v>#N/A</v>
      </c>
      <c r="W159" s="118" t="e">
        <f>VLOOKUP(DATE(YEAR(F159),MONTH(F159),DAY(F159)),Virkedager!C:G,IF(E159="B",4,3)+INDEX('SLA-parameter DRIFT'!E:E,R159+2,0),0)+INDEX('SLA-parameter DRIFT'!D:D,R159+2)</f>
        <v>#N/A</v>
      </c>
      <c r="X159" s="122" t="str">
        <f t="shared" si="19"/>
        <v/>
      </c>
      <c r="Y159" s="119">
        <f>SUMIF(Virkedager!C:C,"&lt;" &amp; H159,Virkedager!A:A)-SUMIF(Virkedager!C:C,"&lt;" &amp; X159,Virkedager!A:A)</f>
        <v>0</v>
      </c>
      <c r="Z159" s="121" t="str">
        <f t="shared" si="20"/>
        <v/>
      </c>
      <c r="AA159" s="123" t="str">
        <f t="shared" si="15"/>
        <v/>
      </c>
      <c r="AB159" s="124" t="str">
        <f t="shared" si="21"/>
        <v/>
      </c>
      <c r="AC159" s="172"/>
    </row>
    <row r="160" spans="2:29" s="139" customFormat="1" ht="15" x14ac:dyDescent="0.25">
      <c r="B160" s="141"/>
      <c r="C160" s="142"/>
      <c r="D160" s="147"/>
      <c r="E160" s="148"/>
      <c r="F160" s="143"/>
      <c r="G160" s="144"/>
      <c r="H160" s="143"/>
      <c r="I160" s="144"/>
      <c r="J160" s="145"/>
      <c r="K160" s="146"/>
      <c r="L160" s="116" t="s">
        <v>77</v>
      </c>
      <c r="M160" s="117" t="s">
        <v>137</v>
      </c>
      <c r="N160" s="118">
        <f t="shared" si="16"/>
        <v>0</v>
      </c>
      <c r="O160" s="118">
        <f t="shared" si="17"/>
        <v>0</v>
      </c>
      <c r="P160" s="119">
        <f>SUMIF(Virkedager!C:C,"&lt;" &amp; H160,Virkedager!A:A)-SUMIF(Virkedager!C:C,"&lt;" &amp; F160,Virkedager!A:A)</f>
        <v>0</v>
      </c>
      <c r="Q160" s="120" t="str">
        <f t="shared" si="18"/>
        <v>Operatøraksess</v>
      </c>
      <c r="R160" s="121">
        <f>MATCH(Q160,'SLA-parameter DRIFT'!A:A,0)</f>
        <v>16</v>
      </c>
      <c r="S160" s="118" t="e">
        <f>VLOOKUP(DATE(YEAR(F160),MONTH(F160),DAY(F160)),Virkedager!C:G,IF(E160="B",3,2),0)+INDEX('SLA-parameter DRIFT'!D:D,R160+2)</f>
        <v>#N/A</v>
      </c>
      <c r="T160" s="122" t="e">
        <f>VLOOKUP(DATE(YEAR(F160),MONTH(F160),DAY(F160)),Virkedager!C:G,2,0)+INDEX('SLA-parameter DRIFT'!B:B,R160+1)</f>
        <v>#N/A</v>
      </c>
      <c r="U160" s="173" t="e">
        <f>VLOOKUP(DATE(YEAR(F160),MONTH(F160),DAY(F160)),Virkedager!C:G,IF(E160="B",3,2)+INDEX('SLA-parameter DRIFT'!E:E,R160+0,0),0)+INDEX('SLA-parameter DRIFT'!D:D,R160+1)</f>
        <v>#N/A</v>
      </c>
      <c r="V160" s="122" t="e">
        <f>VLOOKUP(DATE(YEAR(F160),MONTH(F160),DAY(F160)),Virkedager!C:G,2,0)+INDEX('SLA-parameter DRIFT'!B:B,R160+2)</f>
        <v>#N/A</v>
      </c>
      <c r="W160" s="118" t="e">
        <f>VLOOKUP(DATE(YEAR(F160),MONTH(F160),DAY(F160)),Virkedager!C:G,IF(E160="B",4,3)+INDEX('SLA-parameter DRIFT'!E:E,R160+2,0),0)+INDEX('SLA-parameter DRIFT'!D:D,R160+2)</f>
        <v>#N/A</v>
      </c>
      <c r="X160" s="122" t="str">
        <f t="shared" si="19"/>
        <v/>
      </c>
      <c r="Y160" s="119">
        <f>SUMIF(Virkedager!C:C,"&lt;" &amp; H160,Virkedager!A:A)-SUMIF(Virkedager!C:C,"&lt;" &amp; X160,Virkedager!A:A)</f>
        <v>0</v>
      </c>
      <c r="Z160" s="121" t="str">
        <f t="shared" si="20"/>
        <v/>
      </c>
      <c r="AA160" s="123" t="str">
        <f t="shared" si="15"/>
        <v/>
      </c>
      <c r="AB160" s="124" t="str">
        <f t="shared" si="21"/>
        <v/>
      </c>
      <c r="AC160" s="172"/>
    </row>
    <row r="161" spans="2:29" s="139" customFormat="1" ht="15" x14ac:dyDescent="0.25">
      <c r="B161" s="141"/>
      <c r="C161" s="142"/>
      <c r="D161" s="147"/>
      <c r="E161" s="148"/>
      <c r="F161" s="143"/>
      <c r="G161" s="144"/>
      <c r="H161" s="143"/>
      <c r="I161" s="144"/>
      <c r="J161" s="145"/>
      <c r="K161" s="146"/>
      <c r="L161" s="116" t="s">
        <v>77</v>
      </c>
      <c r="M161" s="117" t="s">
        <v>137</v>
      </c>
      <c r="N161" s="118">
        <f t="shared" si="16"/>
        <v>0</v>
      </c>
      <c r="O161" s="118">
        <f t="shared" si="17"/>
        <v>0</v>
      </c>
      <c r="P161" s="119">
        <f>SUMIF(Virkedager!C:C,"&lt;" &amp; H161,Virkedager!A:A)-SUMIF(Virkedager!C:C,"&lt;" &amp; F161,Virkedager!A:A)</f>
        <v>0</v>
      </c>
      <c r="Q161" s="120" t="str">
        <f t="shared" si="18"/>
        <v>Operatøraksess</v>
      </c>
      <c r="R161" s="121">
        <f>MATCH(Q161,'SLA-parameter DRIFT'!A:A,0)</f>
        <v>16</v>
      </c>
      <c r="S161" s="118" t="e">
        <f>VLOOKUP(DATE(YEAR(F161),MONTH(F161),DAY(F161)),Virkedager!C:G,IF(E161="B",3,2),0)+INDEX('SLA-parameter DRIFT'!D:D,R161+2)</f>
        <v>#N/A</v>
      </c>
      <c r="T161" s="122" t="e">
        <f>VLOOKUP(DATE(YEAR(F161),MONTH(F161),DAY(F161)),Virkedager!C:G,2,0)+INDEX('SLA-parameter DRIFT'!B:B,R161+1)</f>
        <v>#N/A</v>
      </c>
      <c r="U161" s="173" t="e">
        <f>VLOOKUP(DATE(YEAR(F161),MONTH(F161),DAY(F161)),Virkedager!C:G,IF(E161="B",3,2)+INDEX('SLA-parameter DRIFT'!E:E,R161+0,0),0)+INDEX('SLA-parameter DRIFT'!D:D,R161+1)</f>
        <v>#N/A</v>
      </c>
      <c r="V161" s="122" t="e">
        <f>VLOOKUP(DATE(YEAR(F161),MONTH(F161),DAY(F161)),Virkedager!C:G,2,0)+INDEX('SLA-parameter DRIFT'!B:B,R161+2)</f>
        <v>#N/A</v>
      </c>
      <c r="W161" s="118" t="e">
        <f>VLOOKUP(DATE(YEAR(F161),MONTH(F161),DAY(F161)),Virkedager!C:G,IF(E161="B",4,3)+INDEX('SLA-parameter DRIFT'!E:E,R161+2,0),0)+INDEX('SLA-parameter DRIFT'!D:D,R161+2)</f>
        <v>#N/A</v>
      </c>
      <c r="X161" s="122" t="str">
        <f t="shared" si="19"/>
        <v/>
      </c>
      <c r="Y161" s="119">
        <f>SUMIF(Virkedager!C:C,"&lt;" &amp; H161,Virkedager!A:A)-SUMIF(Virkedager!C:C,"&lt;" &amp; X161,Virkedager!A:A)</f>
        <v>0</v>
      </c>
      <c r="Z161" s="121" t="str">
        <f t="shared" si="20"/>
        <v/>
      </c>
      <c r="AA161" s="123" t="str">
        <f t="shared" si="15"/>
        <v/>
      </c>
      <c r="AB161" s="124" t="str">
        <f t="shared" si="21"/>
        <v/>
      </c>
      <c r="AC161" s="172"/>
    </row>
    <row r="162" spans="2:29" s="139" customFormat="1" ht="15" x14ac:dyDescent="0.25">
      <c r="B162" s="141"/>
      <c r="C162" s="142"/>
      <c r="D162" s="147"/>
      <c r="E162" s="148"/>
      <c r="F162" s="143"/>
      <c r="G162" s="144"/>
      <c r="H162" s="143"/>
      <c r="I162" s="144"/>
      <c r="J162" s="145"/>
      <c r="K162" s="146"/>
      <c r="L162" s="116" t="s">
        <v>77</v>
      </c>
      <c r="M162" s="117" t="s">
        <v>137</v>
      </c>
      <c r="N162" s="118">
        <f t="shared" si="16"/>
        <v>0</v>
      </c>
      <c r="O162" s="118">
        <f t="shared" si="17"/>
        <v>0</v>
      </c>
      <c r="P162" s="119">
        <f>SUMIF(Virkedager!C:C,"&lt;" &amp; H162,Virkedager!A:A)-SUMIF(Virkedager!C:C,"&lt;" &amp; F162,Virkedager!A:A)</f>
        <v>0</v>
      </c>
      <c r="Q162" s="120" t="str">
        <f t="shared" si="18"/>
        <v>Operatøraksess</v>
      </c>
      <c r="R162" s="121">
        <f>MATCH(Q162,'SLA-parameter DRIFT'!A:A,0)</f>
        <v>16</v>
      </c>
      <c r="S162" s="118" t="e">
        <f>VLOOKUP(DATE(YEAR(F162),MONTH(F162),DAY(F162)),Virkedager!C:G,IF(E162="B",3,2),0)+INDEX('SLA-parameter DRIFT'!D:D,R162+2)</f>
        <v>#N/A</v>
      </c>
      <c r="T162" s="122" t="e">
        <f>VLOOKUP(DATE(YEAR(F162),MONTH(F162),DAY(F162)),Virkedager!C:G,2,0)+INDEX('SLA-parameter DRIFT'!B:B,R162+1)</f>
        <v>#N/A</v>
      </c>
      <c r="U162" s="173" t="e">
        <f>VLOOKUP(DATE(YEAR(F162),MONTH(F162),DAY(F162)),Virkedager!C:G,IF(E162="B",3,2)+INDEX('SLA-parameter DRIFT'!E:E,R162+0,0),0)+INDEX('SLA-parameter DRIFT'!D:D,R162+1)</f>
        <v>#N/A</v>
      </c>
      <c r="V162" s="122" t="e">
        <f>VLOOKUP(DATE(YEAR(F162),MONTH(F162),DAY(F162)),Virkedager!C:G,2,0)+INDEX('SLA-parameter DRIFT'!B:B,R162+2)</f>
        <v>#N/A</v>
      </c>
      <c r="W162" s="118" t="e">
        <f>VLOOKUP(DATE(YEAR(F162),MONTH(F162),DAY(F162)),Virkedager!C:G,IF(E162="B",4,3)+INDEX('SLA-parameter DRIFT'!E:E,R162+2,0),0)+INDEX('SLA-parameter DRIFT'!D:D,R162+2)</f>
        <v>#N/A</v>
      </c>
      <c r="X162" s="122" t="str">
        <f t="shared" si="19"/>
        <v/>
      </c>
      <c r="Y162" s="119">
        <f>SUMIF(Virkedager!C:C,"&lt;" &amp; H162,Virkedager!A:A)-SUMIF(Virkedager!C:C,"&lt;" &amp; X162,Virkedager!A:A)</f>
        <v>0</v>
      </c>
      <c r="Z162" s="121" t="str">
        <f t="shared" si="20"/>
        <v/>
      </c>
      <c r="AA162" s="123" t="str">
        <f t="shared" si="15"/>
        <v/>
      </c>
      <c r="AB162" s="124" t="str">
        <f t="shared" si="21"/>
        <v/>
      </c>
      <c r="AC162" s="172"/>
    </row>
    <row r="163" spans="2:29" s="139" customFormat="1" ht="15" x14ac:dyDescent="0.25">
      <c r="B163" s="141"/>
      <c r="C163" s="142"/>
      <c r="D163" s="147"/>
      <c r="E163" s="148"/>
      <c r="F163" s="143"/>
      <c r="G163" s="144"/>
      <c r="H163" s="143"/>
      <c r="I163" s="144"/>
      <c r="J163" s="145"/>
      <c r="K163" s="146"/>
      <c r="L163" s="116" t="s">
        <v>77</v>
      </c>
      <c r="M163" s="117" t="s">
        <v>137</v>
      </c>
      <c r="N163" s="118">
        <f t="shared" si="16"/>
        <v>0</v>
      </c>
      <c r="O163" s="118">
        <f t="shared" si="17"/>
        <v>0</v>
      </c>
      <c r="P163" s="119">
        <f>SUMIF(Virkedager!C:C,"&lt;" &amp; H163,Virkedager!A:A)-SUMIF(Virkedager!C:C,"&lt;" &amp; F163,Virkedager!A:A)</f>
        <v>0</v>
      </c>
      <c r="Q163" s="120" t="str">
        <f t="shared" si="18"/>
        <v>Operatøraksess</v>
      </c>
      <c r="R163" s="121">
        <f>MATCH(Q163,'SLA-parameter DRIFT'!A:A,0)</f>
        <v>16</v>
      </c>
      <c r="S163" s="118" t="e">
        <f>VLOOKUP(DATE(YEAR(F163),MONTH(F163),DAY(F163)),Virkedager!C:G,IF(E163="B",3,2),0)+INDEX('SLA-parameter DRIFT'!D:D,R163+2)</f>
        <v>#N/A</v>
      </c>
      <c r="T163" s="122" t="e">
        <f>VLOOKUP(DATE(YEAR(F163),MONTH(F163),DAY(F163)),Virkedager!C:G,2,0)+INDEX('SLA-parameter DRIFT'!B:B,R163+1)</f>
        <v>#N/A</v>
      </c>
      <c r="U163" s="173" t="e">
        <f>VLOOKUP(DATE(YEAR(F163),MONTH(F163),DAY(F163)),Virkedager!C:G,IF(E163="B",3,2)+INDEX('SLA-parameter DRIFT'!E:E,R163+0,0),0)+INDEX('SLA-parameter DRIFT'!D:D,R163+1)</f>
        <v>#N/A</v>
      </c>
      <c r="V163" s="122" t="e">
        <f>VLOOKUP(DATE(YEAR(F163),MONTH(F163),DAY(F163)),Virkedager!C:G,2,0)+INDEX('SLA-parameter DRIFT'!B:B,R163+2)</f>
        <v>#N/A</v>
      </c>
      <c r="W163" s="118" t="e">
        <f>VLOOKUP(DATE(YEAR(F163),MONTH(F163),DAY(F163)),Virkedager!C:G,IF(E163="B",4,3)+INDEX('SLA-parameter DRIFT'!E:E,R163+2,0),0)+INDEX('SLA-parameter DRIFT'!D:D,R163+2)</f>
        <v>#N/A</v>
      </c>
      <c r="X163" s="122" t="str">
        <f t="shared" si="19"/>
        <v/>
      </c>
      <c r="Y163" s="119">
        <f>SUMIF(Virkedager!C:C,"&lt;" &amp; H163,Virkedager!A:A)-SUMIF(Virkedager!C:C,"&lt;" &amp; X163,Virkedager!A:A)</f>
        <v>0</v>
      </c>
      <c r="Z163" s="121" t="str">
        <f t="shared" si="20"/>
        <v/>
      </c>
      <c r="AA163" s="123" t="str">
        <f t="shared" si="15"/>
        <v/>
      </c>
      <c r="AB163" s="124" t="str">
        <f t="shared" si="21"/>
        <v/>
      </c>
      <c r="AC163" s="172"/>
    </row>
    <row r="164" spans="2:29" s="139" customFormat="1" ht="15" x14ac:dyDescent="0.25">
      <c r="B164" s="141"/>
      <c r="C164" s="142"/>
      <c r="D164" s="147"/>
      <c r="E164" s="148"/>
      <c r="F164" s="143"/>
      <c r="G164" s="144"/>
      <c r="H164" s="143"/>
      <c r="I164" s="144"/>
      <c r="J164" s="145"/>
      <c r="K164" s="146"/>
      <c r="L164" s="116" t="s">
        <v>77</v>
      </c>
      <c r="M164" s="117" t="s">
        <v>137</v>
      </c>
      <c r="N164" s="118">
        <f t="shared" si="16"/>
        <v>0</v>
      </c>
      <c r="O164" s="118">
        <f t="shared" si="17"/>
        <v>0</v>
      </c>
      <c r="P164" s="119">
        <f>SUMIF(Virkedager!C:C,"&lt;" &amp; H164,Virkedager!A:A)-SUMIF(Virkedager!C:C,"&lt;" &amp; F164,Virkedager!A:A)</f>
        <v>0</v>
      </c>
      <c r="Q164" s="120" t="str">
        <f t="shared" si="18"/>
        <v>Operatøraksess</v>
      </c>
      <c r="R164" s="121">
        <f>MATCH(Q164,'SLA-parameter DRIFT'!A:A,0)</f>
        <v>16</v>
      </c>
      <c r="S164" s="118" t="e">
        <f>VLOOKUP(DATE(YEAR(F164),MONTH(F164),DAY(F164)),Virkedager!C:G,IF(E164="B",3,2),0)+INDEX('SLA-parameter DRIFT'!D:D,R164+2)</f>
        <v>#N/A</v>
      </c>
      <c r="T164" s="122" t="e">
        <f>VLOOKUP(DATE(YEAR(F164),MONTH(F164),DAY(F164)),Virkedager!C:G,2,0)+INDEX('SLA-parameter DRIFT'!B:B,R164+1)</f>
        <v>#N/A</v>
      </c>
      <c r="U164" s="173" t="e">
        <f>VLOOKUP(DATE(YEAR(F164),MONTH(F164),DAY(F164)),Virkedager!C:G,IF(E164="B",3,2)+INDEX('SLA-parameter DRIFT'!E:E,R164+0,0),0)+INDEX('SLA-parameter DRIFT'!D:D,R164+1)</f>
        <v>#N/A</v>
      </c>
      <c r="V164" s="122" t="e">
        <f>VLOOKUP(DATE(YEAR(F164),MONTH(F164),DAY(F164)),Virkedager!C:G,2,0)+INDEX('SLA-parameter DRIFT'!B:B,R164+2)</f>
        <v>#N/A</v>
      </c>
      <c r="W164" s="118" t="e">
        <f>VLOOKUP(DATE(YEAR(F164),MONTH(F164),DAY(F164)),Virkedager!C:G,IF(E164="B",4,3)+INDEX('SLA-parameter DRIFT'!E:E,R164+2,0),0)+INDEX('SLA-parameter DRIFT'!D:D,R164+2)</f>
        <v>#N/A</v>
      </c>
      <c r="X164" s="122" t="str">
        <f t="shared" si="19"/>
        <v/>
      </c>
      <c r="Y164" s="119">
        <f>SUMIF(Virkedager!C:C,"&lt;" &amp; H164,Virkedager!A:A)-SUMIF(Virkedager!C:C,"&lt;" &amp; X164,Virkedager!A:A)</f>
        <v>0</v>
      </c>
      <c r="Z164" s="121" t="str">
        <f t="shared" si="20"/>
        <v/>
      </c>
      <c r="AA164" s="123" t="str">
        <f t="shared" si="15"/>
        <v/>
      </c>
      <c r="AB164" s="124" t="str">
        <f t="shared" si="21"/>
        <v/>
      </c>
      <c r="AC164" s="172"/>
    </row>
    <row r="165" spans="2:29" s="139" customFormat="1" ht="15" x14ac:dyDescent="0.25">
      <c r="B165" s="141"/>
      <c r="C165" s="142"/>
      <c r="D165" s="147"/>
      <c r="E165" s="148"/>
      <c r="F165" s="143"/>
      <c r="G165" s="144"/>
      <c r="H165" s="143"/>
      <c r="I165" s="144"/>
      <c r="J165" s="145"/>
      <c r="K165" s="146"/>
      <c r="L165" s="116" t="s">
        <v>77</v>
      </c>
      <c r="M165" s="117" t="s">
        <v>137</v>
      </c>
      <c r="N165" s="118">
        <f t="shared" si="16"/>
        <v>0</v>
      </c>
      <c r="O165" s="118">
        <f t="shared" si="17"/>
        <v>0</v>
      </c>
      <c r="P165" s="119">
        <f>SUMIF(Virkedager!C:C,"&lt;" &amp; H165,Virkedager!A:A)-SUMIF(Virkedager!C:C,"&lt;" &amp; F165,Virkedager!A:A)</f>
        <v>0</v>
      </c>
      <c r="Q165" s="120" t="str">
        <f t="shared" si="18"/>
        <v>Operatøraksess</v>
      </c>
      <c r="R165" s="121">
        <f>MATCH(Q165,'SLA-parameter DRIFT'!A:A,0)</f>
        <v>16</v>
      </c>
      <c r="S165" s="118" t="e">
        <f>VLOOKUP(DATE(YEAR(F165),MONTH(F165),DAY(F165)),Virkedager!C:G,IF(E165="B",3,2),0)+INDEX('SLA-parameter DRIFT'!D:D,R165+2)</f>
        <v>#N/A</v>
      </c>
      <c r="T165" s="122" t="e">
        <f>VLOOKUP(DATE(YEAR(F165),MONTH(F165),DAY(F165)),Virkedager!C:G,2,0)+INDEX('SLA-parameter DRIFT'!B:B,R165+1)</f>
        <v>#N/A</v>
      </c>
      <c r="U165" s="173" t="e">
        <f>VLOOKUP(DATE(YEAR(F165),MONTH(F165),DAY(F165)),Virkedager!C:G,IF(E165="B",3,2)+INDEX('SLA-parameter DRIFT'!E:E,R165+0,0),0)+INDEX('SLA-parameter DRIFT'!D:D,R165+1)</f>
        <v>#N/A</v>
      </c>
      <c r="V165" s="122" t="e">
        <f>VLOOKUP(DATE(YEAR(F165),MONTH(F165),DAY(F165)),Virkedager!C:G,2,0)+INDEX('SLA-parameter DRIFT'!B:B,R165+2)</f>
        <v>#N/A</v>
      </c>
      <c r="W165" s="118" t="e">
        <f>VLOOKUP(DATE(YEAR(F165),MONTH(F165),DAY(F165)),Virkedager!C:G,IF(E165="B",4,3)+INDEX('SLA-parameter DRIFT'!E:E,R165+2,0),0)+INDEX('SLA-parameter DRIFT'!D:D,R165+2)</f>
        <v>#N/A</v>
      </c>
      <c r="X165" s="122" t="str">
        <f t="shared" si="19"/>
        <v/>
      </c>
      <c r="Y165" s="119">
        <f>SUMIF(Virkedager!C:C,"&lt;" &amp; H165,Virkedager!A:A)-SUMIF(Virkedager!C:C,"&lt;" &amp; X165,Virkedager!A:A)</f>
        <v>0</v>
      </c>
      <c r="Z165" s="121" t="str">
        <f t="shared" si="20"/>
        <v/>
      </c>
      <c r="AA165" s="123" t="str">
        <f t="shared" si="15"/>
        <v/>
      </c>
      <c r="AB165" s="124" t="str">
        <f t="shared" si="21"/>
        <v/>
      </c>
      <c r="AC165" s="172"/>
    </row>
    <row r="166" spans="2:29" s="139" customFormat="1" ht="15" x14ac:dyDescent="0.25">
      <c r="B166" s="141"/>
      <c r="C166" s="142"/>
      <c r="D166" s="147"/>
      <c r="E166" s="148"/>
      <c r="F166" s="143"/>
      <c r="G166" s="144"/>
      <c r="H166" s="143"/>
      <c r="I166" s="144"/>
      <c r="J166" s="145"/>
      <c r="K166" s="146"/>
      <c r="L166" s="116" t="s">
        <v>77</v>
      </c>
      <c r="M166" s="117" t="s">
        <v>137</v>
      </c>
      <c r="N166" s="118">
        <f t="shared" si="16"/>
        <v>0</v>
      </c>
      <c r="O166" s="118">
        <f t="shared" si="17"/>
        <v>0</v>
      </c>
      <c r="P166" s="119">
        <f>SUMIF(Virkedager!C:C,"&lt;" &amp; H166,Virkedager!A:A)-SUMIF(Virkedager!C:C,"&lt;" &amp; F166,Virkedager!A:A)</f>
        <v>0</v>
      </c>
      <c r="Q166" s="120" t="str">
        <f t="shared" si="18"/>
        <v>Operatøraksess</v>
      </c>
      <c r="R166" s="121">
        <f>MATCH(Q166,'SLA-parameter DRIFT'!A:A,0)</f>
        <v>16</v>
      </c>
      <c r="S166" s="118" t="e">
        <f>VLOOKUP(DATE(YEAR(F166),MONTH(F166),DAY(F166)),Virkedager!C:G,IF(E166="B",3,2),0)+INDEX('SLA-parameter DRIFT'!D:D,R166+2)</f>
        <v>#N/A</v>
      </c>
      <c r="T166" s="122" t="e">
        <f>VLOOKUP(DATE(YEAR(F166),MONTH(F166),DAY(F166)),Virkedager!C:G,2,0)+INDEX('SLA-parameter DRIFT'!B:B,R166+1)</f>
        <v>#N/A</v>
      </c>
      <c r="U166" s="173" t="e">
        <f>VLOOKUP(DATE(YEAR(F166),MONTH(F166),DAY(F166)),Virkedager!C:G,IF(E166="B",3,2)+INDEX('SLA-parameter DRIFT'!E:E,R166+0,0),0)+INDEX('SLA-parameter DRIFT'!D:D,R166+1)</f>
        <v>#N/A</v>
      </c>
      <c r="V166" s="122" t="e">
        <f>VLOOKUP(DATE(YEAR(F166),MONTH(F166),DAY(F166)),Virkedager!C:G,2,0)+INDEX('SLA-parameter DRIFT'!B:B,R166+2)</f>
        <v>#N/A</v>
      </c>
      <c r="W166" s="118" t="e">
        <f>VLOOKUP(DATE(YEAR(F166),MONTH(F166),DAY(F166)),Virkedager!C:G,IF(E166="B",4,3)+INDEX('SLA-parameter DRIFT'!E:E,R166+2,0),0)+INDEX('SLA-parameter DRIFT'!D:D,R166+2)</f>
        <v>#N/A</v>
      </c>
      <c r="X166" s="122" t="str">
        <f t="shared" si="19"/>
        <v/>
      </c>
      <c r="Y166" s="119">
        <f>SUMIF(Virkedager!C:C,"&lt;" &amp; H166,Virkedager!A:A)-SUMIF(Virkedager!C:C,"&lt;" &amp; X166,Virkedager!A:A)</f>
        <v>0</v>
      </c>
      <c r="Z166" s="121" t="str">
        <f t="shared" si="20"/>
        <v/>
      </c>
      <c r="AA166" s="123" t="str">
        <f t="shared" si="15"/>
        <v/>
      </c>
      <c r="AB166" s="124" t="str">
        <f t="shared" si="21"/>
        <v/>
      </c>
      <c r="AC166" s="172"/>
    </row>
    <row r="167" spans="2:29" s="139" customFormat="1" ht="15" x14ac:dyDescent="0.25">
      <c r="B167" s="141"/>
      <c r="C167" s="142"/>
      <c r="D167" s="147"/>
      <c r="E167" s="148"/>
      <c r="F167" s="143"/>
      <c r="G167" s="144"/>
      <c r="H167" s="143"/>
      <c r="I167" s="144"/>
      <c r="J167" s="145"/>
      <c r="K167" s="146"/>
      <c r="L167" s="116" t="s">
        <v>77</v>
      </c>
      <c r="M167" s="117" t="s">
        <v>137</v>
      </c>
      <c r="N167" s="118">
        <f t="shared" si="16"/>
        <v>0</v>
      </c>
      <c r="O167" s="118">
        <f t="shared" si="17"/>
        <v>0</v>
      </c>
      <c r="P167" s="119">
        <f>SUMIF(Virkedager!C:C,"&lt;" &amp; H167,Virkedager!A:A)-SUMIF(Virkedager!C:C,"&lt;" &amp; F167,Virkedager!A:A)</f>
        <v>0</v>
      </c>
      <c r="Q167" s="120" t="str">
        <f t="shared" si="18"/>
        <v>Operatøraksess</v>
      </c>
      <c r="R167" s="121">
        <f>MATCH(Q167,'SLA-parameter DRIFT'!A:A,0)</f>
        <v>16</v>
      </c>
      <c r="S167" s="118" t="e">
        <f>VLOOKUP(DATE(YEAR(F167),MONTH(F167),DAY(F167)),Virkedager!C:G,IF(E167="B",3,2),0)+INDEX('SLA-parameter DRIFT'!D:D,R167+2)</f>
        <v>#N/A</v>
      </c>
      <c r="T167" s="122" t="e">
        <f>VLOOKUP(DATE(YEAR(F167),MONTH(F167),DAY(F167)),Virkedager!C:G,2,0)+INDEX('SLA-parameter DRIFT'!B:B,R167+1)</f>
        <v>#N/A</v>
      </c>
      <c r="U167" s="173" t="e">
        <f>VLOOKUP(DATE(YEAR(F167),MONTH(F167),DAY(F167)),Virkedager!C:G,IF(E167="B",3,2)+INDEX('SLA-parameter DRIFT'!E:E,R167+0,0),0)+INDEX('SLA-parameter DRIFT'!D:D,R167+1)</f>
        <v>#N/A</v>
      </c>
      <c r="V167" s="122" t="e">
        <f>VLOOKUP(DATE(YEAR(F167),MONTH(F167),DAY(F167)),Virkedager!C:G,2,0)+INDEX('SLA-parameter DRIFT'!B:B,R167+2)</f>
        <v>#N/A</v>
      </c>
      <c r="W167" s="118" t="e">
        <f>VLOOKUP(DATE(YEAR(F167),MONTH(F167),DAY(F167)),Virkedager!C:G,IF(E167="B",4,3)+INDEX('SLA-parameter DRIFT'!E:E,R167+2,0),0)+INDEX('SLA-parameter DRIFT'!D:D,R167+2)</f>
        <v>#N/A</v>
      </c>
      <c r="X167" s="122" t="str">
        <f t="shared" si="19"/>
        <v/>
      </c>
      <c r="Y167" s="119">
        <f>SUMIF(Virkedager!C:C,"&lt;" &amp; H167,Virkedager!A:A)-SUMIF(Virkedager!C:C,"&lt;" &amp; X167,Virkedager!A:A)</f>
        <v>0</v>
      </c>
      <c r="Z167" s="121" t="str">
        <f t="shared" si="20"/>
        <v/>
      </c>
      <c r="AA167" s="123" t="str">
        <f t="shared" si="15"/>
        <v/>
      </c>
      <c r="AB167" s="124" t="str">
        <f t="shared" si="21"/>
        <v/>
      </c>
      <c r="AC167" s="172"/>
    </row>
    <row r="168" spans="2:29" s="139" customFormat="1" ht="15" x14ac:dyDescent="0.25">
      <c r="B168" s="141"/>
      <c r="C168" s="142"/>
      <c r="D168" s="147"/>
      <c r="E168" s="148"/>
      <c r="F168" s="143"/>
      <c r="G168" s="144"/>
      <c r="H168" s="143"/>
      <c r="I168" s="144"/>
      <c r="J168" s="145"/>
      <c r="K168" s="146"/>
      <c r="L168" s="116" t="s">
        <v>77</v>
      </c>
      <c r="M168" s="117" t="s">
        <v>137</v>
      </c>
      <c r="N168" s="118">
        <f t="shared" si="16"/>
        <v>0</v>
      </c>
      <c r="O168" s="118">
        <f t="shared" si="17"/>
        <v>0</v>
      </c>
      <c r="P168" s="119">
        <f>SUMIF(Virkedager!C:C,"&lt;" &amp; H168,Virkedager!A:A)-SUMIF(Virkedager!C:C,"&lt;" &amp; F168,Virkedager!A:A)</f>
        <v>0</v>
      </c>
      <c r="Q168" s="120" t="str">
        <f t="shared" si="18"/>
        <v>Operatøraksess</v>
      </c>
      <c r="R168" s="121">
        <f>MATCH(Q168,'SLA-parameter DRIFT'!A:A,0)</f>
        <v>16</v>
      </c>
      <c r="S168" s="118" t="e">
        <f>VLOOKUP(DATE(YEAR(F168),MONTH(F168),DAY(F168)),Virkedager!C:G,IF(E168="B",3,2),0)+INDEX('SLA-parameter DRIFT'!D:D,R168+2)</f>
        <v>#N/A</v>
      </c>
      <c r="T168" s="122" t="e">
        <f>VLOOKUP(DATE(YEAR(F168),MONTH(F168),DAY(F168)),Virkedager!C:G,2,0)+INDEX('SLA-parameter DRIFT'!B:B,R168+1)</f>
        <v>#N/A</v>
      </c>
      <c r="U168" s="173" t="e">
        <f>VLOOKUP(DATE(YEAR(F168),MONTH(F168),DAY(F168)),Virkedager!C:G,IF(E168="B",3,2)+INDEX('SLA-parameter DRIFT'!E:E,R168+0,0),0)+INDEX('SLA-parameter DRIFT'!D:D,R168+1)</f>
        <v>#N/A</v>
      </c>
      <c r="V168" s="122" t="e">
        <f>VLOOKUP(DATE(YEAR(F168),MONTH(F168),DAY(F168)),Virkedager!C:G,2,0)+INDEX('SLA-parameter DRIFT'!B:B,R168+2)</f>
        <v>#N/A</v>
      </c>
      <c r="W168" s="118" t="e">
        <f>VLOOKUP(DATE(YEAR(F168),MONTH(F168),DAY(F168)),Virkedager!C:G,IF(E168="B",4,3)+INDEX('SLA-parameter DRIFT'!E:E,R168+2,0),0)+INDEX('SLA-parameter DRIFT'!D:D,R168+2)</f>
        <v>#N/A</v>
      </c>
      <c r="X168" s="122" t="str">
        <f t="shared" si="19"/>
        <v/>
      </c>
      <c r="Y168" s="119">
        <f>SUMIF(Virkedager!C:C,"&lt;" &amp; H168,Virkedager!A:A)-SUMIF(Virkedager!C:C,"&lt;" &amp; X168,Virkedager!A:A)</f>
        <v>0</v>
      </c>
      <c r="Z168" s="121" t="str">
        <f t="shared" si="20"/>
        <v/>
      </c>
      <c r="AA168" s="123" t="str">
        <f t="shared" si="15"/>
        <v/>
      </c>
      <c r="AB168" s="124" t="str">
        <f t="shared" si="21"/>
        <v/>
      </c>
      <c r="AC168" s="172"/>
    </row>
    <row r="169" spans="2:29" s="139" customFormat="1" ht="15" x14ac:dyDescent="0.25">
      <c r="B169" s="141"/>
      <c r="C169" s="142"/>
      <c r="D169" s="147"/>
      <c r="E169" s="148"/>
      <c r="F169" s="143"/>
      <c r="G169" s="144"/>
      <c r="H169" s="143"/>
      <c r="I169" s="144"/>
      <c r="J169" s="145"/>
      <c r="K169" s="146"/>
      <c r="L169" s="116" t="s">
        <v>77</v>
      </c>
      <c r="M169" s="117" t="s">
        <v>137</v>
      </c>
      <c r="N169" s="118">
        <f t="shared" si="16"/>
        <v>0</v>
      </c>
      <c r="O169" s="118">
        <f t="shared" si="17"/>
        <v>0</v>
      </c>
      <c r="P169" s="119">
        <f>SUMIF(Virkedager!C:C,"&lt;" &amp; H169,Virkedager!A:A)-SUMIF(Virkedager!C:C,"&lt;" &amp; F169,Virkedager!A:A)</f>
        <v>0</v>
      </c>
      <c r="Q169" s="120" t="str">
        <f t="shared" si="18"/>
        <v>Operatøraksess</v>
      </c>
      <c r="R169" s="121">
        <f>MATCH(Q169,'SLA-parameter DRIFT'!A:A,0)</f>
        <v>16</v>
      </c>
      <c r="S169" s="118" t="e">
        <f>VLOOKUP(DATE(YEAR(F169),MONTH(F169),DAY(F169)),Virkedager!C:G,IF(E169="B",3,2),0)+INDEX('SLA-parameter DRIFT'!D:D,R169+2)</f>
        <v>#N/A</v>
      </c>
      <c r="T169" s="122" t="e">
        <f>VLOOKUP(DATE(YEAR(F169),MONTH(F169),DAY(F169)),Virkedager!C:G,2,0)+INDEX('SLA-parameter DRIFT'!B:B,R169+1)</f>
        <v>#N/A</v>
      </c>
      <c r="U169" s="173" t="e">
        <f>VLOOKUP(DATE(YEAR(F169),MONTH(F169),DAY(F169)),Virkedager!C:G,IF(E169="B",3,2)+INDEX('SLA-parameter DRIFT'!E:E,R169+0,0),0)+INDEX('SLA-parameter DRIFT'!D:D,R169+1)</f>
        <v>#N/A</v>
      </c>
      <c r="V169" s="122" t="e">
        <f>VLOOKUP(DATE(YEAR(F169),MONTH(F169),DAY(F169)),Virkedager!C:G,2,0)+INDEX('SLA-parameter DRIFT'!B:B,R169+2)</f>
        <v>#N/A</v>
      </c>
      <c r="W169" s="118" t="e">
        <f>VLOOKUP(DATE(YEAR(F169),MONTH(F169),DAY(F169)),Virkedager!C:G,IF(E169="B",4,3)+INDEX('SLA-parameter DRIFT'!E:E,R169+2,0),0)+INDEX('SLA-parameter DRIFT'!D:D,R169+2)</f>
        <v>#N/A</v>
      </c>
      <c r="X169" s="122" t="str">
        <f t="shared" si="19"/>
        <v/>
      </c>
      <c r="Y169" s="119">
        <f>SUMIF(Virkedager!C:C,"&lt;" &amp; H169,Virkedager!A:A)-SUMIF(Virkedager!C:C,"&lt;" &amp; X169,Virkedager!A:A)</f>
        <v>0</v>
      </c>
      <c r="Z169" s="121" t="str">
        <f t="shared" si="20"/>
        <v/>
      </c>
      <c r="AA169" s="123" t="str">
        <f t="shared" si="15"/>
        <v/>
      </c>
      <c r="AB169" s="124" t="str">
        <f t="shared" si="21"/>
        <v/>
      </c>
      <c r="AC169" s="172"/>
    </row>
    <row r="170" spans="2:29" s="139" customFormat="1" ht="15" x14ac:dyDescent="0.25">
      <c r="B170" s="141"/>
      <c r="C170" s="142"/>
      <c r="D170" s="147"/>
      <c r="E170" s="148"/>
      <c r="F170" s="143"/>
      <c r="G170" s="144"/>
      <c r="H170" s="143"/>
      <c r="I170" s="144"/>
      <c r="J170" s="145"/>
      <c r="K170" s="146"/>
      <c r="L170" s="116" t="s">
        <v>77</v>
      </c>
      <c r="M170" s="117" t="s">
        <v>137</v>
      </c>
      <c r="N170" s="118">
        <f t="shared" si="16"/>
        <v>0</v>
      </c>
      <c r="O170" s="118">
        <f t="shared" si="17"/>
        <v>0</v>
      </c>
      <c r="P170" s="119">
        <f>SUMIF(Virkedager!C:C,"&lt;" &amp; H170,Virkedager!A:A)-SUMIF(Virkedager!C:C,"&lt;" &amp; F170,Virkedager!A:A)</f>
        <v>0</v>
      </c>
      <c r="Q170" s="120" t="str">
        <f t="shared" si="18"/>
        <v>Operatøraksess</v>
      </c>
      <c r="R170" s="121">
        <f>MATCH(Q170,'SLA-parameter DRIFT'!A:A,0)</f>
        <v>16</v>
      </c>
      <c r="S170" s="118" t="e">
        <f>VLOOKUP(DATE(YEAR(F170),MONTH(F170),DAY(F170)),Virkedager!C:G,IF(E170="B",3,2),0)+INDEX('SLA-parameter DRIFT'!D:D,R170+2)</f>
        <v>#N/A</v>
      </c>
      <c r="T170" s="122" t="e">
        <f>VLOOKUP(DATE(YEAR(F170),MONTH(F170),DAY(F170)),Virkedager!C:G,2,0)+INDEX('SLA-parameter DRIFT'!B:B,R170+1)</f>
        <v>#N/A</v>
      </c>
      <c r="U170" s="173" t="e">
        <f>VLOOKUP(DATE(YEAR(F170),MONTH(F170),DAY(F170)),Virkedager!C:G,IF(E170="B",3,2)+INDEX('SLA-parameter DRIFT'!E:E,R170+0,0),0)+INDEX('SLA-parameter DRIFT'!D:D,R170+1)</f>
        <v>#N/A</v>
      </c>
      <c r="V170" s="122" t="e">
        <f>VLOOKUP(DATE(YEAR(F170),MONTH(F170),DAY(F170)),Virkedager!C:G,2,0)+INDEX('SLA-parameter DRIFT'!B:B,R170+2)</f>
        <v>#N/A</v>
      </c>
      <c r="W170" s="118" t="e">
        <f>VLOOKUP(DATE(YEAR(F170),MONTH(F170),DAY(F170)),Virkedager!C:G,IF(E170="B",4,3)+INDEX('SLA-parameter DRIFT'!E:E,R170+2,0),0)+INDEX('SLA-parameter DRIFT'!D:D,R170+2)</f>
        <v>#N/A</v>
      </c>
      <c r="X170" s="122" t="str">
        <f t="shared" si="19"/>
        <v/>
      </c>
      <c r="Y170" s="119">
        <f>SUMIF(Virkedager!C:C,"&lt;" &amp; H170,Virkedager!A:A)-SUMIF(Virkedager!C:C,"&lt;" &amp; X170,Virkedager!A:A)</f>
        <v>0</v>
      </c>
      <c r="Z170" s="121" t="str">
        <f t="shared" si="20"/>
        <v/>
      </c>
      <c r="AA170" s="123" t="str">
        <f t="shared" si="15"/>
        <v/>
      </c>
      <c r="AB170" s="124" t="str">
        <f t="shared" si="21"/>
        <v/>
      </c>
      <c r="AC170" s="172"/>
    </row>
    <row r="171" spans="2:29" s="139" customFormat="1" ht="15" x14ac:dyDescent="0.25">
      <c r="B171" s="141"/>
      <c r="C171" s="142"/>
      <c r="D171" s="147"/>
      <c r="E171" s="148"/>
      <c r="F171" s="143"/>
      <c r="G171" s="144"/>
      <c r="H171" s="143"/>
      <c r="I171" s="144"/>
      <c r="J171" s="145"/>
      <c r="K171" s="146"/>
      <c r="L171" s="116" t="s">
        <v>77</v>
      </c>
      <c r="M171" s="117" t="s">
        <v>137</v>
      </c>
      <c r="N171" s="118">
        <f t="shared" si="16"/>
        <v>0</v>
      </c>
      <c r="O171" s="118">
        <f t="shared" si="17"/>
        <v>0</v>
      </c>
      <c r="P171" s="119">
        <f>SUMIF(Virkedager!C:C,"&lt;" &amp; H171,Virkedager!A:A)-SUMIF(Virkedager!C:C,"&lt;" &amp; F171,Virkedager!A:A)</f>
        <v>0</v>
      </c>
      <c r="Q171" s="120" t="str">
        <f t="shared" si="18"/>
        <v>Operatøraksess</v>
      </c>
      <c r="R171" s="121">
        <f>MATCH(Q171,'SLA-parameter DRIFT'!A:A,0)</f>
        <v>16</v>
      </c>
      <c r="S171" s="118" t="e">
        <f>VLOOKUP(DATE(YEAR(F171),MONTH(F171),DAY(F171)),Virkedager!C:G,IF(E171="B",3,2),0)+INDEX('SLA-parameter DRIFT'!D:D,R171+2)</f>
        <v>#N/A</v>
      </c>
      <c r="T171" s="122" t="e">
        <f>VLOOKUP(DATE(YEAR(F171),MONTH(F171),DAY(F171)),Virkedager!C:G,2,0)+INDEX('SLA-parameter DRIFT'!B:B,R171+1)</f>
        <v>#N/A</v>
      </c>
      <c r="U171" s="173" t="e">
        <f>VLOOKUP(DATE(YEAR(F171),MONTH(F171),DAY(F171)),Virkedager!C:G,IF(E171="B",3,2)+INDEX('SLA-parameter DRIFT'!E:E,R171+0,0),0)+INDEX('SLA-parameter DRIFT'!D:D,R171+1)</f>
        <v>#N/A</v>
      </c>
      <c r="V171" s="122" t="e">
        <f>VLOOKUP(DATE(YEAR(F171),MONTH(F171),DAY(F171)),Virkedager!C:G,2,0)+INDEX('SLA-parameter DRIFT'!B:B,R171+2)</f>
        <v>#N/A</v>
      </c>
      <c r="W171" s="118" t="e">
        <f>VLOOKUP(DATE(YEAR(F171),MONTH(F171),DAY(F171)),Virkedager!C:G,IF(E171="B",4,3)+INDEX('SLA-parameter DRIFT'!E:E,R171+2,0),0)+INDEX('SLA-parameter DRIFT'!D:D,R171+2)</f>
        <v>#N/A</v>
      </c>
      <c r="X171" s="122" t="str">
        <f t="shared" si="19"/>
        <v/>
      </c>
      <c r="Y171" s="119">
        <f>SUMIF(Virkedager!C:C,"&lt;" &amp; H171,Virkedager!A:A)-SUMIF(Virkedager!C:C,"&lt;" &amp; X171,Virkedager!A:A)</f>
        <v>0</v>
      </c>
      <c r="Z171" s="121" t="str">
        <f t="shared" si="20"/>
        <v/>
      </c>
      <c r="AA171" s="123" t="str">
        <f t="shared" si="15"/>
        <v/>
      </c>
      <c r="AB171" s="124" t="str">
        <f t="shared" si="21"/>
        <v/>
      </c>
      <c r="AC171" s="172"/>
    </row>
    <row r="172" spans="2:29" s="139" customFormat="1" ht="15" x14ac:dyDescent="0.25">
      <c r="B172" s="141"/>
      <c r="C172" s="142"/>
      <c r="D172" s="147"/>
      <c r="E172" s="148"/>
      <c r="F172" s="143"/>
      <c r="G172" s="144"/>
      <c r="H172" s="143"/>
      <c r="I172" s="144"/>
      <c r="J172" s="145"/>
      <c r="K172" s="146"/>
      <c r="L172" s="116" t="s">
        <v>77</v>
      </c>
      <c r="M172" s="117" t="s">
        <v>137</v>
      </c>
      <c r="N172" s="118">
        <f t="shared" si="16"/>
        <v>0</v>
      </c>
      <c r="O172" s="118">
        <f t="shared" si="17"/>
        <v>0</v>
      </c>
      <c r="P172" s="119">
        <f>SUMIF(Virkedager!C:C,"&lt;" &amp; H172,Virkedager!A:A)-SUMIF(Virkedager!C:C,"&lt;" &amp; F172,Virkedager!A:A)</f>
        <v>0</v>
      </c>
      <c r="Q172" s="120" t="str">
        <f t="shared" si="18"/>
        <v>Operatøraksess</v>
      </c>
      <c r="R172" s="121">
        <f>MATCH(Q172,'SLA-parameter DRIFT'!A:A,0)</f>
        <v>16</v>
      </c>
      <c r="S172" s="118" t="e">
        <f>VLOOKUP(DATE(YEAR(F172),MONTH(F172),DAY(F172)),Virkedager!C:G,IF(E172="B",3,2),0)+INDEX('SLA-parameter DRIFT'!D:D,R172+2)</f>
        <v>#N/A</v>
      </c>
      <c r="T172" s="122" t="e">
        <f>VLOOKUP(DATE(YEAR(F172),MONTH(F172),DAY(F172)),Virkedager!C:G,2,0)+INDEX('SLA-parameter DRIFT'!B:B,R172+1)</f>
        <v>#N/A</v>
      </c>
      <c r="U172" s="173" t="e">
        <f>VLOOKUP(DATE(YEAR(F172),MONTH(F172),DAY(F172)),Virkedager!C:G,IF(E172="B",3,2)+INDEX('SLA-parameter DRIFT'!E:E,R172+0,0),0)+INDEX('SLA-parameter DRIFT'!D:D,R172+1)</f>
        <v>#N/A</v>
      </c>
      <c r="V172" s="122" t="e">
        <f>VLOOKUP(DATE(YEAR(F172),MONTH(F172),DAY(F172)),Virkedager!C:G,2,0)+INDEX('SLA-parameter DRIFT'!B:B,R172+2)</f>
        <v>#N/A</v>
      </c>
      <c r="W172" s="118" t="e">
        <f>VLOOKUP(DATE(YEAR(F172),MONTH(F172),DAY(F172)),Virkedager!C:G,IF(E172="B",4,3)+INDEX('SLA-parameter DRIFT'!E:E,R172+2,0),0)+INDEX('SLA-parameter DRIFT'!D:D,R172+2)</f>
        <v>#N/A</v>
      </c>
      <c r="X172" s="122" t="str">
        <f t="shared" si="19"/>
        <v/>
      </c>
      <c r="Y172" s="119">
        <f>SUMIF(Virkedager!C:C,"&lt;" &amp; H172,Virkedager!A:A)-SUMIF(Virkedager!C:C,"&lt;" &amp; X172,Virkedager!A:A)</f>
        <v>0</v>
      </c>
      <c r="Z172" s="121" t="str">
        <f t="shared" si="20"/>
        <v/>
      </c>
      <c r="AA172" s="123" t="str">
        <f t="shared" si="15"/>
        <v/>
      </c>
      <c r="AB172" s="124" t="str">
        <f t="shared" si="21"/>
        <v/>
      </c>
      <c r="AC172" s="172"/>
    </row>
    <row r="173" spans="2:29" s="139" customFormat="1" ht="15" x14ac:dyDescent="0.25">
      <c r="B173" s="141"/>
      <c r="C173" s="142"/>
      <c r="D173" s="147"/>
      <c r="E173" s="148"/>
      <c r="F173" s="143"/>
      <c r="G173" s="144"/>
      <c r="H173" s="143"/>
      <c r="I173" s="144"/>
      <c r="J173" s="145"/>
      <c r="K173" s="146"/>
      <c r="L173" s="116" t="s">
        <v>77</v>
      </c>
      <c r="M173" s="117" t="s">
        <v>137</v>
      </c>
      <c r="N173" s="118">
        <f t="shared" si="16"/>
        <v>0</v>
      </c>
      <c r="O173" s="118">
        <f t="shared" si="17"/>
        <v>0</v>
      </c>
      <c r="P173" s="119">
        <f>SUMIF(Virkedager!C:C,"&lt;" &amp; H173,Virkedager!A:A)-SUMIF(Virkedager!C:C,"&lt;" &amp; F173,Virkedager!A:A)</f>
        <v>0</v>
      </c>
      <c r="Q173" s="120" t="str">
        <f t="shared" si="18"/>
        <v>Operatøraksess</v>
      </c>
      <c r="R173" s="121">
        <f>MATCH(Q173,'SLA-parameter DRIFT'!A:A,0)</f>
        <v>16</v>
      </c>
      <c r="S173" s="118" t="e">
        <f>VLOOKUP(DATE(YEAR(F173),MONTH(F173),DAY(F173)),Virkedager!C:G,IF(E173="B",3,2),0)+INDEX('SLA-parameter DRIFT'!D:D,R173+2)</f>
        <v>#N/A</v>
      </c>
      <c r="T173" s="122" t="e">
        <f>VLOOKUP(DATE(YEAR(F173),MONTH(F173),DAY(F173)),Virkedager!C:G,2,0)+INDEX('SLA-parameter DRIFT'!B:B,R173+1)</f>
        <v>#N/A</v>
      </c>
      <c r="U173" s="173" t="e">
        <f>VLOOKUP(DATE(YEAR(F173),MONTH(F173),DAY(F173)),Virkedager!C:G,IF(E173="B",3,2)+INDEX('SLA-parameter DRIFT'!E:E,R173+0,0),0)+INDEX('SLA-parameter DRIFT'!D:D,R173+1)</f>
        <v>#N/A</v>
      </c>
      <c r="V173" s="122" t="e">
        <f>VLOOKUP(DATE(YEAR(F173),MONTH(F173),DAY(F173)),Virkedager!C:G,2,0)+INDEX('SLA-parameter DRIFT'!B:B,R173+2)</f>
        <v>#N/A</v>
      </c>
      <c r="W173" s="118" t="e">
        <f>VLOOKUP(DATE(YEAR(F173),MONTH(F173),DAY(F173)),Virkedager!C:G,IF(E173="B",4,3)+INDEX('SLA-parameter DRIFT'!E:E,R173+2,0),0)+INDEX('SLA-parameter DRIFT'!D:D,R173+2)</f>
        <v>#N/A</v>
      </c>
      <c r="X173" s="122" t="str">
        <f t="shared" si="19"/>
        <v/>
      </c>
      <c r="Y173" s="119">
        <f>SUMIF(Virkedager!C:C,"&lt;" &amp; H173,Virkedager!A:A)-SUMIF(Virkedager!C:C,"&lt;" &amp; X173,Virkedager!A:A)</f>
        <v>0</v>
      </c>
      <c r="Z173" s="121" t="str">
        <f t="shared" si="20"/>
        <v/>
      </c>
      <c r="AA173" s="123" t="str">
        <f t="shared" si="15"/>
        <v/>
      </c>
      <c r="AB173" s="124" t="str">
        <f t="shared" si="21"/>
        <v/>
      </c>
      <c r="AC173" s="172"/>
    </row>
    <row r="174" spans="2:29" s="139" customFormat="1" ht="15" x14ac:dyDescent="0.25">
      <c r="B174" s="141"/>
      <c r="C174" s="142"/>
      <c r="D174" s="147"/>
      <c r="E174" s="148"/>
      <c r="F174" s="143"/>
      <c r="G174" s="144"/>
      <c r="H174" s="143"/>
      <c r="I174" s="144"/>
      <c r="J174" s="145"/>
      <c r="K174" s="146"/>
      <c r="L174" s="116" t="s">
        <v>77</v>
      </c>
      <c r="M174" s="117" t="s">
        <v>137</v>
      </c>
      <c r="N174" s="118">
        <f t="shared" si="16"/>
        <v>0</v>
      </c>
      <c r="O174" s="118">
        <f t="shared" si="17"/>
        <v>0</v>
      </c>
      <c r="P174" s="119">
        <f>SUMIF(Virkedager!C:C,"&lt;" &amp; H174,Virkedager!A:A)-SUMIF(Virkedager!C:C,"&lt;" &amp; F174,Virkedager!A:A)</f>
        <v>0</v>
      </c>
      <c r="Q174" s="120" t="str">
        <f t="shared" si="18"/>
        <v>Operatøraksess</v>
      </c>
      <c r="R174" s="121">
        <f>MATCH(Q174,'SLA-parameter DRIFT'!A:A,0)</f>
        <v>16</v>
      </c>
      <c r="S174" s="118" t="e">
        <f>VLOOKUP(DATE(YEAR(F174),MONTH(F174),DAY(F174)),Virkedager!C:G,IF(E174="B",3,2),0)+INDEX('SLA-parameter DRIFT'!D:D,R174+2)</f>
        <v>#N/A</v>
      </c>
      <c r="T174" s="122" t="e">
        <f>VLOOKUP(DATE(YEAR(F174),MONTH(F174),DAY(F174)),Virkedager!C:G,2,0)+INDEX('SLA-parameter DRIFT'!B:B,R174+1)</f>
        <v>#N/A</v>
      </c>
      <c r="U174" s="173" t="e">
        <f>VLOOKUP(DATE(YEAR(F174),MONTH(F174),DAY(F174)),Virkedager!C:G,IF(E174="B",3,2)+INDEX('SLA-parameter DRIFT'!E:E,R174+0,0),0)+INDEX('SLA-parameter DRIFT'!D:D,R174+1)</f>
        <v>#N/A</v>
      </c>
      <c r="V174" s="122" t="e">
        <f>VLOOKUP(DATE(YEAR(F174),MONTH(F174),DAY(F174)),Virkedager!C:G,2,0)+INDEX('SLA-parameter DRIFT'!B:B,R174+2)</f>
        <v>#N/A</v>
      </c>
      <c r="W174" s="118" t="e">
        <f>VLOOKUP(DATE(YEAR(F174),MONTH(F174),DAY(F174)),Virkedager!C:G,IF(E174="B",4,3)+INDEX('SLA-parameter DRIFT'!E:E,R174+2,0),0)+INDEX('SLA-parameter DRIFT'!D:D,R174+2)</f>
        <v>#N/A</v>
      </c>
      <c r="X174" s="122" t="str">
        <f t="shared" si="19"/>
        <v/>
      </c>
      <c r="Y174" s="119">
        <f>SUMIF(Virkedager!C:C,"&lt;" &amp; H174,Virkedager!A:A)-SUMIF(Virkedager!C:C,"&lt;" &amp; X174,Virkedager!A:A)</f>
        <v>0</v>
      </c>
      <c r="Z174" s="121" t="str">
        <f t="shared" si="20"/>
        <v/>
      </c>
      <c r="AA174" s="123" t="str">
        <f t="shared" si="15"/>
        <v/>
      </c>
      <c r="AB174" s="124" t="str">
        <f t="shared" si="21"/>
        <v/>
      </c>
      <c r="AC174" s="172"/>
    </row>
    <row r="175" spans="2:29" s="139" customFormat="1" ht="15" x14ac:dyDescent="0.25">
      <c r="B175" s="141"/>
      <c r="C175" s="142"/>
      <c r="D175" s="147"/>
      <c r="E175" s="148"/>
      <c r="F175" s="143"/>
      <c r="G175" s="144"/>
      <c r="H175" s="143"/>
      <c r="I175" s="144"/>
      <c r="J175" s="145"/>
      <c r="K175" s="146"/>
      <c r="L175" s="116" t="s">
        <v>77</v>
      </c>
      <c r="M175" s="117" t="s">
        <v>137</v>
      </c>
      <c r="N175" s="118">
        <f t="shared" si="16"/>
        <v>0</v>
      </c>
      <c r="O175" s="118">
        <f t="shared" si="17"/>
        <v>0</v>
      </c>
      <c r="P175" s="119">
        <f>SUMIF(Virkedager!C:C,"&lt;" &amp; H175,Virkedager!A:A)-SUMIF(Virkedager!C:C,"&lt;" &amp; F175,Virkedager!A:A)</f>
        <v>0</v>
      </c>
      <c r="Q175" s="120" t="str">
        <f t="shared" si="18"/>
        <v>Operatøraksess</v>
      </c>
      <c r="R175" s="121">
        <f>MATCH(Q175,'SLA-parameter DRIFT'!A:A,0)</f>
        <v>16</v>
      </c>
      <c r="S175" s="118" t="e">
        <f>VLOOKUP(DATE(YEAR(F175),MONTH(F175),DAY(F175)),Virkedager!C:G,IF(E175="B",3,2),0)+INDEX('SLA-parameter DRIFT'!D:D,R175+2)</f>
        <v>#N/A</v>
      </c>
      <c r="T175" s="122" t="e">
        <f>VLOOKUP(DATE(YEAR(F175),MONTH(F175),DAY(F175)),Virkedager!C:G,2,0)+INDEX('SLA-parameter DRIFT'!B:B,R175+1)</f>
        <v>#N/A</v>
      </c>
      <c r="U175" s="173" t="e">
        <f>VLOOKUP(DATE(YEAR(F175),MONTH(F175),DAY(F175)),Virkedager!C:G,IF(E175="B",3,2)+INDEX('SLA-parameter DRIFT'!E:E,R175+0,0),0)+INDEX('SLA-parameter DRIFT'!D:D,R175+1)</f>
        <v>#N/A</v>
      </c>
      <c r="V175" s="122" t="e">
        <f>VLOOKUP(DATE(YEAR(F175),MONTH(F175),DAY(F175)),Virkedager!C:G,2,0)+INDEX('SLA-parameter DRIFT'!B:B,R175+2)</f>
        <v>#N/A</v>
      </c>
      <c r="W175" s="118" t="e">
        <f>VLOOKUP(DATE(YEAR(F175),MONTH(F175),DAY(F175)),Virkedager!C:G,IF(E175="B",4,3)+INDEX('SLA-parameter DRIFT'!E:E,R175+2,0),0)+INDEX('SLA-parameter DRIFT'!D:D,R175+2)</f>
        <v>#N/A</v>
      </c>
      <c r="X175" s="122" t="str">
        <f t="shared" si="19"/>
        <v/>
      </c>
      <c r="Y175" s="119">
        <f>SUMIF(Virkedager!C:C,"&lt;" &amp; H175,Virkedager!A:A)-SUMIF(Virkedager!C:C,"&lt;" &amp; X175,Virkedager!A:A)</f>
        <v>0</v>
      </c>
      <c r="Z175" s="121" t="str">
        <f t="shared" si="20"/>
        <v/>
      </c>
      <c r="AA175" s="123" t="str">
        <f t="shared" si="15"/>
        <v/>
      </c>
      <c r="AB175" s="124" t="str">
        <f t="shared" si="21"/>
        <v/>
      </c>
      <c r="AC175" s="172"/>
    </row>
    <row r="176" spans="2:29" s="139" customFormat="1" ht="15" x14ac:dyDescent="0.25">
      <c r="B176" s="141"/>
      <c r="C176" s="142"/>
      <c r="D176" s="147"/>
      <c r="E176" s="148"/>
      <c r="F176" s="143"/>
      <c r="G176" s="144"/>
      <c r="H176" s="143"/>
      <c r="I176" s="144"/>
      <c r="J176" s="145"/>
      <c r="K176" s="146"/>
      <c r="L176" s="116" t="s">
        <v>77</v>
      </c>
      <c r="M176" s="117" t="s">
        <v>137</v>
      </c>
      <c r="N176" s="118">
        <f t="shared" si="16"/>
        <v>0</v>
      </c>
      <c r="O176" s="118">
        <f t="shared" si="17"/>
        <v>0</v>
      </c>
      <c r="P176" s="119">
        <f>SUMIF(Virkedager!C:C,"&lt;" &amp; H176,Virkedager!A:A)-SUMIF(Virkedager!C:C,"&lt;" &amp; F176,Virkedager!A:A)</f>
        <v>0</v>
      </c>
      <c r="Q176" s="120" t="str">
        <f t="shared" si="18"/>
        <v>Operatøraksess</v>
      </c>
      <c r="R176" s="121">
        <f>MATCH(Q176,'SLA-parameter DRIFT'!A:A,0)</f>
        <v>16</v>
      </c>
      <c r="S176" s="118" t="e">
        <f>VLOOKUP(DATE(YEAR(F176),MONTH(F176),DAY(F176)),Virkedager!C:G,IF(E176="B",3,2),0)+INDEX('SLA-parameter DRIFT'!D:D,R176+2)</f>
        <v>#N/A</v>
      </c>
      <c r="T176" s="122" t="e">
        <f>VLOOKUP(DATE(YEAR(F176),MONTH(F176),DAY(F176)),Virkedager!C:G,2,0)+INDEX('SLA-parameter DRIFT'!B:B,R176+1)</f>
        <v>#N/A</v>
      </c>
      <c r="U176" s="173" t="e">
        <f>VLOOKUP(DATE(YEAR(F176),MONTH(F176),DAY(F176)),Virkedager!C:G,IF(E176="B",3,2)+INDEX('SLA-parameter DRIFT'!E:E,R176+0,0),0)+INDEX('SLA-parameter DRIFT'!D:D,R176+1)</f>
        <v>#N/A</v>
      </c>
      <c r="V176" s="122" t="e">
        <f>VLOOKUP(DATE(YEAR(F176),MONTH(F176),DAY(F176)),Virkedager!C:G,2,0)+INDEX('SLA-parameter DRIFT'!B:B,R176+2)</f>
        <v>#N/A</v>
      </c>
      <c r="W176" s="118" t="e">
        <f>VLOOKUP(DATE(YEAR(F176),MONTH(F176),DAY(F176)),Virkedager!C:G,IF(E176="B",4,3)+INDEX('SLA-parameter DRIFT'!E:E,R176+2,0),0)+INDEX('SLA-parameter DRIFT'!D:D,R176+2)</f>
        <v>#N/A</v>
      </c>
      <c r="X176" s="122" t="str">
        <f t="shared" si="19"/>
        <v/>
      </c>
      <c r="Y176" s="119">
        <f>SUMIF(Virkedager!C:C,"&lt;" &amp; H176,Virkedager!A:A)-SUMIF(Virkedager!C:C,"&lt;" &amp; X176,Virkedager!A:A)</f>
        <v>0</v>
      </c>
      <c r="Z176" s="121" t="str">
        <f t="shared" si="20"/>
        <v/>
      </c>
      <c r="AA176" s="123" t="str">
        <f t="shared" si="15"/>
        <v/>
      </c>
      <c r="AB176" s="124" t="str">
        <f t="shared" si="21"/>
        <v/>
      </c>
      <c r="AC176" s="172"/>
    </row>
    <row r="177" spans="2:29" s="139" customFormat="1" ht="15" x14ac:dyDescent="0.25">
      <c r="B177" s="141"/>
      <c r="C177" s="142"/>
      <c r="D177" s="147"/>
      <c r="E177" s="148"/>
      <c r="F177" s="143"/>
      <c r="G177" s="144"/>
      <c r="H177" s="143"/>
      <c r="I177" s="144"/>
      <c r="J177" s="145"/>
      <c r="K177" s="146"/>
      <c r="L177" s="116" t="s">
        <v>77</v>
      </c>
      <c r="M177" s="117" t="s">
        <v>137</v>
      </c>
      <c r="N177" s="118">
        <f t="shared" si="16"/>
        <v>0</v>
      </c>
      <c r="O177" s="118">
        <f t="shared" si="17"/>
        <v>0</v>
      </c>
      <c r="P177" s="119">
        <f>SUMIF(Virkedager!C:C,"&lt;" &amp; H177,Virkedager!A:A)-SUMIF(Virkedager!C:C,"&lt;" &amp; F177,Virkedager!A:A)</f>
        <v>0</v>
      </c>
      <c r="Q177" s="120" t="str">
        <f t="shared" si="18"/>
        <v>Operatøraksess</v>
      </c>
      <c r="R177" s="121">
        <f>MATCH(Q177,'SLA-parameter DRIFT'!A:A,0)</f>
        <v>16</v>
      </c>
      <c r="S177" s="118" t="e">
        <f>VLOOKUP(DATE(YEAR(F177),MONTH(F177),DAY(F177)),Virkedager!C:G,IF(E177="B",3,2),0)+INDEX('SLA-parameter DRIFT'!D:D,R177+2)</f>
        <v>#N/A</v>
      </c>
      <c r="T177" s="122" t="e">
        <f>VLOOKUP(DATE(YEAR(F177),MONTH(F177),DAY(F177)),Virkedager!C:G,2,0)+INDEX('SLA-parameter DRIFT'!B:B,R177+1)</f>
        <v>#N/A</v>
      </c>
      <c r="U177" s="173" t="e">
        <f>VLOOKUP(DATE(YEAR(F177),MONTH(F177),DAY(F177)),Virkedager!C:G,IF(E177="B",3,2)+INDEX('SLA-parameter DRIFT'!E:E,R177+0,0),0)+INDEX('SLA-parameter DRIFT'!D:D,R177+1)</f>
        <v>#N/A</v>
      </c>
      <c r="V177" s="122" t="e">
        <f>VLOOKUP(DATE(YEAR(F177),MONTH(F177),DAY(F177)),Virkedager!C:G,2,0)+INDEX('SLA-parameter DRIFT'!B:B,R177+2)</f>
        <v>#N/A</v>
      </c>
      <c r="W177" s="118" t="e">
        <f>VLOOKUP(DATE(YEAR(F177),MONTH(F177),DAY(F177)),Virkedager!C:G,IF(E177="B",4,3)+INDEX('SLA-parameter DRIFT'!E:E,R177+2,0),0)+INDEX('SLA-parameter DRIFT'!D:D,R177+2)</f>
        <v>#N/A</v>
      </c>
      <c r="X177" s="122" t="str">
        <f t="shared" si="19"/>
        <v/>
      </c>
      <c r="Y177" s="119">
        <f>SUMIF(Virkedager!C:C,"&lt;" &amp; H177,Virkedager!A:A)-SUMIF(Virkedager!C:C,"&lt;" &amp; X177,Virkedager!A:A)</f>
        <v>0</v>
      </c>
      <c r="Z177" s="121" t="str">
        <f t="shared" si="20"/>
        <v/>
      </c>
      <c r="AA177" s="123" t="str">
        <f t="shared" si="15"/>
        <v/>
      </c>
      <c r="AB177" s="124" t="str">
        <f t="shared" si="21"/>
        <v/>
      </c>
      <c r="AC177" s="172"/>
    </row>
    <row r="178" spans="2:29" s="139" customFormat="1" ht="15" x14ac:dyDescent="0.25">
      <c r="B178" s="141"/>
      <c r="C178" s="142"/>
      <c r="D178" s="147"/>
      <c r="E178" s="148"/>
      <c r="F178" s="143"/>
      <c r="G178" s="144"/>
      <c r="H178" s="143"/>
      <c r="I178" s="144"/>
      <c r="J178" s="145"/>
      <c r="K178" s="146"/>
      <c r="L178" s="116" t="s">
        <v>77</v>
      </c>
      <c r="M178" s="117" t="s">
        <v>137</v>
      </c>
      <c r="N178" s="118">
        <f t="shared" si="16"/>
        <v>0</v>
      </c>
      <c r="O178" s="118">
        <f t="shared" si="17"/>
        <v>0</v>
      </c>
      <c r="P178" s="119">
        <f>SUMIF(Virkedager!C:C,"&lt;" &amp; H178,Virkedager!A:A)-SUMIF(Virkedager!C:C,"&lt;" &amp; F178,Virkedager!A:A)</f>
        <v>0</v>
      </c>
      <c r="Q178" s="120" t="str">
        <f t="shared" si="18"/>
        <v>Operatøraksess</v>
      </c>
      <c r="R178" s="121">
        <f>MATCH(Q178,'SLA-parameter DRIFT'!A:A,0)</f>
        <v>16</v>
      </c>
      <c r="S178" s="118" t="e">
        <f>VLOOKUP(DATE(YEAR(F178),MONTH(F178),DAY(F178)),Virkedager!C:G,IF(E178="B",3,2),0)+INDEX('SLA-parameter DRIFT'!D:D,R178+2)</f>
        <v>#N/A</v>
      </c>
      <c r="T178" s="122" t="e">
        <f>VLOOKUP(DATE(YEAR(F178),MONTH(F178),DAY(F178)),Virkedager!C:G,2,0)+INDEX('SLA-parameter DRIFT'!B:B,R178+1)</f>
        <v>#N/A</v>
      </c>
      <c r="U178" s="173" t="e">
        <f>VLOOKUP(DATE(YEAR(F178),MONTH(F178),DAY(F178)),Virkedager!C:G,IF(E178="B",3,2)+INDEX('SLA-parameter DRIFT'!E:E,R178+0,0),0)+INDEX('SLA-parameter DRIFT'!D:D,R178+1)</f>
        <v>#N/A</v>
      </c>
      <c r="V178" s="122" t="e">
        <f>VLOOKUP(DATE(YEAR(F178),MONTH(F178),DAY(F178)),Virkedager!C:G,2,0)+INDEX('SLA-parameter DRIFT'!B:B,R178+2)</f>
        <v>#N/A</v>
      </c>
      <c r="W178" s="118" t="e">
        <f>VLOOKUP(DATE(YEAR(F178),MONTH(F178),DAY(F178)),Virkedager!C:G,IF(E178="B",4,3)+INDEX('SLA-parameter DRIFT'!E:E,R178+2,0),0)+INDEX('SLA-parameter DRIFT'!D:D,R178+2)</f>
        <v>#N/A</v>
      </c>
      <c r="X178" s="122" t="str">
        <f t="shared" si="19"/>
        <v/>
      </c>
      <c r="Y178" s="119">
        <f>SUMIF(Virkedager!C:C,"&lt;" &amp; H178,Virkedager!A:A)-SUMIF(Virkedager!C:C,"&lt;" &amp; X178,Virkedager!A:A)</f>
        <v>0</v>
      </c>
      <c r="Z178" s="121" t="str">
        <f t="shared" si="20"/>
        <v/>
      </c>
      <c r="AA178" s="123" t="str">
        <f t="shared" si="15"/>
        <v/>
      </c>
      <c r="AB178" s="124" t="str">
        <f t="shared" si="21"/>
        <v/>
      </c>
      <c r="AC178" s="172"/>
    </row>
    <row r="179" spans="2:29" s="139" customFormat="1" ht="15" x14ac:dyDescent="0.25">
      <c r="B179" s="141"/>
      <c r="C179" s="142"/>
      <c r="D179" s="147"/>
      <c r="E179" s="148"/>
      <c r="F179" s="143"/>
      <c r="G179" s="144"/>
      <c r="H179" s="143"/>
      <c r="I179" s="144"/>
      <c r="J179" s="145"/>
      <c r="K179" s="146"/>
      <c r="L179" s="116" t="s">
        <v>77</v>
      </c>
      <c r="M179" s="117" t="s">
        <v>137</v>
      </c>
      <c r="N179" s="118">
        <f t="shared" si="16"/>
        <v>0</v>
      </c>
      <c r="O179" s="118">
        <f t="shared" si="17"/>
        <v>0</v>
      </c>
      <c r="P179" s="119">
        <f>SUMIF(Virkedager!C:C,"&lt;" &amp; H179,Virkedager!A:A)-SUMIF(Virkedager!C:C,"&lt;" &amp; F179,Virkedager!A:A)</f>
        <v>0</v>
      </c>
      <c r="Q179" s="120" t="str">
        <f t="shared" si="18"/>
        <v>Operatøraksess</v>
      </c>
      <c r="R179" s="121">
        <f>MATCH(Q179,'SLA-parameter DRIFT'!A:A,0)</f>
        <v>16</v>
      </c>
      <c r="S179" s="118" t="e">
        <f>VLOOKUP(DATE(YEAR(F179),MONTH(F179),DAY(F179)),Virkedager!C:G,IF(E179="B",3,2),0)+INDEX('SLA-parameter DRIFT'!D:D,R179+2)</f>
        <v>#N/A</v>
      </c>
      <c r="T179" s="122" t="e">
        <f>VLOOKUP(DATE(YEAR(F179),MONTH(F179),DAY(F179)),Virkedager!C:G,2,0)+INDEX('SLA-parameter DRIFT'!B:B,R179+1)</f>
        <v>#N/A</v>
      </c>
      <c r="U179" s="173" t="e">
        <f>VLOOKUP(DATE(YEAR(F179),MONTH(F179),DAY(F179)),Virkedager!C:G,IF(E179="B",3,2)+INDEX('SLA-parameter DRIFT'!E:E,R179+0,0),0)+INDEX('SLA-parameter DRIFT'!D:D,R179+1)</f>
        <v>#N/A</v>
      </c>
      <c r="V179" s="122" t="e">
        <f>VLOOKUP(DATE(YEAR(F179),MONTH(F179),DAY(F179)),Virkedager!C:G,2,0)+INDEX('SLA-parameter DRIFT'!B:B,R179+2)</f>
        <v>#N/A</v>
      </c>
      <c r="W179" s="118" t="e">
        <f>VLOOKUP(DATE(YEAR(F179),MONTH(F179),DAY(F179)),Virkedager!C:G,IF(E179="B",4,3)+INDEX('SLA-parameter DRIFT'!E:E,R179+2,0),0)+INDEX('SLA-parameter DRIFT'!D:D,R179+2)</f>
        <v>#N/A</v>
      </c>
      <c r="X179" s="122" t="str">
        <f t="shared" si="19"/>
        <v/>
      </c>
      <c r="Y179" s="119">
        <f>SUMIF(Virkedager!C:C,"&lt;" &amp; H179,Virkedager!A:A)-SUMIF(Virkedager!C:C,"&lt;" &amp; X179,Virkedager!A:A)</f>
        <v>0</v>
      </c>
      <c r="Z179" s="121" t="str">
        <f t="shared" si="20"/>
        <v/>
      </c>
      <c r="AA179" s="123" t="str">
        <f t="shared" si="15"/>
        <v/>
      </c>
      <c r="AB179" s="124" t="str">
        <f t="shared" si="21"/>
        <v/>
      </c>
      <c r="AC179" s="172"/>
    </row>
    <row r="180" spans="2:29" s="139" customFormat="1" ht="15" x14ac:dyDescent="0.25">
      <c r="B180" s="141"/>
      <c r="C180" s="142"/>
      <c r="D180" s="147"/>
      <c r="E180" s="148"/>
      <c r="F180" s="143"/>
      <c r="G180" s="144"/>
      <c r="H180" s="143"/>
      <c r="I180" s="144"/>
      <c r="J180" s="145"/>
      <c r="K180" s="146"/>
      <c r="L180" s="116" t="s">
        <v>77</v>
      </c>
      <c r="M180" s="117" t="s">
        <v>137</v>
      </c>
      <c r="N180" s="118">
        <f t="shared" si="16"/>
        <v>0</v>
      </c>
      <c r="O180" s="118">
        <f t="shared" si="17"/>
        <v>0</v>
      </c>
      <c r="P180" s="119">
        <f>SUMIF(Virkedager!C:C,"&lt;" &amp; H180,Virkedager!A:A)-SUMIF(Virkedager!C:C,"&lt;" &amp; F180,Virkedager!A:A)</f>
        <v>0</v>
      </c>
      <c r="Q180" s="120" t="str">
        <f t="shared" si="18"/>
        <v>Operatøraksess</v>
      </c>
      <c r="R180" s="121">
        <f>MATCH(Q180,'SLA-parameter DRIFT'!A:A,0)</f>
        <v>16</v>
      </c>
      <c r="S180" s="118" t="e">
        <f>VLOOKUP(DATE(YEAR(F180),MONTH(F180),DAY(F180)),Virkedager!C:G,IF(E180="B",3,2),0)+INDEX('SLA-parameter DRIFT'!D:D,R180+2)</f>
        <v>#N/A</v>
      </c>
      <c r="T180" s="122" t="e">
        <f>VLOOKUP(DATE(YEAR(F180),MONTH(F180),DAY(F180)),Virkedager!C:G,2,0)+INDEX('SLA-parameter DRIFT'!B:B,R180+1)</f>
        <v>#N/A</v>
      </c>
      <c r="U180" s="173" t="e">
        <f>VLOOKUP(DATE(YEAR(F180),MONTH(F180),DAY(F180)),Virkedager!C:G,IF(E180="B",3,2)+INDEX('SLA-parameter DRIFT'!E:E,R180+0,0),0)+INDEX('SLA-parameter DRIFT'!D:D,R180+1)</f>
        <v>#N/A</v>
      </c>
      <c r="V180" s="122" t="e">
        <f>VLOOKUP(DATE(YEAR(F180),MONTH(F180),DAY(F180)),Virkedager!C:G,2,0)+INDEX('SLA-parameter DRIFT'!B:B,R180+2)</f>
        <v>#N/A</v>
      </c>
      <c r="W180" s="118" t="e">
        <f>VLOOKUP(DATE(YEAR(F180),MONTH(F180),DAY(F180)),Virkedager!C:G,IF(E180="B",4,3)+INDEX('SLA-parameter DRIFT'!E:E,R180+2,0),0)+INDEX('SLA-parameter DRIFT'!D:D,R180+2)</f>
        <v>#N/A</v>
      </c>
      <c r="X180" s="122" t="str">
        <f t="shared" si="19"/>
        <v/>
      </c>
      <c r="Y180" s="119">
        <f>SUMIF(Virkedager!C:C,"&lt;" &amp; H180,Virkedager!A:A)-SUMIF(Virkedager!C:C,"&lt;" &amp; X180,Virkedager!A:A)</f>
        <v>0</v>
      </c>
      <c r="Z180" s="121" t="str">
        <f t="shared" si="20"/>
        <v/>
      </c>
      <c r="AA180" s="123" t="str">
        <f t="shared" si="15"/>
        <v/>
      </c>
      <c r="AB180" s="124" t="str">
        <f t="shared" si="21"/>
        <v/>
      </c>
      <c r="AC180" s="172"/>
    </row>
    <row r="181" spans="2:29" s="139" customFormat="1" ht="15" x14ac:dyDescent="0.25">
      <c r="B181" s="141"/>
      <c r="C181" s="142"/>
      <c r="D181" s="147"/>
      <c r="E181" s="148"/>
      <c r="F181" s="143"/>
      <c r="G181" s="144"/>
      <c r="H181" s="143"/>
      <c r="I181" s="144"/>
      <c r="J181" s="145"/>
      <c r="K181" s="146"/>
      <c r="L181" s="116" t="s">
        <v>77</v>
      </c>
      <c r="M181" s="117" t="s">
        <v>137</v>
      </c>
      <c r="N181" s="118">
        <f t="shared" si="16"/>
        <v>0</v>
      </c>
      <c r="O181" s="118">
        <f t="shared" si="17"/>
        <v>0</v>
      </c>
      <c r="P181" s="119">
        <f>SUMIF(Virkedager!C:C,"&lt;" &amp; H181,Virkedager!A:A)-SUMIF(Virkedager!C:C,"&lt;" &amp; F181,Virkedager!A:A)</f>
        <v>0</v>
      </c>
      <c r="Q181" s="120" t="str">
        <f t="shared" si="18"/>
        <v>Operatøraksess</v>
      </c>
      <c r="R181" s="121">
        <f>MATCH(Q181,'SLA-parameter DRIFT'!A:A,0)</f>
        <v>16</v>
      </c>
      <c r="S181" s="118" t="e">
        <f>VLOOKUP(DATE(YEAR(F181),MONTH(F181),DAY(F181)),Virkedager!C:G,IF(E181="B",3,2),0)+INDEX('SLA-parameter DRIFT'!D:D,R181+2)</f>
        <v>#N/A</v>
      </c>
      <c r="T181" s="122" t="e">
        <f>VLOOKUP(DATE(YEAR(F181),MONTH(F181),DAY(F181)),Virkedager!C:G,2,0)+INDEX('SLA-parameter DRIFT'!B:B,R181+1)</f>
        <v>#N/A</v>
      </c>
      <c r="U181" s="173" t="e">
        <f>VLOOKUP(DATE(YEAR(F181),MONTH(F181),DAY(F181)),Virkedager!C:G,IF(E181="B",3,2)+INDEX('SLA-parameter DRIFT'!E:E,R181+0,0),0)+INDEX('SLA-parameter DRIFT'!D:D,R181+1)</f>
        <v>#N/A</v>
      </c>
      <c r="V181" s="122" t="e">
        <f>VLOOKUP(DATE(YEAR(F181),MONTH(F181),DAY(F181)),Virkedager!C:G,2,0)+INDEX('SLA-parameter DRIFT'!B:B,R181+2)</f>
        <v>#N/A</v>
      </c>
      <c r="W181" s="118" t="e">
        <f>VLOOKUP(DATE(YEAR(F181),MONTH(F181),DAY(F181)),Virkedager!C:G,IF(E181="B",4,3)+INDEX('SLA-parameter DRIFT'!E:E,R181+2,0),0)+INDEX('SLA-parameter DRIFT'!D:D,R181+2)</f>
        <v>#N/A</v>
      </c>
      <c r="X181" s="122" t="str">
        <f t="shared" si="19"/>
        <v/>
      </c>
      <c r="Y181" s="119">
        <f>SUMIF(Virkedager!C:C,"&lt;" &amp; H181,Virkedager!A:A)-SUMIF(Virkedager!C:C,"&lt;" &amp; X181,Virkedager!A:A)</f>
        <v>0</v>
      </c>
      <c r="Z181" s="121" t="str">
        <f t="shared" si="20"/>
        <v/>
      </c>
      <c r="AA181" s="123" t="str">
        <f t="shared" si="15"/>
        <v/>
      </c>
      <c r="AB181" s="124" t="str">
        <f t="shared" si="21"/>
        <v/>
      </c>
      <c r="AC181" s="172"/>
    </row>
    <row r="182" spans="2:29" s="139" customFormat="1" ht="15" x14ac:dyDescent="0.25">
      <c r="B182" s="141"/>
      <c r="C182" s="142"/>
      <c r="D182" s="147"/>
      <c r="E182" s="148"/>
      <c r="F182" s="143"/>
      <c r="G182" s="144"/>
      <c r="H182" s="143"/>
      <c r="I182" s="144"/>
      <c r="J182" s="145"/>
      <c r="K182" s="146"/>
      <c r="L182" s="116" t="s">
        <v>77</v>
      </c>
      <c r="M182" s="117" t="s">
        <v>137</v>
      </c>
      <c r="N182" s="118">
        <f t="shared" si="16"/>
        <v>0</v>
      </c>
      <c r="O182" s="118">
        <f t="shared" si="17"/>
        <v>0</v>
      </c>
      <c r="P182" s="119">
        <f>SUMIF(Virkedager!C:C,"&lt;" &amp; H182,Virkedager!A:A)-SUMIF(Virkedager!C:C,"&lt;" &amp; F182,Virkedager!A:A)</f>
        <v>0</v>
      </c>
      <c r="Q182" s="120" t="str">
        <f t="shared" si="18"/>
        <v>Operatøraksess</v>
      </c>
      <c r="R182" s="121">
        <f>MATCH(Q182,'SLA-parameter DRIFT'!A:A,0)</f>
        <v>16</v>
      </c>
      <c r="S182" s="118" t="e">
        <f>VLOOKUP(DATE(YEAR(F182),MONTH(F182),DAY(F182)),Virkedager!C:G,IF(E182="B",3,2),0)+INDEX('SLA-parameter DRIFT'!D:D,R182+2)</f>
        <v>#N/A</v>
      </c>
      <c r="T182" s="122" t="e">
        <f>VLOOKUP(DATE(YEAR(F182),MONTH(F182),DAY(F182)),Virkedager!C:G,2,0)+INDEX('SLA-parameter DRIFT'!B:B,R182+1)</f>
        <v>#N/A</v>
      </c>
      <c r="U182" s="173" t="e">
        <f>VLOOKUP(DATE(YEAR(F182),MONTH(F182),DAY(F182)),Virkedager!C:G,IF(E182="B",3,2)+INDEX('SLA-parameter DRIFT'!E:E,R182+0,0),0)+INDEX('SLA-parameter DRIFT'!D:D,R182+1)</f>
        <v>#N/A</v>
      </c>
      <c r="V182" s="122" t="e">
        <f>VLOOKUP(DATE(YEAR(F182),MONTH(F182),DAY(F182)),Virkedager!C:G,2,0)+INDEX('SLA-parameter DRIFT'!B:B,R182+2)</f>
        <v>#N/A</v>
      </c>
      <c r="W182" s="118" t="e">
        <f>VLOOKUP(DATE(YEAR(F182),MONTH(F182),DAY(F182)),Virkedager!C:G,IF(E182="B",4,3)+INDEX('SLA-parameter DRIFT'!E:E,R182+2,0),0)+INDEX('SLA-parameter DRIFT'!D:D,R182+2)</f>
        <v>#N/A</v>
      </c>
      <c r="X182" s="122" t="str">
        <f t="shared" si="19"/>
        <v/>
      </c>
      <c r="Y182" s="119">
        <f>SUMIF(Virkedager!C:C,"&lt;" &amp; H182,Virkedager!A:A)-SUMIF(Virkedager!C:C,"&lt;" &amp; X182,Virkedager!A:A)</f>
        <v>0</v>
      </c>
      <c r="Z182" s="121" t="str">
        <f t="shared" si="20"/>
        <v/>
      </c>
      <c r="AA182" s="123" t="str">
        <f t="shared" si="15"/>
        <v/>
      </c>
      <c r="AB182" s="124" t="str">
        <f t="shared" si="21"/>
        <v/>
      </c>
      <c r="AC182" s="172"/>
    </row>
    <row r="183" spans="2:29" s="139" customFormat="1" ht="15" x14ac:dyDescent="0.25">
      <c r="B183" s="141"/>
      <c r="C183" s="142"/>
      <c r="D183" s="147"/>
      <c r="E183" s="148"/>
      <c r="F183" s="143"/>
      <c r="G183" s="144"/>
      <c r="H183" s="143"/>
      <c r="I183" s="144"/>
      <c r="J183" s="145"/>
      <c r="K183" s="146"/>
      <c r="L183" s="116" t="s">
        <v>77</v>
      </c>
      <c r="M183" s="117" t="s">
        <v>137</v>
      </c>
      <c r="N183" s="118">
        <f t="shared" si="16"/>
        <v>0</v>
      </c>
      <c r="O183" s="118">
        <f t="shared" si="17"/>
        <v>0</v>
      </c>
      <c r="P183" s="119">
        <f>SUMIF(Virkedager!C:C,"&lt;" &amp; H183,Virkedager!A:A)-SUMIF(Virkedager!C:C,"&lt;" &amp; F183,Virkedager!A:A)</f>
        <v>0</v>
      </c>
      <c r="Q183" s="120" t="str">
        <f t="shared" si="18"/>
        <v>Operatøraksess</v>
      </c>
      <c r="R183" s="121">
        <f>MATCH(Q183,'SLA-parameter DRIFT'!A:A,0)</f>
        <v>16</v>
      </c>
      <c r="S183" s="118" t="e">
        <f>VLOOKUP(DATE(YEAR(F183),MONTH(F183),DAY(F183)),Virkedager!C:G,IF(E183="B",3,2),0)+INDEX('SLA-parameter DRIFT'!D:D,R183+2)</f>
        <v>#N/A</v>
      </c>
      <c r="T183" s="122" t="e">
        <f>VLOOKUP(DATE(YEAR(F183),MONTH(F183),DAY(F183)),Virkedager!C:G,2,0)+INDEX('SLA-parameter DRIFT'!B:B,R183+1)</f>
        <v>#N/A</v>
      </c>
      <c r="U183" s="173" t="e">
        <f>VLOOKUP(DATE(YEAR(F183),MONTH(F183),DAY(F183)),Virkedager!C:G,IF(E183="B",3,2)+INDEX('SLA-parameter DRIFT'!E:E,R183+0,0),0)+INDEX('SLA-parameter DRIFT'!D:D,R183+1)</f>
        <v>#N/A</v>
      </c>
      <c r="V183" s="122" t="e">
        <f>VLOOKUP(DATE(YEAR(F183),MONTH(F183),DAY(F183)),Virkedager!C:G,2,0)+INDEX('SLA-parameter DRIFT'!B:B,R183+2)</f>
        <v>#N/A</v>
      </c>
      <c r="W183" s="118" t="e">
        <f>VLOOKUP(DATE(YEAR(F183),MONTH(F183),DAY(F183)),Virkedager!C:G,IF(E183="B",4,3)+INDEX('SLA-parameter DRIFT'!E:E,R183+2,0),0)+INDEX('SLA-parameter DRIFT'!D:D,R183+2)</f>
        <v>#N/A</v>
      </c>
      <c r="X183" s="122" t="str">
        <f t="shared" si="19"/>
        <v/>
      </c>
      <c r="Y183" s="119">
        <f>SUMIF(Virkedager!C:C,"&lt;" &amp; H183,Virkedager!A:A)-SUMIF(Virkedager!C:C,"&lt;" &amp; X183,Virkedager!A:A)</f>
        <v>0</v>
      </c>
      <c r="Z183" s="121" t="str">
        <f t="shared" si="20"/>
        <v/>
      </c>
      <c r="AA183" s="123" t="str">
        <f t="shared" si="15"/>
        <v/>
      </c>
      <c r="AB183" s="124" t="str">
        <f t="shared" si="21"/>
        <v/>
      </c>
      <c r="AC183" s="172"/>
    </row>
    <row r="184" spans="2:29" s="139" customFormat="1" ht="15" x14ac:dyDescent="0.25">
      <c r="B184" s="141"/>
      <c r="C184" s="142"/>
      <c r="D184" s="147"/>
      <c r="E184" s="148"/>
      <c r="F184" s="143"/>
      <c r="G184" s="144"/>
      <c r="H184" s="143"/>
      <c r="I184" s="144"/>
      <c r="J184" s="145"/>
      <c r="K184" s="146"/>
      <c r="L184" s="116" t="s">
        <v>77</v>
      </c>
      <c r="M184" s="117" t="s">
        <v>137</v>
      </c>
      <c r="N184" s="118">
        <f t="shared" si="16"/>
        <v>0</v>
      </c>
      <c r="O184" s="118">
        <f t="shared" si="17"/>
        <v>0</v>
      </c>
      <c r="P184" s="119">
        <f>SUMIF(Virkedager!C:C,"&lt;" &amp; H184,Virkedager!A:A)-SUMIF(Virkedager!C:C,"&lt;" &amp; F184,Virkedager!A:A)</f>
        <v>0</v>
      </c>
      <c r="Q184" s="120" t="str">
        <f t="shared" si="18"/>
        <v>Operatøraksess</v>
      </c>
      <c r="R184" s="121">
        <f>MATCH(Q184,'SLA-parameter DRIFT'!A:A,0)</f>
        <v>16</v>
      </c>
      <c r="S184" s="118" t="e">
        <f>VLOOKUP(DATE(YEAR(F184),MONTH(F184),DAY(F184)),Virkedager!C:G,IF(E184="B",3,2),0)+INDEX('SLA-parameter DRIFT'!D:D,R184+2)</f>
        <v>#N/A</v>
      </c>
      <c r="T184" s="122" t="e">
        <f>VLOOKUP(DATE(YEAR(F184),MONTH(F184),DAY(F184)),Virkedager!C:G,2,0)+INDEX('SLA-parameter DRIFT'!B:B,R184+1)</f>
        <v>#N/A</v>
      </c>
      <c r="U184" s="173" t="e">
        <f>VLOOKUP(DATE(YEAR(F184),MONTH(F184),DAY(F184)),Virkedager!C:G,IF(E184="B",3,2)+INDEX('SLA-parameter DRIFT'!E:E,R184+0,0),0)+INDEX('SLA-parameter DRIFT'!D:D,R184+1)</f>
        <v>#N/A</v>
      </c>
      <c r="V184" s="122" t="e">
        <f>VLOOKUP(DATE(YEAR(F184),MONTH(F184),DAY(F184)),Virkedager!C:G,2,0)+INDEX('SLA-parameter DRIFT'!B:B,R184+2)</f>
        <v>#N/A</v>
      </c>
      <c r="W184" s="118" t="e">
        <f>VLOOKUP(DATE(YEAR(F184),MONTH(F184),DAY(F184)),Virkedager!C:G,IF(E184="B",4,3)+INDEX('SLA-parameter DRIFT'!E:E,R184+2,0),0)+INDEX('SLA-parameter DRIFT'!D:D,R184+2)</f>
        <v>#N/A</v>
      </c>
      <c r="X184" s="122" t="str">
        <f t="shared" si="19"/>
        <v/>
      </c>
      <c r="Y184" s="119">
        <f>SUMIF(Virkedager!C:C,"&lt;" &amp; H184,Virkedager!A:A)-SUMIF(Virkedager!C:C,"&lt;" &amp; X184,Virkedager!A:A)</f>
        <v>0</v>
      </c>
      <c r="Z184" s="121" t="str">
        <f t="shared" si="20"/>
        <v/>
      </c>
      <c r="AA184" s="123" t="str">
        <f t="shared" si="15"/>
        <v/>
      </c>
      <c r="AB184" s="124" t="str">
        <f t="shared" si="21"/>
        <v/>
      </c>
      <c r="AC184" s="172"/>
    </row>
    <row r="185" spans="2:29" s="139" customFormat="1" ht="15" x14ac:dyDescent="0.25">
      <c r="B185" s="141"/>
      <c r="C185" s="142"/>
      <c r="D185" s="147"/>
      <c r="E185" s="148"/>
      <c r="F185" s="143"/>
      <c r="G185" s="144"/>
      <c r="H185" s="143"/>
      <c r="I185" s="144"/>
      <c r="J185" s="145"/>
      <c r="K185" s="146"/>
      <c r="L185" s="116" t="s">
        <v>77</v>
      </c>
      <c r="M185" s="117" t="s">
        <v>137</v>
      </c>
      <c r="N185" s="118">
        <f t="shared" si="16"/>
        <v>0</v>
      </c>
      <c r="O185" s="118">
        <f t="shared" si="17"/>
        <v>0</v>
      </c>
      <c r="P185" s="119">
        <f>SUMIF(Virkedager!C:C,"&lt;" &amp; H185,Virkedager!A:A)-SUMIF(Virkedager!C:C,"&lt;" &amp; F185,Virkedager!A:A)</f>
        <v>0</v>
      </c>
      <c r="Q185" s="120" t="str">
        <f t="shared" si="18"/>
        <v>Operatøraksess</v>
      </c>
      <c r="R185" s="121">
        <f>MATCH(Q185,'SLA-parameter DRIFT'!A:A,0)</f>
        <v>16</v>
      </c>
      <c r="S185" s="118" t="e">
        <f>VLOOKUP(DATE(YEAR(F185),MONTH(F185),DAY(F185)),Virkedager!C:G,IF(E185="B",3,2),0)+INDEX('SLA-parameter DRIFT'!D:D,R185+2)</f>
        <v>#N/A</v>
      </c>
      <c r="T185" s="122" t="e">
        <f>VLOOKUP(DATE(YEAR(F185),MONTH(F185),DAY(F185)),Virkedager!C:G,2,0)+INDEX('SLA-parameter DRIFT'!B:B,R185+1)</f>
        <v>#N/A</v>
      </c>
      <c r="U185" s="173" t="e">
        <f>VLOOKUP(DATE(YEAR(F185),MONTH(F185),DAY(F185)),Virkedager!C:G,IF(E185="B",3,2)+INDEX('SLA-parameter DRIFT'!E:E,R185+0,0),0)+INDEX('SLA-parameter DRIFT'!D:D,R185+1)</f>
        <v>#N/A</v>
      </c>
      <c r="V185" s="122" t="e">
        <f>VLOOKUP(DATE(YEAR(F185),MONTH(F185),DAY(F185)),Virkedager!C:G,2,0)+INDEX('SLA-parameter DRIFT'!B:B,R185+2)</f>
        <v>#N/A</v>
      </c>
      <c r="W185" s="118" t="e">
        <f>VLOOKUP(DATE(YEAR(F185),MONTH(F185),DAY(F185)),Virkedager!C:G,IF(E185="B",4,3)+INDEX('SLA-parameter DRIFT'!E:E,R185+2,0),0)+INDEX('SLA-parameter DRIFT'!D:D,R185+2)</f>
        <v>#N/A</v>
      </c>
      <c r="X185" s="122" t="str">
        <f t="shared" si="19"/>
        <v/>
      </c>
      <c r="Y185" s="119">
        <f>SUMIF(Virkedager!C:C,"&lt;" &amp; H185,Virkedager!A:A)-SUMIF(Virkedager!C:C,"&lt;" &amp; X185,Virkedager!A:A)</f>
        <v>0</v>
      </c>
      <c r="Z185" s="121" t="str">
        <f t="shared" si="20"/>
        <v/>
      </c>
      <c r="AA185" s="123" t="str">
        <f t="shared" si="15"/>
        <v/>
      </c>
      <c r="AB185" s="124" t="str">
        <f t="shared" si="21"/>
        <v/>
      </c>
      <c r="AC185" s="172"/>
    </row>
    <row r="186" spans="2:29" s="139" customFormat="1" ht="15" x14ac:dyDescent="0.25">
      <c r="B186" s="141"/>
      <c r="C186" s="142"/>
      <c r="D186" s="147"/>
      <c r="E186" s="148"/>
      <c r="F186" s="143"/>
      <c r="G186" s="144"/>
      <c r="H186" s="143"/>
      <c r="I186" s="144"/>
      <c r="J186" s="145"/>
      <c r="K186" s="146"/>
      <c r="L186" s="116" t="s">
        <v>77</v>
      </c>
      <c r="M186" s="117" t="s">
        <v>137</v>
      </c>
      <c r="N186" s="118">
        <f t="shared" si="16"/>
        <v>0</v>
      </c>
      <c r="O186" s="118">
        <f t="shared" si="17"/>
        <v>0</v>
      </c>
      <c r="P186" s="119">
        <f>SUMIF(Virkedager!C:C,"&lt;" &amp; H186,Virkedager!A:A)-SUMIF(Virkedager!C:C,"&lt;" &amp; F186,Virkedager!A:A)</f>
        <v>0</v>
      </c>
      <c r="Q186" s="120" t="str">
        <f t="shared" si="18"/>
        <v>Operatøraksess</v>
      </c>
      <c r="R186" s="121">
        <f>MATCH(Q186,'SLA-parameter DRIFT'!A:A,0)</f>
        <v>16</v>
      </c>
      <c r="S186" s="118" t="e">
        <f>VLOOKUP(DATE(YEAR(F186),MONTH(F186),DAY(F186)),Virkedager!C:G,IF(E186="B",3,2),0)+INDEX('SLA-parameter DRIFT'!D:D,R186+2)</f>
        <v>#N/A</v>
      </c>
      <c r="T186" s="122" t="e">
        <f>VLOOKUP(DATE(YEAR(F186),MONTH(F186),DAY(F186)),Virkedager!C:G,2,0)+INDEX('SLA-parameter DRIFT'!B:B,R186+1)</f>
        <v>#N/A</v>
      </c>
      <c r="U186" s="173" t="e">
        <f>VLOOKUP(DATE(YEAR(F186),MONTH(F186),DAY(F186)),Virkedager!C:G,IF(E186="B",3,2)+INDEX('SLA-parameter DRIFT'!E:E,R186+0,0),0)+INDEX('SLA-parameter DRIFT'!D:D,R186+1)</f>
        <v>#N/A</v>
      </c>
      <c r="V186" s="122" t="e">
        <f>VLOOKUP(DATE(YEAR(F186),MONTH(F186),DAY(F186)),Virkedager!C:G,2,0)+INDEX('SLA-parameter DRIFT'!B:B,R186+2)</f>
        <v>#N/A</v>
      </c>
      <c r="W186" s="118" t="e">
        <f>VLOOKUP(DATE(YEAR(F186),MONTH(F186),DAY(F186)),Virkedager!C:G,IF(E186="B",4,3)+INDEX('SLA-parameter DRIFT'!E:E,R186+2,0),0)+INDEX('SLA-parameter DRIFT'!D:D,R186+2)</f>
        <v>#N/A</v>
      </c>
      <c r="X186" s="122" t="str">
        <f t="shared" si="19"/>
        <v/>
      </c>
      <c r="Y186" s="119">
        <f>SUMIF(Virkedager!C:C,"&lt;" &amp; H186,Virkedager!A:A)-SUMIF(Virkedager!C:C,"&lt;" &amp; X186,Virkedager!A:A)</f>
        <v>0</v>
      </c>
      <c r="Z186" s="121" t="str">
        <f t="shared" si="20"/>
        <v/>
      </c>
      <c r="AA186" s="123" t="str">
        <f t="shared" si="15"/>
        <v/>
      </c>
      <c r="AB186" s="124" t="str">
        <f t="shared" si="21"/>
        <v/>
      </c>
      <c r="AC186" s="172"/>
    </row>
    <row r="187" spans="2:29" s="139" customFormat="1" ht="15" x14ac:dyDescent="0.25">
      <c r="B187" s="141"/>
      <c r="C187" s="142"/>
      <c r="D187" s="147"/>
      <c r="E187" s="148"/>
      <c r="F187" s="143"/>
      <c r="G187" s="144"/>
      <c r="H187" s="143"/>
      <c r="I187" s="144"/>
      <c r="J187" s="145"/>
      <c r="K187" s="146"/>
      <c r="L187" s="116" t="s">
        <v>77</v>
      </c>
      <c r="M187" s="117" t="s">
        <v>137</v>
      </c>
      <c r="N187" s="118">
        <f t="shared" si="16"/>
        <v>0</v>
      </c>
      <c r="O187" s="118">
        <f t="shared" si="17"/>
        <v>0</v>
      </c>
      <c r="P187" s="119">
        <f>SUMIF(Virkedager!C:C,"&lt;" &amp; H187,Virkedager!A:A)-SUMIF(Virkedager!C:C,"&lt;" &amp; F187,Virkedager!A:A)</f>
        <v>0</v>
      </c>
      <c r="Q187" s="120" t="str">
        <f t="shared" si="18"/>
        <v>Operatøraksess</v>
      </c>
      <c r="R187" s="121">
        <f>MATCH(Q187,'SLA-parameter DRIFT'!A:A,0)</f>
        <v>16</v>
      </c>
      <c r="S187" s="118" t="e">
        <f>VLOOKUP(DATE(YEAR(F187),MONTH(F187),DAY(F187)),Virkedager!C:G,IF(E187="B",3,2),0)+INDEX('SLA-parameter DRIFT'!D:D,R187+2)</f>
        <v>#N/A</v>
      </c>
      <c r="T187" s="122" t="e">
        <f>VLOOKUP(DATE(YEAR(F187),MONTH(F187),DAY(F187)),Virkedager!C:G,2,0)+INDEX('SLA-parameter DRIFT'!B:B,R187+1)</f>
        <v>#N/A</v>
      </c>
      <c r="U187" s="173" t="e">
        <f>VLOOKUP(DATE(YEAR(F187),MONTH(F187),DAY(F187)),Virkedager!C:G,IF(E187="B",3,2)+INDEX('SLA-parameter DRIFT'!E:E,R187+0,0),0)+INDEX('SLA-parameter DRIFT'!D:D,R187+1)</f>
        <v>#N/A</v>
      </c>
      <c r="V187" s="122" t="e">
        <f>VLOOKUP(DATE(YEAR(F187),MONTH(F187),DAY(F187)),Virkedager!C:G,2,0)+INDEX('SLA-parameter DRIFT'!B:B,R187+2)</f>
        <v>#N/A</v>
      </c>
      <c r="W187" s="118" t="e">
        <f>VLOOKUP(DATE(YEAR(F187),MONTH(F187),DAY(F187)),Virkedager!C:G,IF(E187="B",4,3)+INDEX('SLA-parameter DRIFT'!E:E,R187+2,0),0)+INDEX('SLA-parameter DRIFT'!D:D,R187+2)</f>
        <v>#N/A</v>
      </c>
      <c r="X187" s="122" t="str">
        <f t="shared" si="19"/>
        <v/>
      </c>
      <c r="Y187" s="119">
        <f>SUMIF(Virkedager!C:C,"&lt;" &amp; H187,Virkedager!A:A)-SUMIF(Virkedager!C:C,"&lt;" &amp; X187,Virkedager!A:A)</f>
        <v>0</v>
      </c>
      <c r="Z187" s="121" t="str">
        <f t="shared" si="20"/>
        <v/>
      </c>
      <c r="AA187" s="123" t="str">
        <f t="shared" si="15"/>
        <v/>
      </c>
      <c r="AB187" s="124" t="str">
        <f t="shared" si="21"/>
        <v/>
      </c>
      <c r="AC187" s="172"/>
    </row>
    <row r="188" spans="2:29" s="139" customFormat="1" ht="15" x14ac:dyDescent="0.25">
      <c r="B188" s="141"/>
      <c r="C188" s="142"/>
      <c r="D188" s="147"/>
      <c r="E188" s="148"/>
      <c r="F188" s="143"/>
      <c r="G188" s="144"/>
      <c r="H188" s="143"/>
      <c r="I188" s="144"/>
      <c r="J188" s="145"/>
      <c r="K188" s="146"/>
      <c r="L188" s="116" t="s">
        <v>77</v>
      </c>
      <c r="M188" s="117" t="s">
        <v>137</v>
      </c>
      <c r="N188" s="118">
        <f t="shared" si="16"/>
        <v>0</v>
      </c>
      <c r="O188" s="118">
        <f t="shared" si="17"/>
        <v>0</v>
      </c>
      <c r="P188" s="119">
        <f>SUMIF(Virkedager!C:C,"&lt;" &amp; H188,Virkedager!A:A)-SUMIF(Virkedager!C:C,"&lt;" &amp; F188,Virkedager!A:A)</f>
        <v>0</v>
      </c>
      <c r="Q188" s="120" t="str">
        <f t="shared" si="18"/>
        <v>Operatøraksess</v>
      </c>
      <c r="R188" s="121">
        <f>MATCH(Q188,'SLA-parameter DRIFT'!A:A,0)</f>
        <v>16</v>
      </c>
      <c r="S188" s="118" t="e">
        <f>VLOOKUP(DATE(YEAR(F188),MONTH(F188),DAY(F188)),Virkedager!C:G,IF(E188="B",3,2),0)+INDEX('SLA-parameter DRIFT'!D:D,R188+2)</f>
        <v>#N/A</v>
      </c>
      <c r="T188" s="122" t="e">
        <f>VLOOKUP(DATE(YEAR(F188),MONTH(F188),DAY(F188)),Virkedager!C:G,2,0)+INDEX('SLA-parameter DRIFT'!B:B,R188+1)</f>
        <v>#N/A</v>
      </c>
      <c r="U188" s="173" t="e">
        <f>VLOOKUP(DATE(YEAR(F188),MONTH(F188),DAY(F188)),Virkedager!C:G,IF(E188="B",3,2)+INDEX('SLA-parameter DRIFT'!E:E,R188+0,0),0)+INDEX('SLA-parameter DRIFT'!D:D,R188+1)</f>
        <v>#N/A</v>
      </c>
      <c r="V188" s="122" t="e">
        <f>VLOOKUP(DATE(YEAR(F188),MONTH(F188),DAY(F188)),Virkedager!C:G,2,0)+INDEX('SLA-parameter DRIFT'!B:B,R188+2)</f>
        <v>#N/A</v>
      </c>
      <c r="W188" s="118" t="e">
        <f>VLOOKUP(DATE(YEAR(F188),MONTH(F188),DAY(F188)),Virkedager!C:G,IF(E188="B",4,3)+INDEX('SLA-parameter DRIFT'!E:E,R188+2,0),0)+INDEX('SLA-parameter DRIFT'!D:D,R188+2)</f>
        <v>#N/A</v>
      </c>
      <c r="X188" s="122" t="str">
        <f t="shared" si="19"/>
        <v/>
      </c>
      <c r="Y188" s="119">
        <f>SUMIF(Virkedager!C:C,"&lt;" &amp; H188,Virkedager!A:A)-SUMIF(Virkedager!C:C,"&lt;" &amp; X188,Virkedager!A:A)</f>
        <v>0</v>
      </c>
      <c r="Z188" s="121" t="str">
        <f t="shared" si="20"/>
        <v/>
      </c>
      <c r="AA188" s="123" t="str">
        <f t="shared" si="15"/>
        <v/>
      </c>
      <c r="AB188" s="124" t="str">
        <f t="shared" si="21"/>
        <v/>
      </c>
      <c r="AC188" s="172"/>
    </row>
    <row r="189" spans="2:29" s="139" customFormat="1" ht="15" x14ac:dyDescent="0.25">
      <c r="B189" s="141"/>
      <c r="C189" s="142"/>
      <c r="D189" s="147"/>
      <c r="E189" s="148"/>
      <c r="F189" s="143"/>
      <c r="G189" s="144"/>
      <c r="H189" s="143"/>
      <c r="I189" s="144"/>
      <c r="J189" s="145"/>
      <c r="K189" s="146"/>
      <c r="L189" s="116" t="s">
        <v>77</v>
      </c>
      <c r="M189" s="117" t="s">
        <v>137</v>
      </c>
      <c r="N189" s="118">
        <f t="shared" si="16"/>
        <v>0</v>
      </c>
      <c r="O189" s="118">
        <f t="shared" si="17"/>
        <v>0</v>
      </c>
      <c r="P189" s="119">
        <f>SUMIF(Virkedager!C:C,"&lt;" &amp; H189,Virkedager!A:A)-SUMIF(Virkedager!C:C,"&lt;" &amp; F189,Virkedager!A:A)</f>
        <v>0</v>
      </c>
      <c r="Q189" s="120" t="str">
        <f t="shared" si="18"/>
        <v>Operatøraksess</v>
      </c>
      <c r="R189" s="121">
        <f>MATCH(Q189,'SLA-parameter DRIFT'!A:A,0)</f>
        <v>16</v>
      </c>
      <c r="S189" s="118" t="e">
        <f>VLOOKUP(DATE(YEAR(F189),MONTH(F189),DAY(F189)),Virkedager!C:G,IF(E189="B",3,2),0)+INDEX('SLA-parameter DRIFT'!D:D,R189+2)</f>
        <v>#N/A</v>
      </c>
      <c r="T189" s="122" t="e">
        <f>VLOOKUP(DATE(YEAR(F189),MONTH(F189),DAY(F189)),Virkedager!C:G,2,0)+INDEX('SLA-parameter DRIFT'!B:B,R189+1)</f>
        <v>#N/A</v>
      </c>
      <c r="U189" s="173" t="e">
        <f>VLOOKUP(DATE(YEAR(F189),MONTH(F189),DAY(F189)),Virkedager!C:G,IF(E189="B",3,2)+INDEX('SLA-parameter DRIFT'!E:E,R189+0,0),0)+INDEX('SLA-parameter DRIFT'!D:D,R189+1)</f>
        <v>#N/A</v>
      </c>
      <c r="V189" s="122" t="e">
        <f>VLOOKUP(DATE(YEAR(F189),MONTH(F189),DAY(F189)),Virkedager!C:G,2,0)+INDEX('SLA-parameter DRIFT'!B:B,R189+2)</f>
        <v>#N/A</v>
      </c>
      <c r="W189" s="118" t="e">
        <f>VLOOKUP(DATE(YEAR(F189),MONTH(F189),DAY(F189)),Virkedager!C:G,IF(E189="B",4,3)+INDEX('SLA-parameter DRIFT'!E:E,R189+2,0),0)+INDEX('SLA-parameter DRIFT'!D:D,R189+2)</f>
        <v>#N/A</v>
      </c>
      <c r="X189" s="122" t="str">
        <f t="shared" si="19"/>
        <v/>
      </c>
      <c r="Y189" s="119">
        <f>SUMIF(Virkedager!C:C,"&lt;" &amp; H189,Virkedager!A:A)-SUMIF(Virkedager!C:C,"&lt;" &amp; X189,Virkedager!A:A)</f>
        <v>0</v>
      </c>
      <c r="Z189" s="121" t="str">
        <f t="shared" si="20"/>
        <v/>
      </c>
      <c r="AA189" s="123" t="str">
        <f t="shared" si="15"/>
        <v/>
      </c>
      <c r="AB189" s="124" t="str">
        <f t="shared" si="21"/>
        <v/>
      </c>
      <c r="AC189" s="172"/>
    </row>
    <row r="190" spans="2:29" s="139" customFormat="1" ht="15" x14ac:dyDescent="0.25">
      <c r="B190" s="141"/>
      <c r="C190" s="142"/>
      <c r="D190" s="147"/>
      <c r="E190" s="148"/>
      <c r="F190" s="143"/>
      <c r="G190" s="144"/>
      <c r="H190" s="143"/>
      <c r="I190" s="144"/>
      <c r="J190" s="145"/>
      <c r="K190" s="146"/>
      <c r="L190" s="116" t="s">
        <v>77</v>
      </c>
      <c r="M190" s="117" t="s">
        <v>137</v>
      </c>
      <c r="N190" s="118">
        <f t="shared" si="16"/>
        <v>0</v>
      </c>
      <c r="O190" s="118">
        <f t="shared" si="17"/>
        <v>0</v>
      </c>
      <c r="P190" s="119">
        <f>SUMIF(Virkedager!C:C,"&lt;" &amp; H190,Virkedager!A:A)-SUMIF(Virkedager!C:C,"&lt;" &amp; F190,Virkedager!A:A)</f>
        <v>0</v>
      </c>
      <c r="Q190" s="120" t="str">
        <f t="shared" si="18"/>
        <v>Operatøraksess</v>
      </c>
      <c r="R190" s="121">
        <f>MATCH(Q190,'SLA-parameter DRIFT'!A:A,0)</f>
        <v>16</v>
      </c>
      <c r="S190" s="118" t="e">
        <f>VLOOKUP(DATE(YEAR(F190),MONTH(F190),DAY(F190)),Virkedager!C:G,IF(E190="B",3,2),0)+INDEX('SLA-parameter DRIFT'!D:D,R190+2)</f>
        <v>#N/A</v>
      </c>
      <c r="T190" s="122" t="e">
        <f>VLOOKUP(DATE(YEAR(F190),MONTH(F190),DAY(F190)),Virkedager!C:G,2,0)+INDEX('SLA-parameter DRIFT'!B:B,R190+1)</f>
        <v>#N/A</v>
      </c>
      <c r="U190" s="173" t="e">
        <f>VLOOKUP(DATE(YEAR(F190),MONTH(F190),DAY(F190)),Virkedager!C:G,IF(E190="B",3,2)+INDEX('SLA-parameter DRIFT'!E:E,R190+0,0),0)+INDEX('SLA-parameter DRIFT'!D:D,R190+1)</f>
        <v>#N/A</v>
      </c>
      <c r="V190" s="122" t="e">
        <f>VLOOKUP(DATE(YEAR(F190),MONTH(F190),DAY(F190)),Virkedager!C:G,2,0)+INDEX('SLA-parameter DRIFT'!B:B,R190+2)</f>
        <v>#N/A</v>
      </c>
      <c r="W190" s="118" t="e">
        <f>VLOOKUP(DATE(YEAR(F190),MONTH(F190),DAY(F190)),Virkedager!C:G,IF(E190="B",4,3)+INDEX('SLA-parameter DRIFT'!E:E,R190+2,0),0)+INDEX('SLA-parameter DRIFT'!D:D,R190+2)</f>
        <v>#N/A</v>
      </c>
      <c r="X190" s="122" t="str">
        <f t="shared" si="19"/>
        <v/>
      </c>
      <c r="Y190" s="119">
        <f>SUMIF(Virkedager!C:C,"&lt;" &amp; H190,Virkedager!A:A)-SUMIF(Virkedager!C:C,"&lt;" &amp; X190,Virkedager!A:A)</f>
        <v>0</v>
      </c>
      <c r="Z190" s="121" t="str">
        <f t="shared" si="20"/>
        <v/>
      </c>
      <c r="AA190" s="123" t="str">
        <f t="shared" si="15"/>
        <v/>
      </c>
      <c r="AB190" s="124" t="str">
        <f t="shared" si="21"/>
        <v/>
      </c>
      <c r="AC190" s="172"/>
    </row>
    <row r="191" spans="2:29" s="139" customFormat="1" ht="15" x14ac:dyDescent="0.25">
      <c r="B191" s="141"/>
      <c r="C191" s="142"/>
      <c r="D191" s="147"/>
      <c r="E191" s="148"/>
      <c r="F191" s="143"/>
      <c r="G191" s="144"/>
      <c r="H191" s="143"/>
      <c r="I191" s="144"/>
      <c r="J191" s="145"/>
      <c r="K191" s="146"/>
      <c r="L191" s="116" t="s">
        <v>77</v>
      </c>
      <c r="M191" s="117" t="s">
        <v>137</v>
      </c>
      <c r="N191" s="118">
        <f t="shared" si="16"/>
        <v>0</v>
      </c>
      <c r="O191" s="118">
        <f t="shared" si="17"/>
        <v>0</v>
      </c>
      <c r="P191" s="119">
        <f>SUMIF(Virkedager!C:C,"&lt;" &amp; H191,Virkedager!A:A)-SUMIF(Virkedager!C:C,"&lt;" &amp; F191,Virkedager!A:A)</f>
        <v>0</v>
      </c>
      <c r="Q191" s="120" t="str">
        <f t="shared" si="18"/>
        <v>Operatøraksess</v>
      </c>
      <c r="R191" s="121">
        <f>MATCH(Q191,'SLA-parameter DRIFT'!A:A,0)</f>
        <v>16</v>
      </c>
      <c r="S191" s="118" t="e">
        <f>VLOOKUP(DATE(YEAR(F191),MONTH(F191),DAY(F191)),Virkedager!C:G,IF(E191="B",3,2),0)+INDEX('SLA-parameter DRIFT'!D:D,R191+2)</f>
        <v>#N/A</v>
      </c>
      <c r="T191" s="122" t="e">
        <f>VLOOKUP(DATE(YEAR(F191),MONTH(F191),DAY(F191)),Virkedager!C:G,2,0)+INDEX('SLA-parameter DRIFT'!B:B,R191+1)</f>
        <v>#N/A</v>
      </c>
      <c r="U191" s="173" t="e">
        <f>VLOOKUP(DATE(YEAR(F191),MONTH(F191),DAY(F191)),Virkedager!C:G,IF(E191="B",3,2)+INDEX('SLA-parameter DRIFT'!E:E,R191+0,0),0)+INDEX('SLA-parameter DRIFT'!D:D,R191+1)</f>
        <v>#N/A</v>
      </c>
      <c r="V191" s="122" t="e">
        <f>VLOOKUP(DATE(YEAR(F191),MONTH(F191),DAY(F191)),Virkedager!C:G,2,0)+INDEX('SLA-parameter DRIFT'!B:B,R191+2)</f>
        <v>#N/A</v>
      </c>
      <c r="W191" s="118" t="e">
        <f>VLOOKUP(DATE(YEAR(F191),MONTH(F191),DAY(F191)),Virkedager!C:G,IF(E191="B",4,3)+INDEX('SLA-parameter DRIFT'!E:E,R191+2,0),0)+INDEX('SLA-parameter DRIFT'!D:D,R191+2)</f>
        <v>#N/A</v>
      </c>
      <c r="X191" s="122" t="str">
        <f t="shared" si="19"/>
        <v/>
      </c>
      <c r="Y191" s="119">
        <f>SUMIF(Virkedager!C:C,"&lt;" &amp; H191,Virkedager!A:A)-SUMIF(Virkedager!C:C,"&lt;" &amp; X191,Virkedager!A:A)</f>
        <v>0</v>
      </c>
      <c r="Z191" s="121" t="str">
        <f t="shared" si="20"/>
        <v/>
      </c>
      <c r="AA191" s="123" t="str">
        <f t="shared" si="15"/>
        <v/>
      </c>
      <c r="AB191" s="124" t="str">
        <f t="shared" si="21"/>
        <v/>
      </c>
      <c r="AC191" s="172"/>
    </row>
    <row r="192" spans="2:29" s="139" customFormat="1" ht="15" x14ac:dyDescent="0.25">
      <c r="B192" s="141"/>
      <c r="C192" s="142"/>
      <c r="D192" s="147"/>
      <c r="E192" s="148"/>
      <c r="F192" s="143"/>
      <c r="G192" s="144"/>
      <c r="H192" s="143"/>
      <c r="I192" s="144"/>
      <c r="J192" s="145"/>
      <c r="K192" s="146"/>
      <c r="L192" s="116" t="s">
        <v>77</v>
      </c>
      <c r="M192" s="117" t="s">
        <v>137</v>
      </c>
      <c r="N192" s="118">
        <f t="shared" si="16"/>
        <v>0</v>
      </c>
      <c r="O192" s="118">
        <f t="shared" si="17"/>
        <v>0</v>
      </c>
      <c r="P192" s="119">
        <f>SUMIF(Virkedager!C:C,"&lt;" &amp; H192,Virkedager!A:A)-SUMIF(Virkedager!C:C,"&lt;" &amp; F192,Virkedager!A:A)</f>
        <v>0</v>
      </c>
      <c r="Q192" s="120" t="str">
        <f t="shared" si="18"/>
        <v>Operatøraksess</v>
      </c>
      <c r="R192" s="121">
        <f>MATCH(Q192,'SLA-parameter DRIFT'!A:A,0)</f>
        <v>16</v>
      </c>
      <c r="S192" s="118" t="e">
        <f>VLOOKUP(DATE(YEAR(F192),MONTH(F192),DAY(F192)),Virkedager!C:G,IF(E192="B",3,2),0)+INDEX('SLA-parameter DRIFT'!D:D,R192+2)</f>
        <v>#N/A</v>
      </c>
      <c r="T192" s="122" t="e">
        <f>VLOOKUP(DATE(YEAR(F192),MONTH(F192),DAY(F192)),Virkedager!C:G,2,0)+INDEX('SLA-parameter DRIFT'!B:B,R192+1)</f>
        <v>#N/A</v>
      </c>
      <c r="U192" s="173" t="e">
        <f>VLOOKUP(DATE(YEAR(F192),MONTH(F192),DAY(F192)),Virkedager!C:G,IF(E192="B",3,2)+INDEX('SLA-parameter DRIFT'!E:E,R192+0,0),0)+INDEX('SLA-parameter DRIFT'!D:D,R192+1)</f>
        <v>#N/A</v>
      </c>
      <c r="V192" s="122" t="e">
        <f>VLOOKUP(DATE(YEAR(F192),MONTH(F192),DAY(F192)),Virkedager!C:G,2,0)+INDEX('SLA-parameter DRIFT'!B:B,R192+2)</f>
        <v>#N/A</v>
      </c>
      <c r="W192" s="118" t="e">
        <f>VLOOKUP(DATE(YEAR(F192),MONTH(F192),DAY(F192)),Virkedager!C:G,IF(E192="B",4,3)+INDEX('SLA-parameter DRIFT'!E:E,R192+2,0),0)+INDEX('SLA-parameter DRIFT'!D:D,R192+2)</f>
        <v>#N/A</v>
      </c>
      <c r="X192" s="122" t="str">
        <f t="shared" si="19"/>
        <v/>
      </c>
      <c r="Y192" s="119">
        <f>SUMIF(Virkedager!C:C,"&lt;" &amp; H192,Virkedager!A:A)-SUMIF(Virkedager!C:C,"&lt;" &amp; X192,Virkedager!A:A)</f>
        <v>0</v>
      </c>
      <c r="Z192" s="121" t="str">
        <f t="shared" si="20"/>
        <v/>
      </c>
      <c r="AA192" s="123" t="str">
        <f t="shared" si="15"/>
        <v/>
      </c>
      <c r="AB192" s="124" t="str">
        <f t="shared" si="21"/>
        <v/>
      </c>
      <c r="AC192" s="172"/>
    </row>
    <row r="193" spans="2:29" s="139" customFormat="1" ht="15" x14ac:dyDescent="0.25">
      <c r="B193" s="141"/>
      <c r="C193" s="142"/>
      <c r="D193" s="147"/>
      <c r="E193" s="148"/>
      <c r="F193" s="143"/>
      <c r="G193" s="144"/>
      <c r="H193" s="143"/>
      <c r="I193" s="144"/>
      <c r="J193" s="145"/>
      <c r="K193" s="146"/>
      <c r="L193" s="116" t="s">
        <v>77</v>
      </c>
      <c r="M193" s="117" t="s">
        <v>137</v>
      </c>
      <c r="N193" s="118">
        <f t="shared" si="16"/>
        <v>0</v>
      </c>
      <c r="O193" s="118">
        <f t="shared" si="17"/>
        <v>0</v>
      </c>
      <c r="P193" s="119">
        <f>SUMIF(Virkedager!C:C,"&lt;" &amp; H193,Virkedager!A:A)-SUMIF(Virkedager!C:C,"&lt;" &amp; F193,Virkedager!A:A)</f>
        <v>0</v>
      </c>
      <c r="Q193" s="120" t="str">
        <f t="shared" si="18"/>
        <v>Operatøraksess</v>
      </c>
      <c r="R193" s="121">
        <f>MATCH(Q193,'SLA-parameter DRIFT'!A:A,0)</f>
        <v>16</v>
      </c>
      <c r="S193" s="118" t="e">
        <f>VLOOKUP(DATE(YEAR(F193),MONTH(F193),DAY(F193)),Virkedager!C:G,IF(E193="B",3,2),0)+INDEX('SLA-parameter DRIFT'!D:D,R193+2)</f>
        <v>#N/A</v>
      </c>
      <c r="T193" s="122" t="e">
        <f>VLOOKUP(DATE(YEAR(F193),MONTH(F193),DAY(F193)),Virkedager!C:G,2,0)+INDEX('SLA-parameter DRIFT'!B:B,R193+1)</f>
        <v>#N/A</v>
      </c>
      <c r="U193" s="173" t="e">
        <f>VLOOKUP(DATE(YEAR(F193),MONTH(F193),DAY(F193)),Virkedager!C:G,IF(E193="B",3,2)+INDEX('SLA-parameter DRIFT'!E:E,R193+0,0),0)+INDEX('SLA-parameter DRIFT'!D:D,R193+1)</f>
        <v>#N/A</v>
      </c>
      <c r="V193" s="122" t="e">
        <f>VLOOKUP(DATE(YEAR(F193),MONTH(F193),DAY(F193)),Virkedager!C:G,2,0)+INDEX('SLA-parameter DRIFT'!B:B,R193+2)</f>
        <v>#N/A</v>
      </c>
      <c r="W193" s="118" t="e">
        <f>VLOOKUP(DATE(YEAR(F193),MONTH(F193),DAY(F193)),Virkedager!C:G,IF(E193="B",4,3)+INDEX('SLA-parameter DRIFT'!E:E,R193+2,0),0)+INDEX('SLA-parameter DRIFT'!D:D,R193+2)</f>
        <v>#N/A</v>
      </c>
      <c r="X193" s="122" t="str">
        <f t="shared" si="19"/>
        <v/>
      </c>
      <c r="Y193" s="119">
        <f>SUMIF(Virkedager!C:C,"&lt;" &amp; H193,Virkedager!A:A)-SUMIF(Virkedager!C:C,"&lt;" &amp; X193,Virkedager!A:A)</f>
        <v>0</v>
      </c>
      <c r="Z193" s="121" t="str">
        <f t="shared" si="20"/>
        <v/>
      </c>
      <c r="AA193" s="123" t="str">
        <f t="shared" si="15"/>
        <v/>
      </c>
      <c r="AB193" s="124" t="str">
        <f t="shared" si="21"/>
        <v/>
      </c>
      <c r="AC193" s="172"/>
    </row>
    <row r="194" spans="2:29" s="139" customFormat="1" ht="15" x14ac:dyDescent="0.25">
      <c r="B194" s="141"/>
      <c r="C194" s="142"/>
      <c r="D194" s="147"/>
      <c r="E194" s="148"/>
      <c r="F194" s="143"/>
      <c r="G194" s="144"/>
      <c r="H194" s="143"/>
      <c r="I194" s="144"/>
      <c r="J194" s="145"/>
      <c r="K194" s="146"/>
      <c r="L194" s="116" t="s">
        <v>77</v>
      </c>
      <c r="M194" s="117" t="s">
        <v>137</v>
      </c>
      <c r="N194" s="118">
        <f t="shared" si="16"/>
        <v>0</v>
      </c>
      <c r="O194" s="118">
        <f t="shared" si="17"/>
        <v>0</v>
      </c>
      <c r="P194" s="119">
        <f>SUMIF(Virkedager!C:C,"&lt;" &amp; H194,Virkedager!A:A)-SUMIF(Virkedager!C:C,"&lt;" &amp; F194,Virkedager!A:A)</f>
        <v>0</v>
      </c>
      <c r="Q194" s="120" t="str">
        <f t="shared" si="18"/>
        <v>Operatøraksess</v>
      </c>
      <c r="R194" s="121">
        <f>MATCH(Q194,'SLA-parameter DRIFT'!A:A,0)</f>
        <v>16</v>
      </c>
      <c r="S194" s="118" t="e">
        <f>VLOOKUP(DATE(YEAR(F194),MONTH(F194),DAY(F194)),Virkedager!C:G,IF(E194="B",3,2),0)+INDEX('SLA-parameter DRIFT'!D:D,R194+2)</f>
        <v>#N/A</v>
      </c>
      <c r="T194" s="122" t="e">
        <f>VLOOKUP(DATE(YEAR(F194),MONTH(F194),DAY(F194)),Virkedager!C:G,2,0)+INDEX('SLA-parameter DRIFT'!B:B,R194+1)</f>
        <v>#N/A</v>
      </c>
      <c r="U194" s="173" t="e">
        <f>VLOOKUP(DATE(YEAR(F194),MONTH(F194),DAY(F194)),Virkedager!C:G,IF(E194="B",3,2)+INDEX('SLA-parameter DRIFT'!E:E,R194+0,0),0)+INDEX('SLA-parameter DRIFT'!D:D,R194+1)</f>
        <v>#N/A</v>
      </c>
      <c r="V194" s="122" t="e">
        <f>VLOOKUP(DATE(YEAR(F194),MONTH(F194),DAY(F194)),Virkedager!C:G,2,0)+INDEX('SLA-parameter DRIFT'!B:B,R194+2)</f>
        <v>#N/A</v>
      </c>
      <c r="W194" s="118" t="e">
        <f>VLOOKUP(DATE(YEAR(F194),MONTH(F194),DAY(F194)),Virkedager!C:G,IF(E194="B",4,3)+INDEX('SLA-parameter DRIFT'!E:E,R194+2,0),0)+INDEX('SLA-parameter DRIFT'!D:D,R194+2)</f>
        <v>#N/A</v>
      </c>
      <c r="X194" s="122" t="str">
        <f t="shared" si="19"/>
        <v/>
      </c>
      <c r="Y194" s="119">
        <f>SUMIF(Virkedager!C:C,"&lt;" &amp; H194,Virkedager!A:A)-SUMIF(Virkedager!C:C,"&lt;" &amp; X194,Virkedager!A:A)</f>
        <v>0</v>
      </c>
      <c r="Z194" s="121" t="str">
        <f t="shared" si="20"/>
        <v/>
      </c>
      <c r="AA194" s="123" t="str">
        <f t="shared" si="15"/>
        <v/>
      </c>
      <c r="AB194" s="124" t="str">
        <f t="shared" si="21"/>
        <v/>
      </c>
      <c r="AC194" s="172"/>
    </row>
    <row r="195" spans="2:29" s="139" customFormat="1" ht="15" x14ac:dyDescent="0.25">
      <c r="B195" s="141"/>
      <c r="C195" s="142"/>
      <c r="D195" s="147"/>
      <c r="E195" s="148"/>
      <c r="F195" s="143"/>
      <c r="G195" s="144"/>
      <c r="H195" s="143"/>
      <c r="I195" s="144"/>
      <c r="J195" s="145"/>
      <c r="K195" s="146"/>
      <c r="L195" s="116" t="s">
        <v>77</v>
      </c>
      <c r="M195" s="117" t="s">
        <v>137</v>
      </c>
      <c r="N195" s="118">
        <f t="shared" si="16"/>
        <v>0</v>
      </c>
      <c r="O195" s="118">
        <f t="shared" si="17"/>
        <v>0</v>
      </c>
      <c r="P195" s="119">
        <f>SUMIF(Virkedager!C:C,"&lt;" &amp; H195,Virkedager!A:A)-SUMIF(Virkedager!C:C,"&lt;" &amp; F195,Virkedager!A:A)</f>
        <v>0</v>
      </c>
      <c r="Q195" s="120" t="str">
        <f t="shared" si="18"/>
        <v>Operatøraksess</v>
      </c>
      <c r="R195" s="121">
        <f>MATCH(Q195,'SLA-parameter DRIFT'!A:A,0)</f>
        <v>16</v>
      </c>
      <c r="S195" s="118" t="e">
        <f>VLOOKUP(DATE(YEAR(F195),MONTH(F195),DAY(F195)),Virkedager!C:G,IF(E195="B",3,2),0)+INDEX('SLA-parameter DRIFT'!D:D,R195+2)</f>
        <v>#N/A</v>
      </c>
      <c r="T195" s="122" t="e">
        <f>VLOOKUP(DATE(YEAR(F195),MONTH(F195),DAY(F195)),Virkedager!C:G,2,0)+INDEX('SLA-parameter DRIFT'!B:B,R195+1)</f>
        <v>#N/A</v>
      </c>
      <c r="U195" s="173" t="e">
        <f>VLOOKUP(DATE(YEAR(F195),MONTH(F195),DAY(F195)),Virkedager!C:G,IF(E195="B",3,2)+INDEX('SLA-parameter DRIFT'!E:E,R195+0,0),0)+INDEX('SLA-parameter DRIFT'!D:D,R195+1)</f>
        <v>#N/A</v>
      </c>
      <c r="V195" s="122" t="e">
        <f>VLOOKUP(DATE(YEAR(F195),MONTH(F195),DAY(F195)),Virkedager!C:G,2,0)+INDEX('SLA-parameter DRIFT'!B:B,R195+2)</f>
        <v>#N/A</v>
      </c>
      <c r="W195" s="118" t="e">
        <f>VLOOKUP(DATE(YEAR(F195),MONTH(F195),DAY(F195)),Virkedager!C:G,IF(E195="B",4,3)+INDEX('SLA-parameter DRIFT'!E:E,R195+2,0),0)+INDEX('SLA-parameter DRIFT'!D:D,R195+2)</f>
        <v>#N/A</v>
      </c>
      <c r="X195" s="122" t="str">
        <f t="shared" si="19"/>
        <v/>
      </c>
      <c r="Y195" s="119">
        <f>SUMIF(Virkedager!C:C,"&lt;" &amp; H195,Virkedager!A:A)-SUMIF(Virkedager!C:C,"&lt;" &amp; X195,Virkedager!A:A)</f>
        <v>0</v>
      </c>
      <c r="Z195" s="121" t="str">
        <f t="shared" si="20"/>
        <v/>
      </c>
      <c r="AA195" s="123" t="str">
        <f t="shared" si="15"/>
        <v/>
      </c>
      <c r="AB195" s="124" t="str">
        <f t="shared" si="21"/>
        <v/>
      </c>
      <c r="AC195" s="172"/>
    </row>
    <row r="196" spans="2:29" s="139" customFormat="1" ht="15" x14ac:dyDescent="0.25">
      <c r="B196" s="141"/>
      <c r="C196" s="142"/>
      <c r="D196" s="147"/>
      <c r="E196" s="148"/>
      <c r="F196" s="143"/>
      <c r="G196" s="144"/>
      <c r="H196" s="143"/>
      <c r="I196" s="144"/>
      <c r="J196" s="145"/>
      <c r="K196" s="146"/>
      <c r="L196" s="116" t="s">
        <v>77</v>
      </c>
      <c r="M196" s="117" t="s">
        <v>137</v>
      </c>
      <c r="N196" s="118">
        <f t="shared" si="16"/>
        <v>0</v>
      </c>
      <c r="O196" s="118">
        <f t="shared" si="17"/>
        <v>0</v>
      </c>
      <c r="P196" s="119">
        <f>SUMIF(Virkedager!C:C,"&lt;" &amp; H196,Virkedager!A:A)-SUMIF(Virkedager!C:C,"&lt;" &amp; F196,Virkedager!A:A)</f>
        <v>0</v>
      </c>
      <c r="Q196" s="120" t="str">
        <f t="shared" si="18"/>
        <v>Operatøraksess</v>
      </c>
      <c r="R196" s="121">
        <f>MATCH(Q196,'SLA-parameter DRIFT'!A:A,0)</f>
        <v>16</v>
      </c>
      <c r="S196" s="118" t="e">
        <f>VLOOKUP(DATE(YEAR(F196),MONTH(F196),DAY(F196)),Virkedager!C:G,IF(E196="B",3,2),0)+INDEX('SLA-parameter DRIFT'!D:D,R196+2)</f>
        <v>#N/A</v>
      </c>
      <c r="T196" s="122" t="e">
        <f>VLOOKUP(DATE(YEAR(F196),MONTH(F196),DAY(F196)),Virkedager!C:G,2,0)+INDEX('SLA-parameter DRIFT'!B:B,R196+1)</f>
        <v>#N/A</v>
      </c>
      <c r="U196" s="173" t="e">
        <f>VLOOKUP(DATE(YEAR(F196),MONTH(F196),DAY(F196)),Virkedager!C:G,IF(E196="B",3,2)+INDEX('SLA-parameter DRIFT'!E:E,R196+0,0),0)+INDEX('SLA-parameter DRIFT'!D:D,R196+1)</f>
        <v>#N/A</v>
      </c>
      <c r="V196" s="122" t="e">
        <f>VLOOKUP(DATE(YEAR(F196),MONTH(F196),DAY(F196)),Virkedager!C:G,2,0)+INDEX('SLA-parameter DRIFT'!B:B,R196+2)</f>
        <v>#N/A</v>
      </c>
      <c r="W196" s="118" t="e">
        <f>VLOOKUP(DATE(YEAR(F196),MONTH(F196),DAY(F196)),Virkedager!C:G,IF(E196="B",4,3)+INDEX('SLA-parameter DRIFT'!E:E,R196+2,0),0)+INDEX('SLA-parameter DRIFT'!D:D,R196+2)</f>
        <v>#N/A</v>
      </c>
      <c r="X196" s="122" t="str">
        <f t="shared" si="19"/>
        <v/>
      </c>
      <c r="Y196" s="119">
        <f>SUMIF(Virkedager!C:C,"&lt;" &amp; H196,Virkedager!A:A)-SUMIF(Virkedager!C:C,"&lt;" &amp; X196,Virkedager!A:A)</f>
        <v>0</v>
      </c>
      <c r="Z196" s="121" t="str">
        <f t="shared" si="20"/>
        <v/>
      </c>
      <c r="AA196" s="123" t="str">
        <f t="shared" si="15"/>
        <v/>
      </c>
      <c r="AB196" s="124" t="str">
        <f t="shared" si="21"/>
        <v/>
      </c>
      <c r="AC196" s="172"/>
    </row>
    <row r="197" spans="2:29" s="139" customFormat="1" ht="15" x14ac:dyDescent="0.25">
      <c r="B197" s="141"/>
      <c r="C197" s="142"/>
      <c r="D197" s="147"/>
      <c r="E197" s="148"/>
      <c r="F197" s="143"/>
      <c r="G197" s="144"/>
      <c r="H197" s="143"/>
      <c r="I197" s="144"/>
      <c r="J197" s="145"/>
      <c r="K197" s="146"/>
      <c r="L197" s="116" t="s">
        <v>77</v>
      </c>
      <c r="M197" s="117" t="s">
        <v>137</v>
      </c>
      <c r="N197" s="118">
        <f t="shared" si="16"/>
        <v>0</v>
      </c>
      <c r="O197" s="118">
        <f t="shared" si="17"/>
        <v>0</v>
      </c>
      <c r="P197" s="119">
        <f>SUMIF(Virkedager!C:C,"&lt;" &amp; H197,Virkedager!A:A)-SUMIF(Virkedager!C:C,"&lt;" &amp; F197,Virkedager!A:A)</f>
        <v>0</v>
      </c>
      <c r="Q197" s="120" t="str">
        <f t="shared" si="18"/>
        <v>Operatøraksess</v>
      </c>
      <c r="R197" s="121">
        <f>MATCH(Q197,'SLA-parameter DRIFT'!A:A,0)</f>
        <v>16</v>
      </c>
      <c r="S197" s="118" t="e">
        <f>VLOOKUP(DATE(YEAR(F197),MONTH(F197),DAY(F197)),Virkedager!C:G,IF(E197="B",3,2),0)+INDEX('SLA-parameter DRIFT'!D:D,R197+2)</f>
        <v>#N/A</v>
      </c>
      <c r="T197" s="122" t="e">
        <f>VLOOKUP(DATE(YEAR(F197),MONTH(F197),DAY(F197)),Virkedager!C:G,2,0)+INDEX('SLA-parameter DRIFT'!B:B,R197+1)</f>
        <v>#N/A</v>
      </c>
      <c r="U197" s="173" t="e">
        <f>VLOOKUP(DATE(YEAR(F197),MONTH(F197),DAY(F197)),Virkedager!C:G,IF(E197="B",3,2)+INDEX('SLA-parameter DRIFT'!E:E,R197+0,0),0)+INDEX('SLA-parameter DRIFT'!D:D,R197+1)</f>
        <v>#N/A</v>
      </c>
      <c r="V197" s="122" t="e">
        <f>VLOOKUP(DATE(YEAR(F197),MONTH(F197),DAY(F197)),Virkedager!C:G,2,0)+INDEX('SLA-parameter DRIFT'!B:B,R197+2)</f>
        <v>#N/A</v>
      </c>
      <c r="W197" s="118" t="e">
        <f>VLOOKUP(DATE(YEAR(F197),MONTH(F197),DAY(F197)),Virkedager!C:G,IF(E197="B",4,3)+INDEX('SLA-parameter DRIFT'!E:E,R197+2,0),0)+INDEX('SLA-parameter DRIFT'!D:D,R197+2)</f>
        <v>#N/A</v>
      </c>
      <c r="X197" s="122" t="str">
        <f t="shared" si="19"/>
        <v/>
      </c>
      <c r="Y197" s="119">
        <f>SUMIF(Virkedager!C:C,"&lt;" &amp; H197,Virkedager!A:A)-SUMIF(Virkedager!C:C,"&lt;" &amp; X197,Virkedager!A:A)</f>
        <v>0</v>
      </c>
      <c r="Z197" s="121" t="str">
        <f t="shared" si="20"/>
        <v/>
      </c>
      <c r="AA197" s="123" t="str">
        <f t="shared" ref="AA197:AA260" si="22">IF(ISBLANK(F197),"",IF(Z197,0,IF(Y197&gt;60,60,Y197)))</f>
        <v/>
      </c>
      <c r="AB197" s="124" t="str">
        <f t="shared" si="21"/>
        <v/>
      </c>
      <c r="AC197" s="172"/>
    </row>
    <row r="198" spans="2:29" s="139" customFormat="1" ht="15" x14ac:dyDescent="0.25">
      <c r="B198" s="141"/>
      <c r="C198" s="142"/>
      <c r="D198" s="147"/>
      <c r="E198" s="148"/>
      <c r="F198" s="143"/>
      <c r="G198" s="144"/>
      <c r="H198" s="143"/>
      <c r="I198" s="144"/>
      <c r="J198" s="145"/>
      <c r="K198" s="146"/>
      <c r="L198" s="116" t="s">
        <v>77</v>
      </c>
      <c r="M198" s="117" t="s">
        <v>137</v>
      </c>
      <c r="N198" s="118">
        <f t="shared" si="16"/>
        <v>0</v>
      </c>
      <c r="O198" s="118">
        <f t="shared" si="17"/>
        <v>0</v>
      </c>
      <c r="P198" s="119">
        <f>SUMIF(Virkedager!C:C,"&lt;" &amp; H198,Virkedager!A:A)-SUMIF(Virkedager!C:C,"&lt;" &amp; F198,Virkedager!A:A)</f>
        <v>0</v>
      </c>
      <c r="Q198" s="120" t="str">
        <f t="shared" si="18"/>
        <v>Operatøraksess</v>
      </c>
      <c r="R198" s="121">
        <f>MATCH(Q198,'SLA-parameter DRIFT'!A:A,0)</f>
        <v>16</v>
      </c>
      <c r="S198" s="118" t="e">
        <f>VLOOKUP(DATE(YEAR(F198),MONTH(F198),DAY(F198)),Virkedager!C:G,IF(E198="B",3,2),0)+INDEX('SLA-parameter DRIFT'!D:D,R198+2)</f>
        <v>#N/A</v>
      </c>
      <c r="T198" s="122" t="e">
        <f>VLOOKUP(DATE(YEAR(F198),MONTH(F198),DAY(F198)),Virkedager!C:G,2,0)+INDEX('SLA-parameter DRIFT'!B:B,R198+1)</f>
        <v>#N/A</v>
      </c>
      <c r="U198" s="173" t="e">
        <f>VLOOKUP(DATE(YEAR(F198),MONTH(F198),DAY(F198)),Virkedager!C:G,IF(E198="B",3,2)+INDEX('SLA-parameter DRIFT'!E:E,R198+0,0),0)+INDEX('SLA-parameter DRIFT'!D:D,R198+1)</f>
        <v>#N/A</v>
      </c>
      <c r="V198" s="122" t="e">
        <f>VLOOKUP(DATE(YEAR(F198),MONTH(F198),DAY(F198)),Virkedager!C:G,2,0)+INDEX('SLA-parameter DRIFT'!B:B,R198+2)</f>
        <v>#N/A</v>
      </c>
      <c r="W198" s="118" t="e">
        <f>VLOOKUP(DATE(YEAR(F198),MONTH(F198),DAY(F198)),Virkedager!C:G,IF(E198="B",4,3)+INDEX('SLA-parameter DRIFT'!E:E,R198+2,0),0)+INDEX('SLA-parameter DRIFT'!D:D,R198+2)</f>
        <v>#N/A</v>
      </c>
      <c r="X198" s="122" t="str">
        <f t="shared" si="19"/>
        <v/>
      </c>
      <c r="Y198" s="119">
        <f>SUMIF(Virkedager!C:C,"&lt;" &amp; H198,Virkedager!A:A)-SUMIF(Virkedager!C:C,"&lt;" &amp; X198,Virkedager!A:A)</f>
        <v>0</v>
      </c>
      <c r="Z198" s="121" t="str">
        <f t="shared" si="20"/>
        <v/>
      </c>
      <c r="AA198" s="123" t="str">
        <f t="shared" si="22"/>
        <v/>
      </c>
      <c r="AB198" s="124" t="str">
        <f t="shared" si="21"/>
        <v/>
      </c>
      <c r="AC198" s="172"/>
    </row>
    <row r="199" spans="2:29" s="139" customFormat="1" ht="15" x14ac:dyDescent="0.25">
      <c r="B199" s="141"/>
      <c r="C199" s="142"/>
      <c r="D199" s="147"/>
      <c r="E199" s="148"/>
      <c r="F199" s="143"/>
      <c r="G199" s="144"/>
      <c r="H199" s="143"/>
      <c r="I199" s="144"/>
      <c r="J199" s="145"/>
      <c r="K199" s="146"/>
      <c r="L199" s="116" t="s">
        <v>77</v>
      </c>
      <c r="M199" s="117" t="s">
        <v>137</v>
      </c>
      <c r="N199" s="118">
        <f t="shared" ref="N199:N262" si="23">DATE(YEAR(F199),MONTH(F199),DAY(F199))+TIME(HOUR(G199),MINUTE(G199),0)</f>
        <v>0</v>
      </c>
      <c r="O199" s="118">
        <f t="shared" ref="O199:O262" si="24">DATE(YEAR(H199),MONTH(H199),DAY(H199))+TIME(HOUR(I199),MINUTE(I199),0)</f>
        <v>0</v>
      </c>
      <c r="P199" s="119">
        <f>SUMIF(Virkedager!C:C,"&lt;" &amp; H199,Virkedager!A:A)-SUMIF(Virkedager!C:C,"&lt;" &amp; F199,Virkedager!A:A)</f>
        <v>0</v>
      </c>
      <c r="Q199" s="120" t="str">
        <f t="shared" ref="Q199:Q262" si="25">L199 &amp; IF(L199&lt;&gt;"Jara ADSL Basis",""," (" &amp; IF(AND(M199&lt;&gt;"Distrikt",M199&lt;&gt;""),"Sentralt","Distrikt") &amp; ")")</f>
        <v>Operatøraksess</v>
      </c>
      <c r="R199" s="121">
        <f>MATCH(Q199,'SLA-parameter DRIFT'!A:A,0)</f>
        <v>16</v>
      </c>
      <c r="S199" s="118" t="e">
        <f>VLOOKUP(DATE(YEAR(F199),MONTH(F199),DAY(F199)),Virkedager!C:G,IF(E199="B",3,2),0)+INDEX('SLA-parameter DRIFT'!D:D,R199+2)</f>
        <v>#N/A</v>
      </c>
      <c r="T199" s="122" t="e">
        <f>VLOOKUP(DATE(YEAR(F199),MONTH(F199),DAY(F199)),Virkedager!C:G,2,0)+INDEX('SLA-parameter DRIFT'!B:B,R199+1)</f>
        <v>#N/A</v>
      </c>
      <c r="U199" s="173" t="e">
        <f>VLOOKUP(DATE(YEAR(F199),MONTH(F199),DAY(F199)),Virkedager!C:G,IF(E199="B",3,2)+INDEX('SLA-parameter DRIFT'!E:E,R199+0,0),0)+INDEX('SLA-parameter DRIFT'!D:D,R199+1)</f>
        <v>#N/A</v>
      </c>
      <c r="V199" s="122" t="e">
        <f>VLOOKUP(DATE(YEAR(F199),MONTH(F199),DAY(F199)),Virkedager!C:G,2,0)+INDEX('SLA-parameter DRIFT'!B:B,R199+2)</f>
        <v>#N/A</v>
      </c>
      <c r="W199" s="118" t="e">
        <f>VLOOKUP(DATE(YEAR(F199),MONTH(F199),DAY(F199)),Virkedager!C:G,IF(E199="B",4,3)+INDEX('SLA-parameter DRIFT'!E:E,R199+2,0),0)+INDEX('SLA-parameter DRIFT'!D:D,R199+2)</f>
        <v>#N/A</v>
      </c>
      <c r="X199" s="122" t="str">
        <f t="shared" ref="X199:X262" si="26">IF(ISBLANK(F199),"",IF(N199&lt;T199,S199,IF(AND(T199&lt;=N199,N199&lt;V199),U199,IF(V199&lt;=N199,W199,0))))</f>
        <v/>
      </c>
      <c r="Y199" s="119">
        <f>SUMIF(Virkedager!C:C,"&lt;" &amp; H199,Virkedager!A:A)-SUMIF(Virkedager!C:C,"&lt;" &amp; X199,Virkedager!A:A)</f>
        <v>0</v>
      </c>
      <c r="Z199" s="121" t="str">
        <f t="shared" ref="Z199:Z262" si="27">IF(ISBLANK(F199),"",O199&lt;X199)</f>
        <v/>
      </c>
      <c r="AA199" s="123" t="str">
        <f t="shared" si="22"/>
        <v/>
      </c>
      <c r="AB199" s="124" t="str">
        <f t="shared" si="21"/>
        <v/>
      </c>
      <c r="AC199" s="172"/>
    </row>
    <row r="200" spans="2:29" s="139" customFormat="1" ht="15" x14ac:dyDescent="0.25">
      <c r="B200" s="141"/>
      <c r="C200" s="142"/>
      <c r="D200" s="147"/>
      <c r="E200" s="148"/>
      <c r="F200" s="143"/>
      <c r="G200" s="144"/>
      <c r="H200" s="143"/>
      <c r="I200" s="144"/>
      <c r="J200" s="145"/>
      <c r="K200" s="146"/>
      <c r="L200" s="116" t="s">
        <v>77</v>
      </c>
      <c r="M200" s="117" t="s">
        <v>137</v>
      </c>
      <c r="N200" s="118">
        <f t="shared" si="23"/>
        <v>0</v>
      </c>
      <c r="O200" s="118">
        <f t="shared" si="24"/>
        <v>0</v>
      </c>
      <c r="P200" s="119">
        <f>SUMIF(Virkedager!C:C,"&lt;" &amp; H200,Virkedager!A:A)-SUMIF(Virkedager!C:C,"&lt;" &amp; F200,Virkedager!A:A)</f>
        <v>0</v>
      </c>
      <c r="Q200" s="120" t="str">
        <f t="shared" si="25"/>
        <v>Operatøraksess</v>
      </c>
      <c r="R200" s="121">
        <f>MATCH(Q200,'SLA-parameter DRIFT'!A:A,0)</f>
        <v>16</v>
      </c>
      <c r="S200" s="118" t="e">
        <f>VLOOKUP(DATE(YEAR(F200),MONTH(F200),DAY(F200)),Virkedager!C:G,IF(E200="B",3,2),0)+INDEX('SLA-parameter DRIFT'!D:D,R200+2)</f>
        <v>#N/A</v>
      </c>
      <c r="T200" s="122" t="e">
        <f>VLOOKUP(DATE(YEAR(F200),MONTH(F200),DAY(F200)),Virkedager!C:G,2,0)+INDEX('SLA-parameter DRIFT'!B:B,R200+1)</f>
        <v>#N/A</v>
      </c>
      <c r="U200" s="173" t="e">
        <f>VLOOKUP(DATE(YEAR(F200),MONTH(F200),DAY(F200)),Virkedager!C:G,IF(E200="B",3,2)+INDEX('SLA-parameter DRIFT'!E:E,R200+0,0),0)+INDEX('SLA-parameter DRIFT'!D:D,R200+1)</f>
        <v>#N/A</v>
      </c>
      <c r="V200" s="122" t="e">
        <f>VLOOKUP(DATE(YEAR(F200),MONTH(F200),DAY(F200)),Virkedager!C:G,2,0)+INDEX('SLA-parameter DRIFT'!B:B,R200+2)</f>
        <v>#N/A</v>
      </c>
      <c r="W200" s="118" t="e">
        <f>VLOOKUP(DATE(YEAR(F200),MONTH(F200),DAY(F200)),Virkedager!C:G,IF(E200="B",4,3)+INDEX('SLA-parameter DRIFT'!E:E,R200+2,0),0)+INDEX('SLA-parameter DRIFT'!D:D,R200+2)</f>
        <v>#N/A</v>
      </c>
      <c r="X200" s="122" t="str">
        <f t="shared" si="26"/>
        <v/>
      </c>
      <c r="Y200" s="119">
        <f>SUMIF(Virkedager!C:C,"&lt;" &amp; H200,Virkedager!A:A)-SUMIF(Virkedager!C:C,"&lt;" &amp; X200,Virkedager!A:A)</f>
        <v>0</v>
      </c>
      <c r="Z200" s="121" t="str">
        <f t="shared" si="27"/>
        <v/>
      </c>
      <c r="AA200" s="123" t="str">
        <f t="shared" si="22"/>
        <v/>
      </c>
      <c r="AB200" s="124" t="str">
        <f t="shared" si="21"/>
        <v/>
      </c>
      <c r="AC200" s="172"/>
    </row>
    <row r="201" spans="2:29" s="139" customFormat="1" ht="15" x14ac:dyDescent="0.25">
      <c r="B201" s="141"/>
      <c r="C201" s="142"/>
      <c r="D201" s="147"/>
      <c r="E201" s="148"/>
      <c r="F201" s="143"/>
      <c r="G201" s="144"/>
      <c r="H201" s="143"/>
      <c r="I201" s="144"/>
      <c r="J201" s="145"/>
      <c r="K201" s="146"/>
      <c r="L201" s="116" t="s">
        <v>77</v>
      </c>
      <c r="M201" s="117" t="s">
        <v>137</v>
      </c>
      <c r="N201" s="118">
        <f t="shared" si="23"/>
        <v>0</v>
      </c>
      <c r="O201" s="118">
        <f t="shared" si="24"/>
        <v>0</v>
      </c>
      <c r="P201" s="119">
        <f>SUMIF(Virkedager!C:C,"&lt;" &amp; H201,Virkedager!A:A)-SUMIF(Virkedager!C:C,"&lt;" &amp; F201,Virkedager!A:A)</f>
        <v>0</v>
      </c>
      <c r="Q201" s="120" t="str">
        <f t="shared" si="25"/>
        <v>Operatøraksess</v>
      </c>
      <c r="R201" s="121">
        <f>MATCH(Q201,'SLA-parameter DRIFT'!A:A,0)</f>
        <v>16</v>
      </c>
      <c r="S201" s="118" t="e">
        <f>VLOOKUP(DATE(YEAR(F201),MONTH(F201),DAY(F201)),Virkedager!C:G,IF(E201="B",3,2),0)+INDEX('SLA-parameter DRIFT'!D:D,R201+2)</f>
        <v>#N/A</v>
      </c>
      <c r="T201" s="122" t="e">
        <f>VLOOKUP(DATE(YEAR(F201),MONTH(F201),DAY(F201)),Virkedager!C:G,2,0)+INDEX('SLA-parameter DRIFT'!B:B,R201+1)</f>
        <v>#N/A</v>
      </c>
      <c r="U201" s="173" t="e">
        <f>VLOOKUP(DATE(YEAR(F201),MONTH(F201),DAY(F201)),Virkedager!C:G,IF(E201="B",3,2)+INDEX('SLA-parameter DRIFT'!E:E,R201+0,0),0)+INDEX('SLA-parameter DRIFT'!D:D,R201+1)</f>
        <v>#N/A</v>
      </c>
      <c r="V201" s="122" t="e">
        <f>VLOOKUP(DATE(YEAR(F201),MONTH(F201),DAY(F201)),Virkedager!C:G,2,0)+INDEX('SLA-parameter DRIFT'!B:B,R201+2)</f>
        <v>#N/A</v>
      </c>
      <c r="W201" s="118" t="e">
        <f>VLOOKUP(DATE(YEAR(F201),MONTH(F201),DAY(F201)),Virkedager!C:G,IF(E201="B",4,3)+INDEX('SLA-parameter DRIFT'!E:E,R201+2,0),0)+INDEX('SLA-parameter DRIFT'!D:D,R201+2)</f>
        <v>#N/A</v>
      </c>
      <c r="X201" s="122" t="str">
        <f t="shared" si="26"/>
        <v/>
      </c>
      <c r="Y201" s="119">
        <f>SUMIF(Virkedager!C:C,"&lt;" &amp; H201,Virkedager!A:A)-SUMIF(Virkedager!C:C,"&lt;" &amp; X201,Virkedager!A:A)</f>
        <v>0</v>
      </c>
      <c r="Z201" s="121" t="str">
        <f t="shared" si="27"/>
        <v/>
      </c>
      <c r="AA201" s="123" t="str">
        <f t="shared" si="22"/>
        <v/>
      </c>
      <c r="AB201" s="124" t="str">
        <f t="shared" si="21"/>
        <v/>
      </c>
      <c r="AC201" s="172"/>
    </row>
    <row r="202" spans="2:29" s="139" customFormat="1" ht="15" x14ac:dyDescent="0.25">
      <c r="B202" s="141"/>
      <c r="C202" s="142"/>
      <c r="D202" s="147"/>
      <c r="E202" s="148"/>
      <c r="F202" s="143"/>
      <c r="G202" s="144"/>
      <c r="H202" s="143"/>
      <c r="I202" s="144"/>
      <c r="J202" s="145"/>
      <c r="K202" s="146"/>
      <c r="L202" s="116" t="s">
        <v>77</v>
      </c>
      <c r="M202" s="117" t="s">
        <v>137</v>
      </c>
      <c r="N202" s="118">
        <f t="shared" si="23"/>
        <v>0</v>
      </c>
      <c r="O202" s="118">
        <f t="shared" si="24"/>
        <v>0</v>
      </c>
      <c r="P202" s="119">
        <f>SUMIF(Virkedager!C:C,"&lt;" &amp; H202,Virkedager!A:A)-SUMIF(Virkedager!C:C,"&lt;" &amp; F202,Virkedager!A:A)</f>
        <v>0</v>
      </c>
      <c r="Q202" s="120" t="str">
        <f t="shared" si="25"/>
        <v>Operatøraksess</v>
      </c>
      <c r="R202" s="121">
        <f>MATCH(Q202,'SLA-parameter DRIFT'!A:A,0)</f>
        <v>16</v>
      </c>
      <c r="S202" s="118" t="e">
        <f>VLOOKUP(DATE(YEAR(F202),MONTH(F202),DAY(F202)),Virkedager!C:G,IF(E202="B",3,2),0)+INDEX('SLA-parameter DRIFT'!D:D,R202+2)</f>
        <v>#N/A</v>
      </c>
      <c r="T202" s="122" t="e">
        <f>VLOOKUP(DATE(YEAR(F202),MONTH(F202),DAY(F202)),Virkedager!C:G,2,0)+INDEX('SLA-parameter DRIFT'!B:B,R202+1)</f>
        <v>#N/A</v>
      </c>
      <c r="U202" s="173" t="e">
        <f>VLOOKUP(DATE(YEAR(F202),MONTH(F202),DAY(F202)),Virkedager!C:G,IF(E202="B",3,2)+INDEX('SLA-parameter DRIFT'!E:E,R202+0,0),0)+INDEX('SLA-parameter DRIFT'!D:D,R202+1)</f>
        <v>#N/A</v>
      </c>
      <c r="V202" s="122" t="e">
        <f>VLOOKUP(DATE(YEAR(F202),MONTH(F202),DAY(F202)),Virkedager!C:G,2,0)+INDEX('SLA-parameter DRIFT'!B:B,R202+2)</f>
        <v>#N/A</v>
      </c>
      <c r="W202" s="118" t="e">
        <f>VLOOKUP(DATE(YEAR(F202),MONTH(F202),DAY(F202)),Virkedager!C:G,IF(E202="B",4,3)+INDEX('SLA-parameter DRIFT'!E:E,R202+2,0),0)+INDEX('SLA-parameter DRIFT'!D:D,R202+2)</f>
        <v>#N/A</v>
      </c>
      <c r="X202" s="122" t="str">
        <f t="shared" si="26"/>
        <v/>
      </c>
      <c r="Y202" s="119">
        <f>SUMIF(Virkedager!C:C,"&lt;" &amp; H202,Virkedager!A:A)-SUMIF(Virkedager!C:C,"&lt;" &amp; X202,Virkedager!A:A)</f>
        <v>0</v>
      </c>
      <c r="Z202" s="121" t="str">
        <f t="shared" si="27"/>
        <v/>
      </c>
      <c r="AA202" s="123" t="str">
        <f t="shared" si="22"/>
        <v/>
      </c>
      <c r="AB202" s="124" t="str">
        <f t="shared" si="21"/>
        <v/>
      </c>
      <c r="AC202" s="172"/>
    </row>
    <row r="203" spans="2:29" s="139" customFormat="1" ht="15" x14ac:dyDescent="0.25">
      <c r="B203" s="141"/>
      <c r="C203" s="142"/>
      <c r="D203" s="147"/>
      <c r="E203" s="148"/>
      <c r="F203" s="143"/>
      <c r="G203" s="144"/>
      <c r="H203" s="143"/>
      <c r="I203" s="144"/>
      <c r="J203" s="145"/>
      <c r="K203" s="146"/>
      <c r="L203" s="116" t="s">
        <v>77</v>
      </c>
      <c r="M203" s="117" t="s">
        <v>137</v>
      </c>
      <c r="N203" s="118">
        <f t="shared" si="23"/>
        <v>0</v>
      </c>
      <c r="O203" s="118">
        <f t="shared" si="24"/>
        <v>0</v>
      </c>
      <c r="P203" s="119">
        <f>SUMIF(Virkedager!C:C,"&lt;" &amp; H203,Virkedager!A:A)-SUMIF(Virkedager!C:C,"&lt;" &amp; F203,Virkedager!A:A)</f>
        <v>0</v>
      </c>
      <c r="Q203" s="120" t="str">
        <f t="shared" si="25"/>
        <v>Operatøraksess</v>
      </c>
      <c r="R203" s="121">
        <f>MATCH(Q203,'SLA-parameter DRIFT'!A:A,0)</f>
        <v>16</v>
      </c>
      <c r="S203" s="118" t="e">
        <f>VLOOKUP(DATE(YEAR(F203),MONTH(F203),DAY(F203)),Virkedager!C:G,IF(E203="B",3,2),0)+INDEX('SLA-parameter DRIFT'!D:D,R203+2)</f>
        <v>#N/A</v>
      </c>
      <c r="T203" s="122" t="e">
        <f>VLOOKUP(DATE(YEAR(F203),MONTH(F203),DAY(F203)),Virkedager!C:G,2,0)+INDEX('SLA-parameter DRIFT'!B:B,R203+1)</f>
        <v>#N/A</v>
      </c>
      <c r="U203" s="173" t="e">
        <f>VLOOKUP(DATE(YEAR(F203),MONTH(F203),DAY(F203)),Virkedager!C:G,IF(E203="B",3,2)+INDEX('SLA-parameter DRIFT'!E:E,R203+0,0),0)+INDEX('SLA-parameter DRIFT'!D:D,R203+1)</f>
        <v>#N/A</v>
      </c>
      <c r="V203" s="122" t="e">
        <f>VLOOKUP(DATE(YEAR(F203),MONTH(F203),DAY(F203)),Virkedager!C:G,2,0)+INDEX('SLA-parameter DRIFT'!B:B,R203+2)</f>
        <v>#N/A</v>
      </c>
      <c r="W203" s="118" t="e">
        <f>VLOOKUP(DATE(YEAR(F203),MONTH(F203),DAY(F203)),Virkedager!C:G,IF(E203="B",4,3)+INDEX('SLA-parameter DRIFT'!E:E,R203+2,0),0)+INDEX('SLA-parameter DRIFT'!D:D,R203+2)</f>
        <v>#N/A</v>
      </c>
      <c r="X203" s="122" t="str">
        <f t="shared" si="26"/>
        <v/>
      </c>
      <c r="Y203" s="119">
        <f>SUMIF(Virkedager!C:C,"&lt;" &amp; H203,Virkedager!A:A)-SUMIF(Virkedager!C:C,"&lt;" &amp; X203,Virkedager!A:A)</f>
        <v>0</v>
      </c>
      <c r="Z203" s="121" t="str">
        <f t="shared" si="27"/>
        <v/>
      </c>
      <c r="AA203" s="123" t="str">
        <f t="shared" si="22"/>
        <v/>
      </c>
      <c r="AB203" s="124" t="str">
        <f t="shared" si="21"/>
        <v/>
      </c>
      <c r="AC203" s="172"/>
    </row>
    <row r="204" spans="2:29" s="139" customFormat="1" ht="15" x14ac:dyDescent="0.25">
      <c r="B204" s="141"/>
      <c r="C204" s="142"/>
      <c r="D204" s="147"/>
      <c r="E204" s="148"/>
      <c r="F204" s="143"/>
      <c r="G204" s="144"/>
      <c r="H204" s="143"/>
      <c r="I204" s="144"/>
      <c r="J204" s="145"/>
      <c r="K204" s="146"/>
      <c r="L204" s="116" t="s">
        <v>77</v>
      </c>
      <c r="M204" s="117" t="s">
        <v>137</v>
      </c>
      <c r="N204" s="118">
        <f t="shared" si="23"/>
        <v>0</v>
      </c>
      <c r="O204" s="118">
        <f t="shared" si="24"/>
        <v>0</v>
      </c>
      <c r="P204" s="119">
        <f>SUMIF(Virkedager!C:C,"&lt;" &amp; H204,Virkedager!A:A)-SUMIF(Virkedager!C:C,"&lt;" &amp; F204,Virkedager!A:A)</f>
        <v>0</v>
      </c>
      <c r="Q204" s="120" t="str">
        <f t="shared" si="25"/>
        <v>Operatøraksess</v>
      </c>
      <c r="R204" s="121">
        <f>MATCH(Q204,'SLA-parameter DRIFT'!A:A,0)</f>
        <v>16</v>
      </c>
      <c r="S204" s="118" t="e">
        <f>VLOOKUP(DATE(YEAR(F204),MONTH(F204),DAY(F204)),Virkedager!C:G,IF(E204="B",3,2),0)+INDEX('SLA-parameter DRIFT'!D:D,R204+2)</f>
        <v>#N/A</v>
      </c>
      <c r="T204" s="122" t="e">
        <f>VLOOKUP(DATE(YEAR(F204),MONTH(F204),DAY(F204)),Virkedager!C:G,2,0)+INDEX('SLA-parameter DRIFT'!B:B,R204+1)</f>
        <v>#N/A</v>
      </c>
      <c r="U204" s="173" t="e">
        <f>VLOOKUP(DATE(YEAR(F204),MONTH(F204),DAY(F204)),Virkedager!C:G,IF(E204="B",3,2)+INDEX('SLA-parameter DRIFT'!E:E,R204+0,0),0)+INDEX('SLA-parameter DRIFT'!D:D,R204+1)</f>
        <v>#N/A</v>
      </c>
      <c r="V204" s="122" t="e">
        <f>VLOOKUP(DATE(YEAR(F204),MONTH(F204),DAY(F204)),Virkedager!C:G,2,0)+INDEX('SLA-parameter DRIFT'!B:B,R204+2)</f>
        <v>#N/A</v>
      </c>
      <c r="W204" s="118" t="e">
        <f>VLOOKUP(DATE(YEAR(F204),MONTH(F204),DAY(F204)),Virkedager!C:G,IF(E204="B",4,3)+INDEX('SLA-parameter DRIFT'!E:E,R204+2,0),0)+INDEX('SLA-parameter DRIFT'!D:D,R204+2)</f>
        <v>#N/A</v>
      </c>
      <c r="X204" s="122" t="str">
        <f t="shared" si="26"/>
        <v/>
      </c>
      <c r="Y204" s="119">
        <f>SUMIF(Virkedager!C:C,"&lt;" &amp; H204,Virkedager!A:A)-SUMIF(Virkedager!C:C,"&lt;" &amp; X204,Virkedager!A:A)</f>
        <v>0</v>
      </c>
      <c r="Z204" s="121" t="str">
        <f t="shared" si="27"/>
        <v/>
      </c>
      <c r="AA204" s="123" t="str">
        <f t="shared" si="22"/>
        <v/>
      </c>
      <c r="AB204" s="124" t="str">
        <f t="shared" si="21"/>
        <v/>
      </c>
      <c r="AC204" s="172"/>
    </row>
    <row r="205" spans="2:29" s="139" customFormat="1" ht="15" x14ac:dyDescent="0.25">
      <c r="B205" s="141"/>
      <c r="C205" s="142"/>
      <c r="D205" s="147"/>
      <c r="E205" s="148"/>
      <c r="F205" s="143"/>
      <c r="G205" s="144"/>
      <c r="H205" s="143"/>
      <c r="I205" s="144"/>
      <c r="J205" s="145"/>
      <c r="K205" s="146"/>
      <c r="L205" s="116" t="s">
        <v>77</v>
      </c>
      <c r="M205" s="117" t="s">
        <v>137</v>
      </c>
      <c r="N205" s="118">
        <f t="shared" si="23"/>
        <v>0</v>
      </c>
      <c r="O205" s="118">
        <f t="shared" si="24"/>
        <v>0</v>
      </c>
      <c r="P205" s="119">
        <f>SUMIF(Virkedager!C:C,"&lt;" &amp; H205,Virkedager!A:A)-SUMIF(Virkedager!C:C,"&lt;" &amp; F205,Virkedager!A:A)</f>
        <v>0</v>
      </c>
      <c r="Q205" s="120" t="str">
        <f t="shared" si="25"/>
        <v>Operatøraksess</v>
      </c>
      <c r="R205" s="121">
        <f>MATCH(Q205,'SLA-parameter DRIFT'!A:A,0)</f>
        <v>16</v>
      </c>
      <c r="S205" s="118" t="e">
        <f>VLOOKUP(DATE(YEAR(F205),MONTH(F205),DAY(F205)),Virkedager!C:G,IF(E205="B",3,2),0)+INDEX('SLA-parameter DRIFT'!D:D,R205+2)</f>
        <v>#N/A</v>
      </c>
      <c r="T205" s="122" t="e">
        <f>VLOOKUP(DATE(YEAR(F205),MONTH(F205),DAY(F205)),Virkedager!C:G,2,0)+INDEX('SLA-parameter DRIFT'!B:B,R205+1)</f>
        <v>#N/A</v>
      </c>
      <c r="U205" s="173" t="e">
        <f>VLOOKUP(DATE(YEAR(F205),MONTH(F205),DAY(F205)),Virkedager!C:G,IF(E205="B",3,2)+INDEX('SLA-parameter DRIFT'!E:E,R205+0,0),0)+INDEX('SLA-parameter DRIFT'!D:D,R205+1)</f>
        <v>#N/A</v>
      </c>
      <c r="V205" s="122" t="e">
        <f>VLOOKUP(DATE(YEAR(F205),MONTH(F205),DAY(F205)),Virkedager!C:G,2,0)+INDEX('SLA-parameter DRIFT'!B:B,R205+2)</f>
        <v>#N/A</v>
      </c>
      <c r="W205" s="118" t="e">
        <f>VLOOKUP(DATE(YEAR(F205),MONTH(F205),DAY(F205)),Virkedager!C:G,IF(E205="B",4,3)+INDEX('SLA-parameter DRIFT'!E:E,R205+2,0),0)+INDEX('SLA-parameter DRIFT'!D:D,R205+2)</f>
        <v>#N/A</v>
      </c>
      <c r="X205" s="122" t="str">
        <f t="shared" si="26"/>
        <v/>
      </c>
      <c r="Y205" s="119">
        <f>SUMIF(Virkedager!C:C,"&lt;" &amp; H205,Virkedager!A:A)-SUMIF(Virkedager!C:C,"&lt;" &amp; X205,Virkedager!A:A)</f>
        <v>0</v>
      </c>
      <c r="Z205" s="121" t="str">
        <f t="shared" si="27"/>
        <v/>
      </c>
      <c r="AA205" s="123" t="str">
        <f t="shared" si="22"/>
        <v/>
      </c>
      <c r="AB205" s="124" t="str">
        <f t="shared" si="21"/>
        <v/>
      </c>
      <c r="AC205" s="172"/>
    </row>
    <row r="206" spans="2:29" s="139" customFormat="1" ht="15" x14ac:dyDescent="0.25">
      <c r="B206" s="141"/>
      <c r="C206" s="142"/>
      <c r="D206" s="147"/>
      <c r="E206" s="148"/>
      <c r="F206" s="143"/>
      <c r="G206" s="144"/>
      <c r="H206" s="143"/>
      <c r="I206" s="144"/>
      <c r="J206" s="145"/>
      <c r="K206" s="146"/>
      <c r="L206" s="116" t="s">
        <v>77</v>
      </c>
      <c r="M206" s="117" t="s">
        <v>137</v>
      </c>
      <c r="N206" s="118">
        <f t="shared" si="23"/>
        <v>0</v>
      </c>
      <c r="O206" s="118">
        <f t="shared" si="24"/>
        <v>0</v>
      </c>
      <c r="P206" s="119">
        <f>SUMIF(Virkedager!C:C,"&lt;" &amp; H206,Virkedager!A:A)-SUMIF(Virkedager!C:C,"&lt;" &amp; F206,Virkedager!A:A)</f>
        <v>0</v>
      </c>
      <c r="Q206" s="120" t="str">
        <f t="shared" si="25"/>
        <v>Operatøraksess</v>
      </c>
      <c r="R206" s="121">
        <f>MATCH(Q206,'SLA-parameter DRIFT'!A:A,0)</f>
        <v>16</v>
      </c>
      <c r="S206" s="118" t="e">
        <f>VLOOKUP(DATE(YEAR(F206),MONTH(F206),DAY(F206)),Virkedager!C:G,IF(E206="B",3,2),0)+INDEX('SLA-parameter DRIFT'!D:D,R206+2)</f>
        <v>#N/A</v>
      </c>
      <c r="T206" s="122" t="e">
        <f>VLOOKUP(DATE(YEAR(F206),MONTH(F206),DAY(F206)),Virkedager!C:G,2,0)+INDEX('SLA-parameter DRIFT'!B:B,R206+1)</f>
        <v>#N/A</v>
      </c>
      <c r="U206" s="173" t="e">
        <f>VLOOKUP(DATE(YEAR(F206),MONTH(F206),DAY(F206)),Virkedager!C:G,IF(E206="B",3,2)+INDEX('SLA-parameter DRIFT'!E:E,R206+0,0),0)+INDEX('SLA-parameter DRIFT'!D:D,R206+1)</f>
        <v>#N/A</v>
      </c>
      <c r="V206" s="122" t="e">
        <f>VLOOKUP(DATE(YEAR(F206),MONTH(F206),DAY(F206)),Virkedager!C:G,2,0)+INDEX('SLA-parameter DRIFT'!B:B,R206+2)</f>
        <v>#N/A</v>
      </c>
      <c r="W206" s="118" t="e">
        <f>VLOOKUP(DATE(YEAR(F206),MONTH(F206),DAY(F206)),Virkedager!C:G,IF(E206="B",4,3)+INDEX('SLA-parameter DRIFT'!E:E,R206+2,0),0)+INDEX('SLA-parameter DRIFT'!D:D,R206+2)</f>
        <v>#N/A</v>
      </c>
      <c r="X206" s="122" t="str">
        <f t="shared" si="26"/>
        <v/>
      </c>
      <c r="Y206" s="119">
        <f>SUMIF(Virkedager!C:C,"&lt;" &amp; H206,Virkedager!A:A)-SUMIF(Virkedager!C:C,"&lt;" &amp; X206,Virkedager!A:A)</f>
        <v>0</v>
      </c>
      <c r="Z206" s="121" t="str">
        <f t="shared" si="27"/>
        <v/>
      </c>
      <c r="AA206" s="123" t="str">
        <f t="shared" si="22"/>
        <v/>
      </c>
      <c r="AB206" s="124" t="str">
        <f t="shared" si="21"/>
        <v/>
      </c>
      <c r="AC206" s="172"/>
    </row>
    <row r="207" spans="2:29" s="139" customFormat="1" ht="15" x14ac:dyDescent="0.25">
      <c r="B207" s="141"/>
      <c r="C207" s="142"/>
      <c r="D207" s="147"/>
      <c r="E207" s="148"/>
      <c r="F207" s="143"/>
      <c r="G207" s="144"/>
      <c r="H207" s="143"/>
      <c r="I207" s="144"/>
      <c r="J207" s="145"/>
      <c r="K207" s="146"/>
      <c r="L207" s="116" t="s">
        <v>77</v>
      </c>
      <c r="M207" s="117" t="s">
        <v>137</v>
      </c>
      <c r="N207" s="118">
        <f t="shared" si="23"/>
        <v>0</v>
      </c>
      <c r="O207" s="118">
        <f t="shared" si="24"/>
        <v>0</v>
      </c>
      <c r="P207" s="119">
        <f>SUMIF(Virkedager!C:C,"&lt;" &amp; H207,Virkedager!A:A)-SUMIF(Virkedager!C:C,"&lt;" &amp; F207,Virkedager!A:A)</f>
        <v>0</v>
      </c>
      <c r="Q207" s="120" t="str">
        <f t="shared" si="25"/>
        <v>Operatøraksess</v>
      </c>
      <c r="R207" s="121">
        <f>MATCH(Q207,'SLA-parameter DRIFT'!A:A,0)</f>
        <v>16</v>
      </c>
      <c r="S207" s="118" t="e">
        <f>VLOOKUP(DATE(YEAR(F207),MONTH(F207),DAY(F207)),Virkedager!C:G,IF(E207="B",3,2),0)+INDEX('SLA-parameter DRIFT'!D:D,R207+2)</f>
        <v>#N/A</v>
      </c>
      <c r="T207" s="122" t="e">
        <f>VLOOKUP(DATE(YEAR(F207),MONTH(F207),DAY(F207)),Virkedager!C:G,2,0)+INDEX('SLA-parameter DRIFT'!B:B,R207+1)</f>
        <v>#N/A</v>
      </c>
      <c r="U207" s="173" t="e">
        <f>VLOOKUP(DATE(YEAR(F207),MONTH(F207),DAY(F207)),Virkedager!C:G,IF(E207="B",3,2)+INDEX('SLA-parameter DRIFT'!E:E,R207+0,0),0)+INDEX('SLA-parameter DRIFT'!D:D,R207+1)</f>
        <v>#N/A</v>
      </c>
      <c r="V207" s="122" t="e">
        <f>VLOOKUP(DATE(YEAR(F207),MONTH(F207),DAY(F207)),Virkedager!C:G,2,0)+INDEX('SLA-parameter DRIFT'!B:B,R207+2)</f>
        <v>#N/A</v>
      </c>
      <c r="W207" s="118" t="e">
        <f>VLOOKUP(DATE(YEAR(F207),MONTH(F207),DAY(F207)),Virkedager!C:G,IF(E207="B",4,3)+INDEX('SLA-parameter DRIFT'!E:E,R207+2,0),0)+INDEX('SLA-parameter DRIFT'!D:D,R207+2)</f>
        <v>#N/A</v>
      </c>
      <c r="X207" s="122" t="str">
        <f t="shared" si="26"/>
        <v/>
      </c>
      <c r="Y207" s="119">
        <f>SUMIF(Virkedager!C:C,"&lt;" &amp; H207,Virkedager!A:A)-SUMIF(Virkedager!C:C,"&lt;" &amp; X207,Virkedager!A:A)</f>
        <v>0</v>
      </c>
      <c r="Z207" s="121" t="str">
        <f t="shared" si="27"/>
        <v/>
      </c>
      <c r="AA207" s="123" t="str">
        <f t="shared" si="22"/>
        <v/>
      </c>
      <c r="AB207" s="124" t="str">
        <f t="shared" si="21"/>
        <v/>
      </c>
      <c r="AC207" s="172"/>
    </row>
    <row r="208" spans="2:29" s="139" customFormat="1" ht="15" x14ac:dyDescent="0.25">
      <c r="B208" s="141"/>
      <c r="C208" s="142"/>
      <c r="D208" s="147"/>
      <c r="E208" s="148"/>
      <c r="F208" s="143"/>
      <c r="G208" s="144"/>
      <c r="H208" s="143"/>
      <c r="I208" s="144"/>
      <c r="J208" s="145"/>
      <c r="K208" s="146"/>
      <c r="L208" s="116" t="s">
        <v>77</v>
      </c>
      <c r="M208" s="117" t="s">
        <v>137</v>
      </c>
      <c r="N208" s="118">
        <f t="shared" si="23"/>
        <v>0</v>
      </c>
      <c r="O208" s="118">
        <f t="shared" si="24"/>
        <v>0</v>
      </c>
      <c r="P208" s="119">
        <f>SUMIF(Virkedager!C:C,"&lt;" &amp; H208,Virkedager!A:A)-SUMIF(Virkedager!C:C,"&lt;" &amp; F208,Virkedager!A:A)</f>
        <v>0</v>
      </c>
      <c r="Q208" s="120" t="str">
        <f t="shared" si="25"/>
        <v>Operatøraksess</v>
      </c>
      <c r="R208" s="121">
        <f>MATCH(Q208,'SLA-parameter DRIFT'!A:A,0)</f>
        <v>16</v>
      </c>
      <c r="S208" s="118" t="e">
        <f>VLOOKUP(DATE(YEAR(F208),MONTH(F208),DAY(F208)),Virkedager!C:G,IF(E208="B",3,2),0)+INDEX('SLA-parameter DRIFT'!D:D,R208+2)</f>
        <v>#N/A</v>
      </c>
      <c r="T208" s="122" t="e">
        <f>VLOOKUP(DATE(YEAR(F208),MONTH(F208),DAY(F208)),Virkedager!C:G,2,0)+INDEX('SLA-parameter DRIFT'!B:B,R208+1)</f>
        <v>#N/A</v>
      </c>
      <c r="U208" s="173" t="e">
        <f>VLOOKUP(DATE(YEAR(F208),MONTH(F208),DAY(F208)),Virkedager!C:G,IF(E208="B",3,2)+INDEX('SLA-parameter DRIFT'!E:E,R208+0,0),0)+INDEX('SLA-parameter DRIFT'!D:D,R208+1)</f>
        <v>#N/A</v>
      </c>
      <c r="V208" s="122" t="e">
        <f>VLOOKUP(DATE(YEAR(F208),MONTH(F208),DAY(F208)),Virkedager!C:G,2,0)+INDEX('SLA-parameter DRIFT'!B:B,R208+2)</f>
        <v>#N/A</v>
      </c>
      <c r="W208" s="118" t="e">
        <f>VLOOKUP(DATE(YEAR(F208),MONTH(F208),DAY(F208)),Virkedager!C:G,IF(E208="B",4,3)+INDEX('SLA-parameter DRIFT'!E:E,R208+2,0),0)+INDEX('SLA-parameter DRIFT'!D:D,R208+2)</f>
        <v>#N/A</v>
      </c>
      <c r="X208" s="122" t="str">
        <f t="shared" si="26"/>
        <v/>
      </c>
      <c r="Y208" s="119">
        <f>SUMIF(Virkedager!C:C,"&lt;" &amp; H208,Virkedager!A:A)-SUMIF(Virkedager!C:C,"&lt;" &amp; X208,Virkedager!A:A)</f>
        <v>0</v>
      </c>
      <c r="Z208" s="121" t="str">
        <f t="shared" si="27"/>
        <v/>
      </c>
      <c r="AA208" s="123" t="str">
        <f t="shared" si="22"/>
        <v/>
      </c>
      <c r="AB208" s="124" t="str">
        <f t="shared" si="21"/>
        <v/>
      </c>
      <c r="AC208" s="172"/>
    </row>
    <row r="209" spans="2:29" s="139" customFormat="1" ht="15" x14ac:dyDescent="0.25">
      <c r="B209" s="141"/>
      <c r="C209" s="142"/>
      <c r="D209" s="147"/>
      <c r="E209" s="148"/>
      <c r="F209" s="143"/>
      <c r="G209" s="144"/>
      <c r="H209" s="143"/>
      <c r="I209" s="144"/>
      <c r="J209" s="145"/>
      <c r="K209" s="146"/>
      <c r="L209" s="116" t="s">
        <v>77</v>
      </c>
      <c r="M209" s="117" t="s">
        <v>137</v>
      </c>
      <c r="N209" s="118">
        <f t="shared" si="23"/>
        <v>0</v>
      </c>
      <c r="O209" s="118">
        <f t="shared" si="24"/>
        <v>0</v>
      </c>
      <c r="P209" s="119">
        <f>SUMIF(Virkedager!C:C,"&lt;" &amp; H209,Virkedager!A:A)-SUMIF(Virkedager!C:C,"&lt;" &amp; F209,Virkedager!A:A)</f>
        <v>0</v>
      </c>
      <c r="Q209" s="120" t="str">
        <f t="shared" si="25"/>
        <v>Operatøraksess</v>
      </c>
      <c r="R209" s="121">
        <f>MATCH(Q209,'SLA-parameter DRIFT'!A:A,0)</f>
        <v>16</v>
      </c>
      <c r="S209" s="118" t="e">
        <f>VLOOKUP(DATE(YEAR(F209),MONTH(F209),DAY(F209)),Virkedager!C:G,IF(E209="B",3,2),0)+INDEX('SLA-parameter DRIFT'!D:D,R209+2)</f>
        <v>#N/A</v>
      </c>
      <c r="T209" s="122" t="e">
        <f>VLOOKUP(DATE(YEAR(F209),MONTH(F209),DAY(F209)),Virkedager!C:G,2,0)+INDEX('SLA-parameter DRIFT'!B:B,R209+1)</f>
        <v>#N/A</v>
      </c>
      <c r="U209" s="173" t="e">
        <f>VLOOKUP(DATE(YEAR(F209),MONTH(F209),DAY(F209)),Virkedager!C:G,IF(E209="B",3,2)+INDEX('SLA-parameter DRIFT'!E:E,R209+0,0),0)+INDEX('SLA-parameter DRIFT'!D:D,R209+1)</f>
        <v>#N/A</v>
      </c>
      <c r="V209" s="122" t="e">
        <f>VLOOKUP(DATE(YEAR(F209),MONTH(F209),DAY(F209)),Virkedager!C:G,2,0)+INDEX('SLA-parameter DRIFT'!B:B,R209+2)</f>
        <v>#N/A</v>
      </c>
      <c r="W209" s="118" t="e">
        <f>VLOOKUP(DATE(YEAR(F209),MONTH(F209),DAY(F209)),Virkedager!C:G,IF(E209="B",4,3)+INDEX('SLA-parameter DRIFT'!E:E,R209+2,0),0)+INDEX('SLA-parameter DRIFT'!D:D,R209+2)</f>
        <v>#N/A</v>
      </c>
      <c r="X209" s="122" t="str">
        <f t="shared" si="26"/>
        <v/>
      </c>
      <c r="Y209" s="119">
        <f>SUMIF(Virkedager!C:C,"&lt;" &amp; H209,Virkedager!A:A)-SUMIF(Virkedager!C:C,"&lt;" &amp; X209,Virkedager!A:A)</f>
        <v>0</v>
      </c>
      <c r="Z209" s="121" t="str">
        <f t="shared" si="27"/>
        <v/>
      </c>
      <c r="AA209" s="123" t="str">
        <f t="shared" si="22"/>
        <v/>
      </c>
      <c r="AB209" s="124" t="str">
        <f t="shared" si="21"/>
        <v/>
      </c>
      <c r="AC209" s="172"/>
    </row>
    <row r="210" spans="2:29" s="139" customFormat="1" ht="15" x14ac:dyDescent="0.25">
      <c r="B210" s="141"/>
      <c r="C210" s="142"/>
      <c r="D210" s="147"/>
      <c r="E210" s="148"/>
      <c r="F210" s="143"/>
      <c r="G210" s="144"/>
      <c r="H210" s="143"/>
      <c r="I210" s="144"/>
      <c r="J210" s="145"/>
      <c r="K210" s="146"/>
      <c r="L210" s="116" t="s">
        <v>77</v>
      </c>
      <c r="M210" s="117" t="s">
        <v>137</v>
      </c>
      <c r="N210" s="118">
        <f t="shared" si="23"/>
        <v>0</v>
      </c>
      <c r="O210" s="118">
        <f t="shared" si="24"/>
        <v>0</v>
      </c>
      <c r="P210" s="119">
        <f>SUMIF(Virkedager!C:C,"&lt;" &amp; H210,Virkedager!A:A)-SUMIF(Virkedager!C:C,"&lt;" &amp; F210,Virkedager!A:A)</f>
        <v>0</v>
      </c>
      <c r="Q210" s="120" t="str">
        <f t="shared" si="25"/>
        <v>Operatøraksess</v>
      </c>
      <c r="R210" s="121">
        <f>MATCH(Q210,'SLA-parameter DRIFT'!A:A,0)</f>
        <v>16</v>
      </c>
      <c r="S210" s="118" t="e">
        <f>VLOOKUP(DATE(YEAR(F210),MONTH(F210),DAY(F210)),Virkedager!C:G,IF(E210="B",3,2),0)+INDEX('SLA-parameter DRIFT'!D:D,R210+2)</f>
        <v>#N/A</v>
      </c>
      <c r="T210" s="122" t="e">
        <f>VLOOKUP(DATE(YEAR(F210),MONTH(F210),DAY(F210)),Virkedager!C:G,2,0)+INDEX('SLA-parameter DRIFT'!B:B,R210+1)</f>
        <v>#N/A</v>
      </c>
      <c r="U210" s="173" t="e">
        <f>VLOOKUP(DATE(YEAR(F210),MONTH(F210),DAY(F210)),Virkedager!C:G,IF(E210="B",3,2)+INDEX('SLA-parameter DRIFT'!E:E,R210+0,0),0)+INDEX('SLA-parameter DRIFT'!D:D,R210+1)</f>
        <v>#N/A</v>
      </c>
      <c r="V210" s="122" t="e">
        <f>VLOOKUP(DATE(YEAR(F210),MONTH(F210),DAY(F210)),Virkedager!C:G,2,0)+INDEX('SLA-parameter DRIFT'!B:B,R210+2)</f>
        <v>#N/A</v>
      </c>
      <c r="W210" s="118" t="e">
        <f>VLOOKUP(DATE(YEAR(F210),MONTH(F210),DAY(F210)),Virkedager!C:G,IF(E210="B",4,3)+INDEX('SLA-parameter DRIFT'!E:E,R210+2,0),0)+INDEX('SLA-parameter DRIFT'!D:D,R210+2)</f>
        <v>#N/A</v>
      </c>
      <c r="X210" s="122" t="str">
        <f t="shared" si="26"/>
        <v/>
      </c>
      <c r="Y210" s="119">
        <f>SUMIF(Virkedager!C:C,"&lt;" &amp; H210,Virkedager!A:A)-SUMIF(Virkedager!C:C,"&lt;" &amp; X210,Virkedager!A:A)</f>
        <v>0</v>
      </c>
      <c r="Z210" s="121" t="str">
        <f t="shared" si="27"/>
        <v/>
      </c>
      <c r="AA210" s="123" t="str">
        <f t="shared" si="22"/>
        <v/>
      </c>
      <c r="AB210" s="124" t="str">
        <f t="shared" ref="AB210:AB273" si="28">IF(F210="","",IF(NOT(Z210),J210*0.06*AA210,0))</f>
        <v/>
      </c>
      <c r="AC210" s="172"/>
    </row>
    <row r="211" spans="2:29" s="139" customFormat="1" ht="15" x14ac:dyDescent="0.25">
      <c r="B211" s="141"/>
      <c r="C211" s="142"/>
      <c r="D211" s="147"/>
      <c r="E211" s="148"/>
      <c r="F211" s="143"/>
      <c r="G211" s="144"/>
      <c r="H211" s="143"/>
      <c r="I211" s="144"/>
      <c r="J211" s="145"/>
      <c r="K211" s="146"/>
      <c r="L211" s="116" t="s">
        <v>77</v>
      </c>
      <c r="M211" s="117" t="s">
        <v>137</v>
      </c>
      <c r="N211" s="118">
        <f t="shared" si="23"/>
        <v>0</v>
      </c>
      <c r="O211" s="118">
        <f t="shared" si="24"/>
        <v>0</v>
      </c>
      <c r="P211" s="119">
        <f>SUMIF(Virkedager!C:C,"&lt;" &amp; H211,Virkedager!A:A)-SUMIF(Virkedager!C:C,"&lt;" &amp; F211,Virkedager!A:A)</f>
        <v>0</v>
      </c>
      <c r="Q211" s="120" t="str">
        <f t="shared" si="25"/>
        <v>Operatøraksess</v>
      </c>
      <c r="R211" s="121">
        <f>MATCH(Q211,'SLA-parameter DRIFT'!A:A,0)</f>
        <v>16</v>
      </c>
      <c r="S211" s="118" t="e">
        <f>VLOOKUP(DATE(YEAR(F211),MONTH(F211),DAY(F211)),Virkedager!C:G,IF(E211="B",3,2),0)+INDEX('SLA-parameter DRIFT'!D:D,R211+2)</f>
        <v>#N/A</v>
      </c>
      <c r="T211" s="122" t="e">
        <f>VLOOKUP(DATE(YEAR(F211),MONTH(F211),DAY(F211)),Virkedager!C:G,2,0)+INDEX('SLA-parameter DRIFT'!B:B,R211+1)</f>
        <v>#N/A</v>
      </c>
      <c r="U211" s="173" t="e">
        <f>VLOOKUP(DATE(YEAR(F211),MONTH(F211),DAY(F211)),Virkedager!C:G,IF(E211="B",3,2)+INDEX('SLA-parameter DRIFT'!E:E,R211+0,0),0)+INDEX('SLA-parameter DRIFT'!D:D,R211+1)</f>
        <v>#N/A</v>
      </c>
      <c r="V211" s="122" t="e">
        <f>VLOOKUP(DATE(YEAR(F211),MONTH(F211),DAY(F211)),Virkedager!C:G,2,0)+INDEX('SLA-parameter DRIFT'!B:B,R211+2)</f>
        <v>#N/A</v>
      </c>
      <c r="W211" s="118" t="e">
        <f>VLOOKUP(DATE(YEAR(F211),MONTH(F211),DAY(F211)),Virkedager!C:G,IF(E211="B",4,3)+INDEX('SLA-parameter DRIFT'!E:E,R211+2,0),0)+INDEX('SLA-parameter DRIFT'!D:D,R211+2)</f>
        <v>#N/A</v>
      </c>
      <c r="X211" s="122" t="str">
        <f t="shared" si="26"/>
        <v/>
      </c>
      <c r="Y211" s="119">
        <f>SUMIF(Virkedager!C:C,"&lt;" &amp; H211,Virkedager!A:A)-SUMIF(Virkedager!C:C,"&lt;" &amp; X211,Virkedager!A:A)</f>
        <v>0</v>
      </c>
      <c r="Z211" s="121" t="str">
        <f t="shared" si="27"/>
        <v/>
      </c>
      <c r="AA211" s="123" t="str">
        <f t="shared" si="22"/>
        <v/>
      </c>
      <c r="AB211" s="124" t="str">
        <f t="shared" si="28"/>
        <v/>
      </c>
      <c r="AC211" s="172"/>
    </row>
    <row r="212" spans="2:29" s="139" customFormat="1" ht="15" x14ac:dyDescent="0.25">
      <c r="B212" s="141"/>
      <c r="C212" s="142"/>
      <c r="D212" s="147"/>
      <c r="E212" s="148"/>
      <c r="F212" s="143"/>
      <c r="G212" s="144"/>
      <c r="H212" s="143"/>
      <c r="I212" s="144"/>
      <c r="J212" s="145"/>
      <c r="K212" s="146"/>
      <c r="L212" s="116" t="s">
        <v>77</v>
      </c>
      <c r="M212" s="117" t="s">
        <v>137</v>
      </c>
      <c r="N212" s="118">
        <f t="shared" si="23"/>
        <v>0</v>
      </c>
      <c r="O212" s="118">
        <f t="shared" si="24"/>
        <v>0</v>
      </c>
      <c r="P212" s="119">
        <f>SUMIF(Virkedager!C:C,"&lt;" &amp; H212,Virkedager!A:A)-SUMIF(Virkedager!C:C,"&lt;" &amp; F212,Virkedager!A:A)</f>
        <v>0</v>
      </c>
      <c r="Q212" s="120" t="str">
        <f t="shared" si="25"/>
        <v>Operatøraksess</v>
      </c>
      <c r="R212" s="121">
        <f>MATCH(Q212,'SLA-parameter DRIFT'!A:A,0)</f>
        <v>16</v>
      </c>
      <c r="S212" s="118" t="e">
        <f>VLOOKUP(DATE(YEAR(F212),MONTH(F212),DAY(F212)),Virkedager!C:G,IF(E212="B",3,2),0)+INDEX('SLA-parameter DRIFT'!D:D,R212+2)</f>
        <v>#N/A</v>
      </c>
      <c r="T212" s="122" t="e">
        <f>VLOOKUP(DATE(YEAR(F212),MONTH(F212),DAY(F212)),Virkedager!C:G,2,0)+INDEX('SLA-parameter DRIFT'!B:B,R212+1)</f>
        <v>#N/A</v>
      </c>
      <c r="U212" s="173" t="e">
        <f>VLOOKUP(DATE(YEAR(F212),MONTH(F212),DAY(F212)),Virkedager!C:G,IF(E212="B",3,2)+INDEX('SLA-parameter DRIFT'!E:E,R212+0,0),0)+INDEX('SLA-parameter DRIFT'!D:D,R212+1)</f>
        <v>#N/A</v>
      </c>
      <c r="V212" s="122" t="e">
        <f>VLOOKUP(DATE(YEAR(F212),MONTH(F212),DAY(F212)),Virkedager!C:G,2,0)+INDEX('SLA-parameter DRIFT'!B:B,R212+2)</f>
        <v>#N/A</v>
      </c>
      <c r="W212" s="118" t="e">
        <f>VLOOKUP(DATE(YEAR(F212),MONTH(F212),DAY(F212)),Virkedager!C:G,IF(E212="B",4,3)+INDEX('SLA-parameter DRIFT'!E:E,R212+2,0),0)+INDEX('SLA-parameter DRIFT'!D:D,R212+2)</f>
        <v>#N/A</v>
      </c>
      <c r="X212" s="122" t="str">
        <f t="shared" si="26"/>
        <v/>
      </c>
      <c r="Y212" s="119">
        <f>SUMIF(Virkedager!C:C,"&lt;" &amp; H212,Virkedager!A:A)-SUMIF(Virkedager!C:C,"&lt;" &amp; X212,Virkedager!A:A)</f>
        <v>0</v>
      </c>
      <c r="Z212" s="121" t="str">
        <f t="shared" si="27"/>
        <v/>
      </c>
      <c r="AA212" s="123" t="str">
        <f t="shared" si="22"/>
        <v/>
      </c>
      <c r="AB212" s="124" t="str">
        <f t="shared" si="28"/>
        <v/>
      </c>
      <c r="AC212" s="172"/>
    </row>
    <row r="213" spans="2:29" s="139" customFormat="1" ht="15" x14ac:dyDescent="0.25">
      <c r="B213" s="141"/>
      <c r="C213" s="142"/>
      <c r="D213" s="147"/>
      <c r="E213" s="148"/>
      <c r="F213" s="143"/>
      <c r="G213" s="144"/>
      <c r="H213" s="143"/>
      <c r="I213" s="144"/>
      <c r="J213" s="145"/>
      <c r="K213" s="146"/>
      <c r="L213" s="116" t="s">
        <v>77</v>
      </c>
      <c r="M213" s="117" t="s">
        <v>137</v>
      </c>
      <c r="N213" s="118">
        <f t="shared" si="23"/>
        <v>0</v>
      </c>
      <c r="O213" s="118">
        <f t="shared" si="24"/>
        <v>0</v>
      </c>
      <c r="P213" s="119">
        <f>SUMIF(Virkedager!C:C,"&lt;" &amp; H213,Virkedager!A:A)-SUMIF(Virkedager!C:C,"&lt;" &amp; F213,Virkedager!A:A)</f>
        <v>0</v>
      </c>
      <c r="Q213" s="120" t="str">
        <f t="shared" si="25"/>
        <v>Operatøraksess</v>
      </c>
      <c r="R213" s="121">
        <f>MATCH(Q213,'SLA-parameter DRIFT'!A:A,0)</f>
        <v>16</v>
      </c>
      <c r="S213" s="118" t="e">
        <f>VLOOKUP(DATE(YEAR(F213),MONTH(F213),DAY(F213)),Virkedager!C:G,IF(E213="B",3,2),0)+INDEX('SLA-parameter DRIFT'!D:D,R213+2)</f>
        <v>#N/A</v>
      </c>
      <c r="T213" s="122" t="e">
        <f>VLOOKUP(DATE(YEAR(F213),MONTH(F213),DAY(F213)),Virkedager!C:G,2,0)+INDEX('SLA-parameter DRIFT'!B:B,R213+1)</f>
        <v>#N/A</v>
      </c>
      <c r="U213" s="173" t="e">
        <f>VLOOKUP(DATE(YEAR(F213),MONTH(F213),DAY(F213)),Virkedager!C:G,IF(E213="B",3,2)+INDEX('SLA-parameter DRIFT'!E:E,R213+0,0),0)+INDEX('SLA-parameter DRIFT'!D:D,R213+1)</f>
        <v>#N/A</v>
      </c>
      <c r="V213" s="122" t="e">
        <f>VLOOKUP(DATE(YEAR(F213),MONTH(F213),DAY(F213)),Virkedager!C:G,2,0)+INDEX('SLA-parameter DRIFT'!B:B,R213+2)</f>
        <v>#N/A</v>
      </c>
      <c r="W213" s="118" t="e">
        <f>VLOOKUP(DATE(YEAR(F213),MONTH(F213),DAY(F213)),Virkedager!C:G,IF(E213="B",4,3)+INDEX('SLA-parameter DRIFT'!E:E,R213+2,0),0)+INDEX('SLA-parameter DRIFT'!D:D,R213+2)</f>
        <v>#N/A</v>
      </c>
      <c r="X213" s="122" t="str">
        <f t="shared" si="26"/>
        <v/>
      </c>
      <c r="Y213" s="119">
        <f>SUMIF(Virkedager!C:C,"&lt;" &amp; H213,Virkedager!A:A)-SUMIF(Virkedager!C:C,"&lt;" &amp; X213,Virkedager!A:A)</f>
        <v>0</v>
      </c>
      <c r="Z213" s="121" t="str">
        <f t="shared" si="27"/>
        <v/>
      </c>
      <c r="AA213" s="123" t="str">
        <f t="shared" si="22"/>
        <v/>
      </c>
      <c r="AB213" s="124" t="str">
        <f t="shared" si="28"/>
        <v/>
      </c>
      <c r="AC213" s="172"/>
    </row>
    <row r="214" spans="2:29" s="139" customFormat="1" ht="15" x14ac:dyDescent="0.25">
      <c r="B214" s="141"/>
      <c r="C214" s="142"/>
      <c r="D214" s="147"/>
      <c r="E214" s="148"/>
      <c r="F214" s="143"/>
      <c r="G214" s="144"/>
      <c r="H214" s="143"/>
      <c r="I214" s="144"/>
      <c r="J214" s="145"/>
      <c r="K214" s="146"/>
      <c r="L214" s="116" t="s">
        <v>77</v>
      </c>
      <c r="M214" s="117" t="s">
        <v>137</v>
      </c>
      <c r="N214" s="118">
        <f t="shared" si="23"/>
        <v>0</v>
      </c>
      <c r="O214" s="118">
        <f t="shared" si="24"/>
        <v>0</v>
      </c>
      <c r="P214" s="119">
        <f>SUMIF(Virkedager!C:C,"&lt;" &amp; H214,Virkedager!A:A)-SUMIF(Virkedager!C:C,"&lt;" &amp; F214,Virkedager!A:A)</f>
        <v>0</v>
      </c>
      <c r="Q214" s="120" t="str">
        <f t="shared" si="25"/>
        <v>Operatøraksess</v>
      </c>
      <c r="R214" s="121">
        <f>MATCH(Q214,'SLA-parameter DRIFT'!A:A,0)</f>
        <v>16</v>
      </c>
      <c r="S214" s="118" t="e">
        <f>VLOOKUP(DATE(YEAR(F214),MONTH(F214),DAY(F214)),Virkedager!C:G,IF(E214="B",3,2),0)+INDEX('SLA-parameter DRIFT'!D:D,R214+2)</f>
        <v>#N/A</v>
      </c>
      <c r="T214" s="122" t="e">
        <f>VLOOKUP(DATE(YEAR(F214),MONTH(F214),DAY(F214)),Virkedager!C:G,2,0)+INDEX('SLA-parameter DRIFT'!B:B,R214+1)</f>
        <v>#N/A</v>
      </c>
      <c r="U214" s="173" t="e">
        <f>VLOOKUP(DATE(YEAR(F214),MONTH(F214),DAY(F214)),Virkedager!C:G,IF(E214="B",3,2)+INDEX('SLA-parameter DRIFT'!E:E,R214+0,0),0)+INDEX('SLA-parameter DRIFT'!D:D,R214+1)</f>
        <v>#N/A</v>
      </c>
      <c r="V214" s="122" t="e">
        <f>VLOOKUP(DATE(YEAR(F214),MONTH(F214),DAY(F214)),Virkedager!C:G,2,0)+INDEX('SLA-parameter DRIFT'!B:B,R214+2)</f>
        <v>#N/A</v>
      </c>
      <c r="W214" s="118" t="e">
        <f>VLOOKUP(DATE(YEAR(F214),MONTH(F214),DAY(F214)),Virkedager!C:G,IF(E214="B",4,3)+INDEX('SLA-parameter DRIFT'!E:E,R214+2,0),0)+INDEX('SLA-parameter DRIFT'!D:D,R214+2)</f>
        <v>#N/A</v>
      </c>
      <c r="X214" s="122" t="str">
        <f t="shared" si="26"/>
        <v/>
      </c>
      <c r="Y214" s="119">
        <f>SUMIF(Virkedager!C:C,"&lt;" &amp; H214,Virkedager!A:A)-SUMIF(Virkedager!C:C,"&lt;" &amp; X214,Virkedager!A:A)</f>
        <v>0</v>
      </c>
      <c r="Z214" s="121" t="str">
        <f t="shared" si="27"/>
        <v/>
      </c>
      <c r="AA214" s="123" t="str">
        <f t="shared" si="22"/>
        <v/>
      </c>
      <c r="AB214" s="124" t="str">
        <f t="shared" si="28"/>
        <v/>
      </c>
      <c r="AC214" s="172"/>
    </row>
    <row r="215" spans="2:29" s="139" customFormat="1" ht="15" x14ac:dyDescent="0.25">
      <c r="B215" s="141"/>
      <c r="C215" s="142"/>
      <c r="D215" s="147"/>
      <c r="E215" s="148"/>
      <c r="F215" s="143"/>
      <c r="G215" s="144"/>
      <c r="H215" s="143"/>
      <c r="I215" s="144"/>
      <c r="J215" s="145"/>
      <c r="K215" s="146"/>
      <c r="L215" s="116" t="s">
        <v>77</v>
      </c>
      <c r="M215" s="117" t="s">
        <v>137</v>
      </c>
      <c r="N215" s="118">
        <f t="shared" si="23"/>
        <v>0</v>
      </c>
      <c r="O215" s="118">
        <f t="shared" si="24"/>
        <v>0</v>
      </c>
      <c r="P215" s="119">
        <f>SUMIF(Virkedager!C:C,"&lt;" &amp; H215,Virkedager!A:A)-SUMIF(Virkedager!C:C,"&lt;" &amp; F215,Virkedager!A:A)</f>
        <v>0</v>
      </c>
      <c r="Q215" s="120" t="str">
        <f t="shared" si="25"/>
        <v>Operatøraksess</v>
      </c>
      <c r="R215" s="121">
        <f>MATCH(Q215,'SLA-parameter DRIFT'!A:A,0)</f>
        <v>16</v>
      </c>
      <c r="S215" s="118" t="e">
        <f>VLOOKUP(DATE(YEAR(F215),MONTH(F215),DAY(F215)),Virkedager!C:G,IF(E215="B",3,2),0)+INDEX('SLA-parameter DRIFT'!D:D,R215+2)</f>
        <v>#N/A</v>
      </c>
      <c r="T215" s="122" t="e">
        <f>VLOOKUP(DATE(YEAR(F215),MONTH(F215),DAY(F215)),Virkedager!C:G,2,0)+INDEX('SLA-parameter DRIFT'!B:B,R215+1)</f>
        <v>#N/A</v>
      </c>
      <c r="U215" s="173" t="e">
        <f>VLOOKUP(DATE(YEAR(F215),MONTH(F215),DAY(F215)),Virkedager!C:G,IF(E215="B",3,2)+INDEX('SLA-parameter DRIFT'!E:E,R215+0,0),0)+INDEX('SLA-parameter DRIFT'!D:D,R215+1)</f>
        <v>#N/A</v>
      </c>
      <c r="V215" s="122" t="e">
        <f>VLOOKUP(DATE(YEAR(F215),MONTH(F215),DAY(F215)),Virkedager!C:G,2,0)+INDEX('SLA-parameter DRIFT'!B:B,R215+2)</f>
        <v>#N/A</v>
      </c>
      <c r="W215" s="118" t="e">
        <f>VLOOKUP(DATE(YEAR(F215),MONTH(F215),DAY(F215)),Virkedager!C:G,IF(E215="B",4,3)+INDEX('SLA-parameter DRIFT'!E:E,R215+2,0),0)+INDEX('SLA-parameter DRIFT'!D:D,R215+2)</f>
        <v>#N/A</v>
      </c>
      <c r="X215" s="122" t="str">
        <f t="shared" si="26"/>
        <v/>
      </c>
      <c r="Y215" s="119">
        <f>SUMIF(Virkedager!C:C,"&lt;" &amp; H215,Virkedager!A:A)-SUMIF(Virkedager!C:C,"&lt;" &amp; X215,Virkedager!A:A)</f>
        <v>0</v>
      </c>
      <c r="Z215" s="121" t="str">
        <f t="shared" si="27"/>
        <v/>
      </c>
      <c r="AA215" s="123" t="str">
        <f t="shared" si="22"/>
        <v/>
      </c>
      <c r="AB215" s="124" t="str">
        <f t="shared" si="28"/>
        <v/>
      </c>
      <c r="AC215" s="172"/>
    </row>
    <row r="216" spans="2:29" s="139" customFormat="1" ht="15" x14ac:dyDescent="0.25">
      <c r="B216" s="141"/>
      <c r="C216" s="142"/>
      <c r="D216" s="147"/>
      <c r="E216" s="148"/>
      <c r="F216" s="143"/>
      <c r="G216" s="144"/>
      <c r="H216" s="143"/>
      <c r="I216" s="144"/>
      <c r="J216" s="145"/>
      <c r="K216" s="146"/>
      <c r="L216" s="116" t="s">
        <v>77</v>
      </c>
      <c r="M216" s="117" t="s">
        <v>137</v>
      </c>
      <c r="N216" s="118">
        <f t="shared" si="23"/>
        <v>0</v>
      </c>
      <c r="O216" s="118">
        <f t="shared" si="24"/>
        <v>0</v>
      </c>
      <c r="P216" s="119">
        <f>SUMIF(Virkedager!C:C,"&lt;" &amp; H216,Virkedager!A:A)-SUMIF(Virkedager!C:C,"&lt;" &amp; F216,Virkedager!A:A)</f>
        <v>0</v>
      </c>
      <c r="Q216" s="120" t="str">
        <f t="shared" si="25"/>
        <v>Operatøraksess</v>
      </c>
      <c r="R216" s="121">
        <f>MATCH(Q216,'SLA-parameter DRIFT'!A:A,0)</f>
        <v>16</v>
      </c>
      <c r="S216" s="118" t="e">
        <f>VLOOKUP(DATE(YEAR(F216),MONTH(F216),DAY(F216)),Virkedager!C:G,IF(E216="B",3,2),0)+INDEX('SLA-parameter DRIFT'!D:D,R216+2)</f>
        <v>#N/A</v>
      </c>
      <c r="T216" s="122" t="e">
        <f>VLOOKUP(DATE(YEAR(F216),MONTH(F216),DAY(F216)),Virkedager!C:G,2,0)+INDEX('SLA-parameter DRIFT'!B:B,R216+1)</f>
        <v>#N/A</v>
      </c>
      <c r="U216" s="173" t="e">
        <f>VLOOKUP(DATE(YEAR(F216),MONTH(F216),DAY(F216)),Virkedager!C:G,IF(E216="B",3,2)+INDEX('SLA-parameter DRIFT'!E:E,R216+0,0),0)+INDEX('SLA-parameter DRIFT'!D:D,R216+1)</f>
        <v>#N/A</v>
      </c>
      <c r="V216" s="122" t="e">
        <f>VLOOKUP(DATE(YEAR(F216),MONTH(F216),DAY(F216)),Virkedager!C:G,2,0)+INDEX('SLA-parameter DRIFT'!B:B,R216+2)</f>
        <v>#N/A</v>
      </c>
      <c r="W216" s="118" t="e">
        <f>VLOOKUP(DATE(YEAR(F216),MONTH(F216),DAY(F216)),Virkedager!C:G,IF(E216="B",4,3)+INDEX('SLA-parameter DRIFT'!E:E,R216+2,0),0)+INDEX('SLA-parameter DRIFT'!D:D,R216+2)</f>
        <v>#N/A</v>
      </c>
      <c r="X216" s="122" t="str">
        <f t="shared" si="26"/>
        <v/>
      </c>
      <c r="Y216" s="119">
        <f>SUMIF(Virkedager!C:C,"&lt;" &amp; H216,Virkedager!A:A)-SUMIF(Virkedager!C:C,"&lt;" &amp; X216,Virkedager!A:A)</f>
        <v>0</v>
      </c>
      <c r="Z216" s="121" t="str">
        <f t="shared" si="27"/>
        <v/>
      </c>
      <c r="AA216" s="123" t="str">
        <f t="shared" si="22"/>
        <v/>
      </c>
      <c r="AB216" s="124" t="str">
        <f t="shared" si="28"/>
        <v/>
      </c>
      <c r="AC216" s="172"/>
    </row>
    <row r="217" spans="2:29" s="139" customFormat="1" ht="15" x14ac:dyDescent="0.25">
      <c r="B217" s="141"/>
      <c r="C217" s="142"/>
      <c r="D217" s="147"/>
      <c r="E217" s="148"/>
      <c r="F217" s="143"/>
      <c r="G217" s="144"/>
      <c r="H217" s="143"/>
      <c r="I217" s="144"/>
      <c r="J217" s="145"/>
      <c r="K217" s="146"/>
      <c r="L217" s="116" t="s">
        <v>77</v>
      </c>
      <c r="M217" s="117" t="s">
        <v>137</v>
      </c>
      <c r="N217" s="118">
        <f t="shared" si="23"/>
        <v>0</v>
      </c>
      <c r="O217" s="118">
        <f t="shared" si="24"/>
        <v>0</v>
      </c>
      <c r="P217" s="119">
        <f>SUMIF(Virkedager!C:C,"&lt;" &amp; H217,Virkedager!A:A)-SUMIF(Virkedager!C:C,"&lt;" &amp; F217,Virkedager!A:A)</f>
        <v>0</v>
      </c>
      <c r="Q217" s="120" t="str">
        <f t="shared" si="25"/>
        <v>Operatøraksess</v>
      </c>
      <c r="R217" s="121">
        <f>MATCH(Q217,'SLA-parameter DRIFT'!A:A,0)</f>
        <v>16</v>
      </c>
      <c r="S217" s="118" t="e">
        <f>VLOOKUP(DATE(YEAR(F217),MONTH(F217),DAY(F217)),Virkedager!C:G,IF(E217="B",3,2),0)+INDEX('SLA-parameter DRIFT'!D:D,R217+2)</f>
        <v>#N/A</v>
      </c>
      <c r="T217" s="122" t="e">
        <f>VLOOKUP(DATE(YEAR(F217),MONTH(F217),DAY(F217)),Virkedager!C:G,2,0)+INDEX('SLA-parameter DRIFT'!B:B,R217+1)</f>
        <v>#N/A</v>
      </c>
      <c r="U217" s="173" t="e">
        <f>VLOOKUP(DATE(YEAR(F217),MONTH(F217),DAY(F217)),Virkedager!C:G,IF(E217="B",3,2)+INDEX('SLA-parameter DRIFT'!E:E,R217+0,0),0)+INDEX('SLA-parameter DRIFT'!D:D,R217+1)</f>
        <v>#N/A</v>
      </c>
      <c r="V217" s="122" t="e">
        <f>VLOOKUP(DATE(YEAR(F217),MONTH(F217),DAY(F217)),Virkedager!C:G,2,0)+INDEX('SLA-parameter DRIFT'!B:B,R217+2)</f>
        <v>#N/A</v>
      </c>
      <c r="W217" s="118" t="e">
        <f>VLOOKUP(DATE(YEAR(F217),MONTH(F217),DAY(F217)),Virkedager!C:G,IF(E217="B",4,3)+INDEX('SLA-parameter DRIFT'!E:E,R217+2,0),0)+INDEX('SLA-parameter DRIFT'!D:D,R217+2)</f>
        <v>#N/A</v>
      </c>
      <c r="X217" s="122" t="str">
        <f t="shared" si="26"/>
        <v/>
      </c>
      <c r="Y217" s="119">
        <f>SUMIF(Virkedager!C:C,"&lt;" &amp; H217,Virkedager!A:A)-SUMIF(Virkedager!C:C,"&lt;" &amp; X217,Virkedager!A:A)</f>
        <v>0</v>
      </c>
      <c r="Z217" s="121" t="str">
        <f t="shared" si="27"/>
        <v/>
      </c>
      <c r="AA217" s="123" t="str">
        <f t="shared" si="22"/>
        <v/>
      </c>
      <c r="AB217" s="124" t="str">
        <f t="shared" si="28"/>
        <v/>
      </c>
      <c r="AC217" s="172"/>
    </row>
    <row r="218" spans="2:29" s="139" customFormat="1" ht="15" x14ac:dyDescent="0.25">
      <c r="B218" s="141"/>
      <c r="C218" s="142"/>
      <c r="D218" s="147"/>
      <c r="E218" s="148"/>
      <c r="F218" s="143"/>
      <c r="G218" s="144"/>
      <c r="H218" s="143"/>
      <c r="I218" s="144"/>
      <c r="J218" s="145"/>
      <c r="K218" s="146"/>
      <c r="L218" s="116" t="s">
        <v>77</v>
      </c>
      <c r="M218" s="117" t="s">
        <v>137</v>
      </c>
      <c r="N218" s="118">
        <f t="shared" si="23"/>
        <v>0</v>
      </c>
      <c r="O218" s="118">
        <f t="shared" si="24"/>
        <v>0</v>
      </c>
      <c r="P218" s="119">
        <f>SUMIF(Virkedager!C:C,"&lt;" &amp; H218,Virkedager!A:A)-SUMIF(Virkedager!C:C,"&lt;" &amp; F218,Virkedager!A:A)</f>
        <v>0</v>
      </c>
      <c r="Q218" s="120" t="str">
        <f t="shared" si="25"/>
        <v>Operatøraksess</v>
      </c>
      <c r="R218" s="121">
        <f>MATCH(Q218,'SLA-parameter DRIFT'!A:A,0)</f>
        <v>16</v>
      </c>
      <c r="S218" s="118" t="e">
        <f>VLOOKUP(DATE(YEAR(F218),MONTH(F218),DAY(F218)),Virkedager!C:G,IF(E218="B",3,2),0)+INDEX('SLA-parameter DRIFT'!D:D,R218+2)</f>
        <v>#N/A</v>
      </c>
      <c r="T218" s="122" t="e">
        <f>VLOOKUP(DATE(YEAR(F218),MONTH(F218),DAY(F218)),Virkedager!C:G,2,0)+INDEX('SLA-parameter DRIFT'!B:B,R218+1)</f>
        <v>#N/A</v>
      </c>
      <c r="U218" s="173" t="e">
        <f>VLOOKUP(DATE(YEAR(F218),MONTH(F218),DAY(F218)),Virkedager!C:G,IF(E218="B",3,2)+INDEX('SLA-parameter DRIFT'!E:E,R218+0,0),0)+INDEX('SLA-parameter DRIFT'!D:D,R218+1)</f>
        <v>#N/A</v>
      </c>
      <c r="V218" s="122" t="e">
        <f>VLOOKUP(DATE(YEAR(F218),MONTH(F218),DAY(F218)),Virkedager!C:G,2,0)+INDEX('SLA-parameter DRIFT'!B:B,R218+2)</f>
        <v>#N/A</v>
      </c>
      <c r="W218" s="118" t="e">
        <f>VLOOKUP(DATE(YEAR(F218),MONTH(F218),DAY(F218)),Virkedager!C:G,IF(E218="B",4,3)+INDEX('SLA-parameter DRIFT'!E:E,R218+2,0),0)+INDEX('SLA-parameter DRIFT'!D:D,R218+2)</f>
        <v>#N/A</v>
      </c>
      <c r="X218" s="122" t="str">
        <f t="shared" si="26"/>
        <v/>
      </c>
      <c r="Y218" s="119">
        <f>SUMIF(Virkedager!C:C,"&lt;" &amp; H218,Virkedager!A:A)-SUMIF(Virkedager!C:C,"&lt;" &amp; X218,Virkedager!A:A)</f>
        <v>0</v>
      </c>
      <c r="Z218" s="121" t="str">
        <f t="shared" si="27"/>
        <v/>
      </c>
      <c r="AA218" s="123" t="str">
        <f t="shared" si="22"/>
        <v/>
      </c>
      <c r="AB218" s="124" t="str">
        <f t="shared" si="28"/>
        <v/>
      </c>
      <c r="AC218" s="172"/>
    </row>
    <row r="219" spans="2:29" s="139" customFormat="1" ht="15" x14ac:dyDescent="0.25">
      <c r="B219" s="141"/>
      <c r="C219" s="142"/>
      <c r="D219" s="147"/>
      <c r="E219" s="148"/>
      <c r="F219" s="143"/>
      <c r="G219" s="144"/>
      <c r="H219" s="143"/>
      <c r="I219" s="144"/>
      <c r="J219" s="145"/>
      <c r="K219" s="146"/>
      <c r="L219" s="116" t="s">
        <v>77</v>
      </c>
      <c r="M219" s="117" t="s">
        <v>137</v>
      </c>
      <c r="N219" s="118">
        <f t="shared" si="23"/>
        <v>0</v>
      </c>
      <c r="O219" s="118">
        <f t="shared" si="24"/>
        <v>0</v>
      </c>
      <c r="P219" s="119">
        <f>SUMIF(Virkedager!C:C,"&lt;" &amp; H219,Virkedager!A:A)-SUMIF(Virkedager!C:C,"&lt;" &amp; F219,Virkedager!A:A)</f>
        <v>0</v>
      </c>
      <c r="Q219" s="120" t="str">
        <f t="shared" si="25"/>
        <v>Operatøraksess</v>
      </c>
      <c r="R219" s="121">
        <f>MATCH(Q219,'SLA-parameter DRIFT'!A:A,0)</f>
        <v>16</v>
      </c>
      <c r="S219" s="118" t="e">
        <f>VLOOKUP(DATE(YEAR(F219),MONTH(F219),DAY(F219)),Virkedager!C:G,IF(E219="B",3,2),0)+INDEX('SLA-parameter DRIFT'!D:D,R219+2)</f>
        <v>#N/A</v>
      </c>
      <c r="T219" s="122" t="e">
        <f>VLOOKUP(DATE(YEAR(F219),MONTH(F219),DAY(F219)),Virkedager!C:G,2,0)+INDEX('SLA-parameter DRIFT'!B:B,R219+1)</f>
        <v>#N/A</v>
      </c>
      <c r="U219" s="173" t="e">
        <f>VLOOKUP(DATE(YEAR(F219),MONTH(F219),DAY(F219)),Virkedager!C:G,IF(E219="B",3,2)+INDEX('SLA-parameter DRIFT'!E:E,R219+0,0),0)+INDEX('SLA-parameter DRIFT'!D:D,R219+1)</f>
        <v>#N/A</v>
      </c>
      <c r="V219" s="122" t="e">
        <f>VLOOKUP(DATE(YEAR(F219),MONTH(F219),DAY(F219)),Virkedager!C:G,2,0)+INDEX('SLA-parameter DRIFT'!B:B,R219+2)</f>
        <v>#N/A</v>
      </c>
      <c r="W219" s="118" t="e">
        <f>VLOOKUP(DATE(YEAR(F219),MONTH(F219),DAY(F219)),Virkedager!C:G,IF(E219="B",4,3)+INDEX('SLA-parameter DRIFT'!E:E,R219+2,0),0)+INDEX('SLA-parameter DRIFT'!D:D,R219+2)</f>
        <v>#N/A</v>
      </c>
      <c r="X219" s="122" t="str">
        <f t="shared" si="26"/>
        <v/>
      </c>
      <c r="Y219" s="119">
        <f>SUMIF(Virkedager!C:C,"&lt;" &amp; H219,Virkedager!A:A)-SUMIF(Virkedager!C:C,"&lt;" &amp; X219,Virkedager!A:A)</f>
        <v>0</v>
      </c>
      <c r="Z219" s="121" t="str">
        <f t="shared" si="27"/>
        <v/>
      </c>
      <c r="AA219" s="123" t="str">
        <f t="shared" si="22"/>
        <v/>
      </c>
      <c r="AB219" s="124" t="str">
        <f t="shared" si="28"/>
        <v/>
      </c>
      <c r="AC219" s="172"/>
    </row>
    <row r="220" spans="2:29" s="139" customFormat="1" ht="15" x14ac:dyDescent="0.25">
      <c r="B220" s="141"/>
      <c r="C220" s="142"/>
      <c r="D220" s="147"/>
      <c r="E220" s="148"/>
      <c r="F220" s="143"/>
      <c r="G220" s="144"/>
      <c r="H220" s="143"/>
      <c r="I220" s="144"/>
      <c r="J220" s="145"/>
      <c r="K220" s="146"/>
      <c r="L220" s="116" t="s">
        <v>77</v>
      </c>
      <c r="M220" s="117" t="s">
        <v>137</v>
      </c>
      <c r="N220" s="118">
        <f t="shared" si="23"/>
        <v>0</v>
      </c>
      <c r="O220" s="118">
        <f t="shared" si="24"/>
        <v>0</v>
      </c>
      <c r="P220" s="119">
        <f>SUMIF(Virkedager!C:C,"&lt;" &amp; H220,Virkedager!A:A)-SUMIF(Virkedager!C:C,"&lt;" &amp; F220,Virkedager!A:A)</f>
        <v>0</v>
      </c>
      <c r="Q220" s="120" t="str">
        <f t="shared" si="25"/>
        <v>Operatøraksess</v>
      </c>
      <c r="R220" s="121">
        <f>MATCH(Q220,'SLA-parameter DRIFT'!A:A,0)</f>
        <v>16</v>
      </c>
      <c r="S220" s="118" t="e">
        <f>VLOOKUP(DATE(YEAR(F220),MONTH(F220),DAY(F220)),Virkedager!C:G,IF(E220="B",3,2),0)+INDEX('SLA-parameter DRIFT'!D:D,R220+2)</f>
        <v>#N/A</v>
      </c>
      <c r="T220" s="122" t="e">
        <f>VLOOKUP(DATE(YEAR(F220),MONTH(F220),DAY(F220)),Virkedager!C:G,2,0)+INDEX('SLA-parameter DRIFT'!B:B,R220+1)</f>
        <v>#N/A</v>
      </c>
      <c r="U220" s="173" t="e">
        <f>VLOOKUP(DATE(YEAR(F220),MONTH(F220),DAY(F220)),Virkedager!C:G,IF(E220="B",3,2)+INDEX('SLA-parameter DRIFT'!E:E,R220+0,0),0)+INDEX('SLA-parameter DRIFT'!D:D,R220+1)</f>
        <v>#N/A</v>
      </c>
      <c r="V220" s="122" t="e">
        <f>VLOOKUP(DATE(YEAR(F220),MONTH(F220),DAY(F220)),Virkedager!C:G,2,0)+INDEX('SLA-parameter DRIFT'!B:B,R220+2)</f>
        <v>#N/A</v>
      </c>
      <c r="W220" s="118" t="e">
        <f>VLOOKUP(DATE(YEAR(F220),MONTH(F220),DAY(F220)),Virkedager!C:G,IF(E220="B",4,3)+INDEX('SLA-parameter DRIFT'!E:E,R220+2,0),0)+INDEX('SLA-parameter DRIFT'!D:D,R220+2)</f>
        <v>#N/A</v>
      </c>
      <c r="X220" s="122" t="str">
        <f t="shared" si="26"/>
        <v/>
      </c>
      <c r="Y220" s="119">
        <f>SUMIF(Virkedager!C:C,"&lt;" &amp; H220,Virkedager!A:A)-SUMIF(Virkedager!C:C,"&lt;" &amp; X220,Virkedager!A:A)</f>
        <v>0</v>
      </c>
      <c r="Z220" s="121" t="str">
        <f t="shared" si="27"/>
        <v/>
      </c>
      <c r="AA220" s="123" t="str">
        <f t="shared" si="22"/>
        <v/>
      </c>
      <c r="AB220" s="124" t="str">
        <f t="shared" si="28"/>
        <v/>
      </c>
      <c r="AC220" s="172"/>
    </row>
    <row r="221" spans="2:29" s="139" customFormat="1" ht="15" x14ac:dyDescent="0.25">
      <c r="B221" s="141"/>
      <c r="C221" s="142"/>
      <c r="D221" s="147"/>
      <c r="E221" s="148"/>
      <c r="F221" s="143"/>
      <c r="G221" s="144"/>
      <c r="H221" s="143"/>
      <c r="I221" s="144"/>
      <c r="J221" s="145"/>
      <c r="K221" s="146"/>
      <c r="L221" s="116" t="s">
        <v>77</v>
      </c>
      <c r="M221" s="117" t="s">
        <v>137</v>
      </c>
      <c r="N221" s="118">
        <f t="shared" si="23"/>
        <v>0</v>
      </c>
      <c r="O221" s="118">
        <f t="shared" si="24"/>
        <v>0</v>
      </c>
      <c r="P221" s="119">
        <f>SUMIF(Virkedager!C:C,"&lt;" &amp; H221,Virkedager!A:A)-SUMIF(Virkedager!C:C,"&lt;" &amp; F221,Virkedager!A:A)</f>
        <v>0</v>
      </c>
      <c r="Q221" s="120" t="str">
        <f t="shared" si="25"/>
        <v>Operatøraksess</v>
      </c>
      <c r="R221" s="121">
        <f>MATCH(Q221,'SLA-parameter DRIFT'!A:A,0)</f>
        <v>16</v>
      </c>
      <c r="S221" s="118" t="e">
        <f>VLOOKUP(DATE(YEAR(F221),MONTH(F221),DAY(F221)),Virkedager!C:G,IF(E221="B",3,2),0)+INDEX('SLA-parameter DRIFT'!D:D,R221+2)</f>
        <v>#N/A</v>
      </c>
      <c r="T221" s="122" t="e">
        <f>VLOOKUP(DATE(YEAR(F221),MONTH(F221),DAY(F221)),Virkedager!C:G,2,0)+INDEX('SLA-parameter DRIFT'!B:B,R221+1)</f>
        <v>#N/A</v>
      </c>
      <c r="U221" s="173" t="e">
        <f>VLOOKUP(DATE(YEAR(F221),MONTH(F221),DAY(F221)),Virkedager!C:G,IF(E221="B",3,2)+INDEX('SLA-parameter DRIFT'!E:E,R221+0,0),0)+INDEX('SLA-parameter DRIFT'!D:D,R221+1)</f>
        <v>#N/A</v>
      </c>
      <c r="V221" s="122" t="e">
        <f>VLOOKUP(DATE(YEAR(F221),MONTH(F221),DAY(F221)),Virkedager!C:G,2,0)+INDEX('SLA-parameter DRIFT'!B:B,R221+2)</f>
        <v>#N/A</v>
      </c>
      <c r="W221" s="118" t="e">
        <f>VLOOKUP(DATE(YEAR(F221),MONTH(F221),DAY(F221)),Virkedager!C:G,IF(E221="B",4,3)+INDEX('SLA-parameter DRIFT'!E:E,R221+2,0),0)+INDEX('SLA-parameter DRIFT'!D:D,R221+2)</f>
        <v>#N/A</v>
      </c>
      <c r="X221" s="122" t="str">
        <f t="shared" si="26"/>
        <v/>
      </c>
      <c r="Y221" s="119">
        <f>SUMIF(Virkedager!C:C,"&lt;" &amp; H221,Virkedager!A:A)-SUMIF(Virkedager!C:C,"&lt;" &amp; X221,Virkedager!A:A)</f>
        <v>0</v>
      </c>
      <c r="Z221" s="121" t="str">
        <f t="shared" si="27"/>
        <v/>
      </c>
      <c r="AA221" s="123" t="str">
        <f t="shared" si="22"/>
        <v/>
      </c>
      <c r="AB221" s="124" t="str">
        <f t="shared" si="28"/>
        <v/>
      </c>
      <c r="AC221" s="172"/>
    </row>
    <row r="222" spans="2:29" s="139" customFormat="1" ht="15" x14ac:dyDescent="0.25">
      <c r="B222" s="141"/>
      <c r="C222" s="142"/>
      <c r="D222" s="147"/>
      <c r="E222" s="148"/>
      <c r="F222" s="143"/>
      <c r="G222" s="144"/>
      <c r="H222" s="143"/>
      <c r="I222" s="144"/>
      <c r="J222" s="145"/>
      <c r="K222" s="146"/>
      <c r="L222" s="116" t="s">
        <v>77</v>
      </c>
      <c r="M222" s="117" t="s">
        <v>137</v>
      </c>
      <c r="N222" s="118">
        <f t="shared" si="23"/>
        <v>0</v>
      </c>
      <c r="O222" s="118">
        <f t="shared" si="24"/>
        <v>0</v>
      </c>
      <c r="P222" s="119">
        <f>SUMIF(Virkedager!C:C,"&lt;" &amp; H222,Virkedager!A:A)-SUMIF(Virkedager!C:C,"&lt;" &amp; F222,Virkedager!A:A)</f>
        <v>0</v>
      </c>
      <c r="Q222" s="120" t="str">
        <f t="shared" si="25"/>
        <v>Operatøraksess</v>
      </c>
      <c r="R222" s="121">
        <f>MATCH(Q222,'SLA-parameter DRIFT'!A:A,0)</f>
        <v>16</v>
      </c>
      <c r="S222" s="118" t="e">
        <f>VLOOKUP(DATE(YEAR(F222),MONTH(F222),DAY(F222)),Virkedager!C:G,IF(E222="B",3,2),0)+INDEX('SLA-parameter DRIFT'!D:D,R222+2)</f>
        <v>#N/A</v>
      </c>
      <c r="T222" s="122" t="e">
        <f>VLOOKUP(DATE(YEAR(F222),MONTH(F222),DAY(F222)),Virkedager!C:G,2,0)+INDEX('SLA-parameter DRIFT'!B:B,R222+1)</f>
        <v>#N/A</v>
      </c>
      <c r="U222" s="173" t="e">
        <f>VLOOKUP(DATE(YEAR(F222),MONTH(F222),DAY(F222)),Virkedager!C:G,IF(E222="B",3,2)+INDEX('SLA-parameter DRIFT'!E:E,R222+0,0),0)+INDEX('SLA-parameter DRIFT'!D:D,R222+1)</f>
        <v>#N/A</v>
      </c>
      <c r="V222" s="122" t="e">
        <f>VLOOKUP(DATE(YEAR(F222),MONTH(F222),DAY(F222)),Virkedager!C:G,2,0)+INDEX('SLA-parameter DRIFT'!B:B,R222+2)</f>
        <v>#N/A</v>
      </c>
      <c r="W222" s="118" t="e">
        <f>VLOOKUP(DATE(YEAR(F222),MONTH(F222),DAY(F222)),Virkedager!C:G,IF(E222="B",4,3)+INDEX('SLA-parameter DRIFT'!E:E,R222+2,0),0)+INDEX('SLA-parameter DRIFT'!D:D,R222+2)</f>
        <v>#N/A</v>
      </c>
      <c r="X222" s="122" t="str">
        <f t="shared" si="26"/>
        <v/>
      </c>
      <c r="Y222" s="119">
        <f>SUMIF(Virkedager!C:C,"&lt;" &amp; H222,Virkedager!A:A)-SUMIF(Virkedager!C:C,"&lt;" &amp; X222,Virkedager!A:A)</f>
        <v>0</v>
      </c>
      <c r="Z222" s="121" t="str">
        <f t="shared" si="27"/>
        <v/>
      </c>
      <c r="AA222" s="123" t="str">
        <f t="shared" si="22"/>
        <v/>
      </c>
      <c r="AB222" s="124" t="str">
        <f t="shared" si="28"/>
        <v/>
      </c>
      <c r="AC222" s="172"/>
    </row>
    <row r="223" spans="2:29" s="139" customFormat="1" ht="15" x14ac:dyDescent="0.25">
      <c r="B223" s="141"/>
      <c r="C223" s="142"/>
      <c r="D223" s="147"/>
      <c r="E223" s="148"/>
      <c r="F223" s="143"/>
      <c r="G223" s="144"/>
      <c r="H223" s="143"/>
      <c r="I223" s="144"/>
      <c r="J223" s="145"/>
      <c r="K223" s="146"/>
      <c r="L223" s="116" t="s">
        <v>77</v>
      </c>
      <c r="M223" s="117" t="s">
        <v>137</v>
      </c>
      <c r="N223" s="118">
        <f t="shared" si="23"/>
        <v>0</v>
      </c>
      <c r="O223" s="118">
        <f t="shared" si="24"/>
        <v>0</v>
      </c>
      <c r="P223" s="119">
        <f>SUMIF(Virkedager!C:C,"&lt;" &amp; H223,Virkedager!A:A)-SUMIF(Virkedager!C:C,"&lt;" &amp; F223,Virkedager!A:A)</f>
        <v>0</v>
      </c>
      <c r="Q223" s="120" t="str">
        <f t="shared" si="25"/>
        <v>Operatøraksess</v>
      </c>
      <c r="R223" s="121">
        <f>MATCH(Q223,'SLA-parameter DRIFT'!A:A,0)</f>
        <v>16</v>
      </c>
      <c r="S223" s="118" t="e">
        <f>VLOOKUP(DATE(YEAR(F223),MONTH(F223),DAY(F223)),Virkedager!C:G,IF(E223="B",3,2),0)+INDEX('SLA-parameter DRIFT'!D:D,R223+2)</f>
        <v>#N/A</v>
      </c>
      <c r="T223" s="122" t="e">
        <f>VLOOKUP(DATE(YEAR(F223),MONTH(F223),DAY(F223)),Virkedager!C:G,2,0)+INDEX('SLA-parameter DRIFT'!B:B,R223+1)</f>
        <v>#N/A</v>
      </c>
      <c r="U223" s="173" t="e">
        <f>VLOOKUP(DATE(YEAR(F223),MONTH(F223),DAY(F223)),Virkedager!C:G,IF(E223="B",3,2)+INDEX('SLA-parameter DRIFT'!E:E,R223+0,0),0)+INDEX('SLA-parameter DRIFT'!D:D,R223+1)</f>
        <v>#N/A</v>
      </c>
      <c r="V223" s="122" t="e">
        <f>VLOOKUP(DATE(YEAR(F223),MONTH(F223),DAY(F223)),Virkedager!C:G,2,0)+INDEX('SLA-parameter DRIFT'!B:B,R223+2)</f>
        <v>#N/A</v>
      </c>
      <c r="W223" s="118" t="e">
        <f>VLOOKUP(DATE(YEAR(F223),MONTH(F223),DAY(F223)),Virkedager!C:G,IF(E223="B",4,3)+INDEX('SLA-parameter DRIFT'!E:E,R223+2,0),0)+INDEX('SLA-parameter DRIFT'!D:D,R223+2)</f>
        <v>#N/A</v>
      </c>
      <c r="X223" s="122" t="str">
        <f t="shared" si="26"/>
        <v/>
      </c>
      <c r="Y223" s="119">
        <f>SUMIF(Virkedager!C:C,"&lt;" &amp; H223,Virkedager!A:A)-SUMIF(Virkedager!C:C,"&lt;" &amp; X223,Virkedager!A:A)</f>
        <v>0</v>
      </c>
      <c r="Z223" s="121" t="str">
        <f t="shared" si="27"/>
        <v/>
      </c>
      <c r="AA223" s="123" t="str">
        <f t="shared" si="22"/>
        <v/>
      </c>
      <c r="AB223" s="124" t="str">
        <f t="shared" si="28"/>
        <v/>
      </c>
      <c r="AC223" s="172"/>
    </row>
    <row r="224" spans="2:29" s="139" customFormat="1" ht="15" x14ac:dyDescent="0.25">
      <c r="B224" s="141"/>
      <c r="C224" s="142"/>
      <c r="D224" s="147"/>
      <c r="E224" s="148"/>
      <c r="F224" s="143"/>
      <c r="G224" s="144"/>
      <c r="H224" s="143"/>
      <c r="I224" s="144"/>
      <c r="J224" s="145"/>
      <c r="K224" s="146"/>
      <c r="L224" s="116" t="s">
        <v>77</v>
      </c>
      <c r="M224" s="117" t="s">
        <v>137</v>
      </c>
      <c r="N224" s="118">
        <f t="shared" si="23"/>
        <v>0</v>
      </c>
      <c r="O224" s="118">
        <f t="shared" si="24"/>
        <v>0</v>
      </c>
      <c r="P224" s="119">
        <f>SUMIF(Virkedager!C:C,"&lt;" &amp; H224,Virkedager!A:A)-SUMIF(Virkedager!C:C,"&lt;" &amp; F224,Virkedager!A:A)</f>
        <v>0</v>
      </c>
      <c r="Q224" s="120" t="str">
        <f t="shared" si="25"/>
        <v>Operatøraksess</v>
      </c>
      <c r="R224" s="121">
        <f>MATCH(Q224,'SLA-parameter DRIFT'!A:A,0)</f>
        <v>16</v>
      </c>
      <c r="S224" s="118" t="e">
        <f>VLOOKUP(DATE(YEAR(F224),MONTH(F224),DAY(F224)),Virkedager!C:G,IF(E224="B",3,2),0)+INDEX('SLA-parameter DRIFT'!D:D,R224+2)</f>
        <v>#N/A</v>
      </c>
      <c r="T224" s="122" t="e">
        <f>VLOOKUP(DATE(YEAR(F224),MONTH(F224),DAY(F224)),Virkedager!C:G,2,0)+INDEX('SLA-parameter DRIFT'!B:B,R224+1)</f>
        <v>#N/A</v>
      </c>
      <c r="U224" s="173" t="e">
        <f>VLOOKUP(DATE(YEAR(F224),MONTH(F224),DAY(F224)),Virkedager!C:G,IF(E224="B",3,2)+INDEX('SLA-parameter DRIFT'!E:E,R224+0,0),0)+INDEX('SLA-parameter DRIFT'!D:D,R224+1)</f>
        <v>#N/A</v>
      </c>
      <c r="V224" s="122" t="e">
        <f>VLOOKUP(DATE(YEAR(F224),MONTH(F224),DAY(F224)),Virkedager!C:G,2,0)+INDEX('SLA-parameter DRIFT'!B:B,R224+2)</f>
        <v>#N/A</v>
      </c>
      <c r="W224" s="118" t="e">
        <f>VLOOKUP(DATE(YEAR(F224),MONTH(F224),DAY(F224)),Virkedager!C:G,IF(E224="B",4,3)+INDEX('SLA-parameter DRIFT'!E:E,R224+2,0),0)+INDEX('SLA-parameter DRIFT'!D:D,R224+2)</f>
        <v>#N/A</v>
      </c>
      <c r="X224" s="122" t="str">
        <f t="shared" si="26"/>
        <v/>
      </c>
      <c r="Y224" s="119">
        <f>SUMIF(Virkedager!C:C,"&lt;" &amp; H224,Virkedager!A:A)-SUMIF(Virkedager!C:C,"&lt;" &amp; X224,Virkedager!A:A)</f>
        <v>0</v>
      </c>
      <c r="Z224" s="121" t="str">
        <f t="shared" si="27"/>
        <v/>
      </c>
      <c r="AA224" s="123" t="str">
        <f t="shared" si="22"/>
        <v/>
      </c>
      <c r="AB224" s="124" t="str">
        <f t="shared" si="28"/>
        <v/>
      </c>
      <c r="AC224" s="172"/>
    </row>
    <row r="225" spans="2:29" s="139" customFormat="1" ht="15" x14ac:dyDescent="0.25">
      <c r="B225" s="141"/>
      <c r="C225" s="142"/>
      <c r="D225" s="147"/>
      <c r="E225" s="148"/>
      <c r="F225" s="143"/>
      <c r="G225" s="144"/>
      <c r="H225" s="143"/>
      <c r="I225" s="144"/>
      <c r="J225" s="145"/>
      <c r="K225" s="146"/>
      <c r="L225" s="116" t="s">
        <v>77</v>
      </c>
      <c r="M225" s="117" t="s">
        <v>137</v>
      </c>
      <c r="N225" s="118">
        <f t="shared" si="23"/>
        <v>0</v>
      </c>
      <c r="O225" s="118">
        <f t="shared" si="24"/>
        <v>0</v>
      </c>
      <c r="P225" s="119">
        <f>SUMIF(Virkedager!C:C,"&lt;" &amp; H225,Virkedager!A:A)-SUMIF(Virkedager!C:C,"&lt;" &amp; F225,Virkedager!A:A)</f>
        <v>0</v>
      </c>
      <c r="Q225" s="120" t="str">
        <f t="shared" si="25"/>
        <v>Operatøraksess</v>
      </c>
      <c r="R225" s="121">
        <f>MATCH(Q225,'SLA-parameter DRIFT'!A:A,0)</f>
        <v>16</v>
      </c>
      <c r="S225" s="118" t="e">
        <f>VLOOKUP(DATE(YEAR(F225),MONTH(F225),DAY(F225)),Virkedager!C:G,IF(E225="B",3,2),0)+INDEX('SLA-parameter DRIFT'!D:D,R225+2)</f>
        <v>#N/A</v>
      </c>
      <c r="T225" s="122" t="e">
        <f>VLOOKUP(DATE(YEAR(F225),MONTH(F225),DAY(F225)),Virkedager!C:G,2,0)+INDEX('SLA-parameter DRIFT'!B:B,R225+1)</f>
        <v>#N/A</v>
      </c>
      <c r="U225" s="173" t="e">
        <f>VLOOKUP(DATE(YEAR(F225),MONTH(F225),DAY(F225)),Virkedager!C:G,IF(E225="B",3,2)+INDEX('SLA-parameter DRIFT'!E:E,R225+0,0),0)+INDEX('SLA-parameter DRIFT'!D:D,R225+1)</f>
        <v>#N/A</v>
      </c>
      <c r="V225" s="122" t="e">
        <f>VLOOKUP(DATE(YEAR(F225),MONTH(F225),DAY(F225)),Virkedager!C:G,2,0)+INDEX('SLA-parameter DRIFT'!B:B,R225+2)</f>
        <v>#N/A</v>
      </c>
      <c r="W225" s="118" t="e">
        <f>VLOOKUP(DATE(YEAR(F225),MONTH(F225),DAY(F225)),Virkedager!C:G,IF(E225="B",4,3)+INDEX('SLA-parameter DRIFT'!E:E,R225+2,0),0)+INDEX('SLA-parameter DRIFT'!D:D,R225+2)</f>
        <v>#N/A</v>
      </c>
      <c r="X225" s="122" t="str">
        <f t="shared" si="26"/>
        <v/>
      </c>
      <c r="Y225" s="119">
        <f>SUMIF(Virkedager!C:C,"&lt;" &amp; H225,Virkedager!A:A)-SUMIF(Virkedager!C:C,"&lt;" &amp; X225,Virkedager!A:A)</f>
        <v>0</v>
      </c>
      <c r="Z225" s="121" t="str">
        <f t="shared" si="27"/>
        <v/>
      </c>
      <c r="AA225" s="123" t="str">
        <f t="shared" si="22"/>
        <v/>
      </c>
      <c r="AB225" s="124" t="str">
        <f t="shared" si="28"/>
        <v/>
      </c>
      <c r="AC225" s="172"/>
    </row>
    <row r="226" spans="2:29" s="139" customFormat="1" ht="15" x14ac:dyDescent="0.25">
      <c r="B226" s="141"/>
      <c r="C226" s="142"/>
      <c r="D226" s="147"/>
      <c r="E226" s="148"/>
      <c r="F226" s="143"/>
      <c r="G226" s="144"/>
      <c r="H226" s="143"/>
      <c r="I226" s="144"/>
      <c r="J226" s="145"/>
      <c r="K226" s="146"/>
      <c r="L226" s="116" t="s">
        <v>77</v>
      </c>
      <c r="M226" s="117" t="s">
        <v>137</v>
      </c>
      <c r="N226" s="118">
        <f t="shared" si="23"/>
        <v>0</v>
      </c>
      <c r="O226" s="118">
        <f t="shared" si="24"/>
        <v>0</v>
      </c>
      <c r="P226" s="119">
        <f>SUMIF(Virkedager!C:C,"&lt;" &amp; H226,Virkedager!A:A)-SUMIF(Virkedager!C:C,"&lt;" &amp; F226,Virkedager!A:A)</f>
        <v>0</v>
      </c>
      <c r="Q226" s="120" t="str">
        <f t="shared" si="25"/>
        <v>Operatøraksess</v>
      </c>
      <c r="R226" s="121">
        <f>MATCH(Q226,'SLA-parameter DRIFT'!A:A,0)</f>
        <v>16</v>
      </c>
      <c r="S226" s="118" t="e">
        <f>VLOOKUP(DATE(YEAR(F226),MONTH(F226),DAY(F226)),Virkedager!C:G,IF(E226="B",3,2),0)+INDEX('SLA-parameter DRIFT'!D:D,R226+2)</f>
        <v>#N/A</v>
      </c>
      <c r="T226" s="122" t="e">
        <f>VLOOKUP(DATE(YEAR(F226),MONTH(F226),DAY(F226)),Virkedager!C:G,2,0)+INDEX('SLA-parameter DRIFT'!B:B,R226+1)</f>
        <v>#N/A</v>
      </c>
      <c r="U226" s="173" t="e">
        <f>VLOOKUP(DATE(YEAR(F226),MONTH(F226),DAY(F226)),Virkedager!C:G,IF(E226="B",3,2)+INDEX('SLA-parameter DRIFT'!E:E,R226+0,0),0)+INDEX('SLA-parameter DRIFT'!D:D,R226+1)</f>
        <v>#N/A</v>
      </c>
      <c r="V226" s="122" t="e">
        <f>VLOOKUP(DATE(YEAR(F226),MONTH(F226),DAY(F226)),Virkedager!C:G,2,0)+INDEX('SLA-parameter DRIFT'!B:B,R226+2)</f>
        <v>#N/A</v>
      </c>
      <c r="W226" s="118" t="e">
        <f>VLOOKUP(DATE(YEAR(F226),MONTH(F226),DAY(F226)),Virkedager!C:G,IF(E226="B",4,3)+INDEX('SLA-parameter DRIFT'!E:E,R226+2,0),0)+INDEX('SLA-parameter DRIFT'!D:D,R226+2)</f>
        <v>#N/A</v>
      </c>
      <c r="X226" s="122" t="str">
        <f t="shared" si="26"/>
        <v/>
      </c>
      <c r="Y226" s="119">
        <f>SUMIF(Virkedager!C:C,"&lt;" &amp; H226,Virkedager!A:A)-SUMIF(Virkedager!C:C,"&lt;" &amp; X226,Virkedager!A:A)</f>
        <v>0</v>
      </c>
      <c r="Z226" s="121" t="str">
        <f t="shared" si="27"/>
        <v/>
      </c>
      <c r="AA226" s="123" t="str">
        <f t="shared" si="22"/>
        <v/>
      </c>
      <c r="AB226" s="124" t="str">
        <f t="shared" si="28"/>
        <v/>
      </c>
      <c r="AC226" s="172"/>
    </row>
    <row r="227" spans="2:29" s="139" customFormat="1" ht="15" x14ac:dyDescent="0.25">
      <c r="B227" s="141"/>
      <c r="C227" s="142"/>
      <c r="D227" s="147"/>
      <c r="E227" s="148"/>
      <c r="F227" s="143"/>
      <c r="G227" s="144"/>
      <c r="H227" s="143"/>
      <c r="I227" s="144"/>
      <c r="J227" s="145"/>
      <c r="K227" s="146"/>
      <c r="L227" s="116" t="s">
        <v>77</v>
      </c>
      <c r="M227" s="117" t="s">
        <v>137</v>
      </c>
      <c r="N227" s="118">
        <f t="shared" si="23"/>
        <v>0</v>
      </c>
      <c r="O227" s="118">
        <f t="shared" si="24"/>
        <v>0</v>
      </c>
      <c r="P227" s="119">
        <f>SUMIF(Virkedager!C:C,"&lt;" &amp; H227,Virkedager!A:A)-SUMIF(Virkedager!C:C,"&lt;" &amp; F227,Virkedager!A:A)</f>
        <v>0</v>
      </c>
      <c r="Q227" s="120" t="str">
        <f t="shared" si="25"/>
        <v>Operatøraksess</v>
      </c>
      <c r="R227" s="121">
        <f>MATCH(Q227,'SLA-parameter DRIFT'!A:A,0)</f>
        <v>16</v>
      </c>
      <c r="S227" s="118" t="e">
        <f>VLOOKUP(DATE(YEAR(F227),MONTH(F227),DAY(F227)),Virkedager!C:G,IF(E227="B",3,2),0)+INDEX('SLA-parameter DRIFT'!D:D,R227+2)</f>
        <v>#N/A</v>
      </c>
      <c r="T227" s="122" t="e">
        <f>VLOOKUP(DATE(YEAR(F227),MONTH(F227),DAY(F227)),Virkedager!C:G,2,0)+INDEX('SLA-parameter DRIFT'!B:B,R227+1)</f>
        <v>#N/A</v>
      </c>
      <c r="U227" s="173" t="e">
        <f>VLOOKUP(DATE(YEAR(F227),MONTH(F227),DAY(F227)),Virkedager!C:G,IF(E227="B",3,2)+INDEX('SLA-parameter DRIFT'!E:E,R227+0,0),0)+INDEX('SLA-parameter DRIFT'!D:D,R227+1)</f>
        <v>#N/A</v>
      </c>
      <c r="V227" s="122" t="e">
        <f>VLOOKUP(DATE(YEAR(F227),MONTH(F227),DAY(F227)),Virkedager!C:G,2,0)+INDEX('SLA-parameter DRIFT'!B:B,R227+2)</f>
        <v>#N/A</v>
      </c>
      <c r="W227" s="118" t="e">
        <f>VLOOKUP(DATE(YEAR(F227),MONTH(F227),DAY(F227)),Virkedager!C:G,IF(E227="B",4,3)+INDEX('SLA-parameter DRIFT'!E:E,R227+2,0),0)+INDEX('SLA-parameter DRIFT'!D:D,R227+2)</f>
        <v>#N/A</v>
      </c>
      <c r="X227" s="122" t="str">
        <f t="shared" si="26"/>
        <v/>
      </c>
      <c r="Y227" s="119">
        <f>SUMIF(Virkedager!C:C,"&lt;" &amp; H227,Virkedager!A:A)-SUMIF(Virkedager!C:C,"&lt;" &amp; X227,Virkedager!A:A)</f>
        <v>0</v>
      </c>
      <c r="Z227" s="121" t="str">
        <f t="shared" si="27"/>
        <v/>
      </c>
      <c r="AA227" s="123" t="str">
        <f t="shared" si="22"/>
        <v/>
      </c>
      <c r="AB227" s="124" t="str">
        <f t="shared" si="28"/>
        <v/>
      </c>
      <c r="AC227" s="172"/>
    </row>
    <row r="228" spans="2:29" s="139" customFormat="1" ht="15" x14ac:dyDescent="0.25">
      <c r="B228" s="141"/>
      <c r="C228" s="142"/>
      <c r="D228" s="147"/>
      <c r="E228" s="148"/>
      <c r="F228" s="143"/>
      <c r="G228" s="144"/>
      <c r="H228" s="143"/>
      <c r="I228" s="144"/>
      <c r="J228" s="145"/>
      <c r="K228" s="146"/>
      <c r="L228" s="116" t="s">
        <v>77</v>
      </c>
      <c r="M228" s="117" t="s">
        <v>137</v>
      </c>
      <c r="N228" s="118">
        <f t="shared" si="23"/>
        <v>0</v>
      </c>
      <c r="O228" s="118">
        <f t="shared" si="24"/>
        <v>0</v>
      </c>
      <c r="P228" s="119">
        <f>SUMIF(Virkedager!C:C,"&lt;" &amp; H228,Virkedager!A:A)-SUMIF(Virkedager!C:C,"&lt;" &amp; F228,Virkedager!A:A)</f>
        <v>0</v>
      </c>
      <c r="Q228" s="120" t="str">
        <f t="shared" si="25"/>
        <v>Operatøraksess</v>
      </c>
      <c r="R228" s="121">
        <f>MATCH(Q228,'SLA-parameter DRIFT'!A:A,0)</f>
        <v>16</v>
      </c>
      <c r="S228" s="118" t="e">
        <f>VLOOKUP(DATE(YEAR(F228),MONTH(F228),DAY(F228)),Virkedager!C:G,IF(E228="B",3,2),0)+INDEX('SLA-parameter DRIFT'!D:D,R228+2)</f>
        <v>#N/A</v>
      </c>
      <c r="T228" s="122" t="e">
        <f>VLOOKUP(DATE(YEAR(F228),MONTH(F228),DAY(F228)),Virkedager!C:G,2,0)+INDEX('SLA-parameter DRIFT'!B:B,R228+1)</f>
        <v>#N/A</v>
      </c>
      <c r="U228" s="173" t="e">
        <f>VLOOKUP(DATE(YEAR(F228),MONTH(F228),DAY(F228)),Virkedager!C:G,IF(E228="B",3,2)+INDEX('SLA-parameter DRIFT'!E:E,R228+0,0),0)+INDEX('SLA-parameter DRIFT'!D:D,R228+1)</f>
        <v>#N/A</v>
      </c>
      <c r="V228" s="122" t="e">
        <f>VLOOKUP(DATE(YEAR(F228),MONTH(F228),DAY(F228)),Virkedager!C:G,2,0)+INDEX('SLA-parameter DRIFT'!B:B,R228+2)</f>
        <v>#N/A</v>
      </c>
      <c r="W228" s="118" t="e">
        <f>VLOOKUP(DATE(YEAR(F228),MONTH(F228),DAY(F228)),Virkedager!C:G,IF(E228="B",4,3)+INDEX('SLA-parameter DRIFT'!E:E,R228+2,0),0)+INDEX('SLA-parameter DRIFT'!D:D,R228+2)</f>
        <v>#N/A</v>
      </c>
      <c r="X228" s="122" t="str">
        <f t="shared" si="26"/>
        <v/>
      </c>
      <c r="Y228" s="119">
        <f>SUMIF(Virkedager!C:C,"&lt;" &amp; H228,Virkedager!A:A)-SUMIF(Virkedager!C:C,"&lt;" &amp; X228,Virkedager!A:A)</f>
        <v>0</v>
      </c>
      <c r="Z228" s="121" t="str">
        <f t="shared" si="27"/>
        <v/>
      </c>
      <c r="AA228" s="123" t="str">
        <f t="shared" si="22"/>
        <v/>
      </c>
      <c r="AB228" s="124" t="str">
        <f t="shared" si="28"/>
        <v/>
      </c>
      <c r="AC228" s="172"/>
    </row>
    <row r="229" spans="2:29" s="139" customFormat="1" ht="15" x14ac:dyDescent="0.25">
      <c r="B229" s="141"/>
      <c r="C229" s="142"/>
      <c r="D229" s="147"/>
      <c r="E229" s="148"/>
      <c r="F229" s="143"/>
      <c r="G229" s="144"/>
      <c r="H229" s="143"/>
      <c r="I229" s="144"/>
      <c r="J229" s="145"/>
      <c r="K229" s="146"/>
      <c r="L229" s="116" t="s">
        <v>77</v>
      </c>
      <c r="M229" s="117" t="s">
        <v>137</v>
      </c>
      <c r="N229" s="118">
        <f t="shared" si="23"/>
        <v>0</v>
      </c>
      <c r="O229" s="118">
        <f t="shared" si="24"/>
        <v>0</v>
      </c>
      <c r="P229" s="119">
        <f>SUMIF(Virkedager!C:C,"&lt;" &amp; H229,Virkedager!A:A)-SUMIF(Virkedager!C:C,"&lt;" &amp; F229,Virkedager!A:A)</f>
        <v>0</v>
      </c>
      <c r="Q229" s="120" t="str">
        <f t="shared" si="25"/>
        <v>Operatøraksess</v>
      </c>
      <c r="R229" s="121">
        <f>MATCH(Q229,'SLA-parameter DRIFT'!A:A,0)</f>
        <v>16</v>
      </c>
      <c r="S229" s="118" t="e">
        <f>VLOOKUP(DATE(YEAR(F229),MONTH(F229),DAY(F229)),Virkedager!C:G,IF(E229="B",3,2),0)+INDEX('SLA-parameter DRIFT'!D:D,R229+2)</f>
        <v>#N/A</v>
      </c>
      <c r="T229" s="122" t="e">
        <f>VLOOKUP(DATE(YEAR(F229),MONTH(F229),DAY(F229)),Virkedager!C:G,2,0)+INDEX('SLA-parameter DRIFT'!B:B,R229+1)</f>
        <v>#N/A</v>
      </c>
      <c r="U229" s="173" t="e">
        <f>VLOOKUP(DATE(YEAR(F229),MONTH(F229),DAY(F229)),Virkedager!C:G,IF(E229="B",3,2)+INDEX('SLA-parameter DRIFT'!E:E,R229+0,0),0)+INDEX('SLA-parameter DRIFT'!D:D,R229+1)</f>
        <v>#N/A</v>
      </c>
      <c r="V229" s="122" t="e">
        <f>VLOOKUP(DATE(YEAR(F229),MONTH(F229),DAY(F229)),Virkedager!C:G,2,0)+INDEX('SLA-parameter DRIFT'!B:B,R229+2)</f>
        <v>#N/A</v>
      </c>
      <c r="W229" s="118" t="e">
        <f>VLOOKUP(DATE(YEAR(F229),MONTH(F229),DAY(F229)),Virkedager!C:G,IF(E229="B",4,3)+INDEX('SLA-parameter DRIFT'!E:E,R229+2,0),0)+INDEX('SLA-parameter DRIFT'!D:D,R229+2)</f>
        <v>#N/A</v>
      </c>
      <c r="X229" s="122" t="str">
        <f t="shared" si="26"/>
        <v/>
      </c>
      <c r="Y229" s="119">
        <f>SUMIF(Virkedager!C:C,"&lt;" &amp; H229,Virkedager!A:A)-SUMIF(Virkedager!C:C,"&lt;" &amp; X229,Virkedager!A:A)</f>
        <v>0</v>
      </c>
      <c r="Z229" s="121" t="str">
        <f t="shared" si="27"/>
        <v/>
      </c>
      <c r="AA229" s="123" t="str">
        <f t="shared" si="22"/>
        <v/>
      </c>
      <c r="AB229" s="124" t="str">
        <f t="shared" si="28"/>
        <v/>
      </c>
      <c r="AC229" s="172"/>
    </row>
    <row r="230" spans="2:29" s="139" customFormat="1" ht="15" x14ac:dyDescent="0.25">
      <c r="B230" s="141"/>
      <c r="C230" s="142"/>
      <c r="D230" s="147"/>
      <c r="E230" s="148"/>
      <c r="F230" s="143"/>
      <c r="G230" s="144"/>
      <c r="H230" s="143"/>
      <c r="I230" s="144"/>
      <c r="J230" s="145"/>
      <c r="K230" s="146"/>
      <c r="L230" s="116" t="s">
        <v>77</v>
      </c>
      <c r="M230" s="117" t="s">
        <v>137</v>
      </c>
      <c r="N230" s="118">
        <f t="shared" si="23"/>
        <v>0</v>
      </c>
      <c r="O230" s="118">
        <f t="shared" si="24"/>
        <v>0</v>
      </c>
      <c r="P230" s="119">
        <f>SUMIF(Virkedager!C:C,"&lt;" &amp; H230,Virkedager!A:A)-SUMIF(Virkedager!C:C,"&lt;" &amp; F230,Virkedager!A:A)</f>
        <v>0</v>
      </c>
      <c r="Q230" s="120" t="str">
        <f t="shared" si="25"/>
        <v>Operatøraksess</v>
      </c>
      <c r="R230" s="121">
        <f>MATCH(Q230,'SLA-parameter DRIFT'!A:A,0)</f>
        <v>16</v>
      </c>
      <c r="S230" s="118" t="e">
        <f>VLOOKUP(DATE(YEAR(F230),MONTH(F230),DAY(F230)),Virkedager!C:G,IF(E230="B",3,2),0)+INDEX('SLA-parameter DRIFT'!D:D,R230+2)</f>
        <v>#N/A</v>
      </c>
      <c r="T230" s="122" t="e">
        <f>VLOOKUP(DATE(YEAR(F230),MONTH(F230),DAY(F230)),Virkedager!C:G,2,0)+INDEX('SLA-parameter DRIFT'!B:B,R230+1)</f>
        <v>#N/A</v>
      </c>
      <c r="U230" s="173" t="e">
        <f>VLOOKUP(DATE(YEAR(F230),MONTH(F230),DAY(F230)),Virkedager!C:G,IF(E230="B",3,2)+INDEX('SLA-parameter DRIFT'!E:E,R230+0,0),0)+INDEX('SLA-parameter DRIFT'!D:D,R230+1)</f>
        <v>#N/A</v>
      </c>
      <c r="V230" s="122" t="e">
        <f>VLOOKUP(DATE(YEAR(F230),MONTH(F230),DAY(F230)),Virkedager!C:G,2,0)+INDEX('SLA-parameter DRIFT'!B:B,R230+2)</f>
        <v>#N/A</v>
      </c>
      <c r="W230" s="118" t="e">
        <f>VLOOKUP(DATE(YEAR(F230),MONTH(F230),DAY(F230)),Virkedager!C:G,IF(E230="B",4,3)+INDEX('SLA-parameter DRIFT'!E:E,R230+2,0),0)+INDEX('SLA-parameter DRIFT'!D:D,R230+2)</f>
        <v>#N/A</v>
      </c>
      <c r="X230" s="122" t="str">
        <f t="shared" si="26"/>
        <v/>
      </c>
      <c r="Y230" s="119">
        <f>SUMIF(Virkedager!C:C,"&lt;" &amp; H230,Virkedager!A:A)-SUMIF(Virkedager!C:C,"&lt;" &amp; X230,Virkedager!A:A)</f>
        <v>0</v>
      </c>
      <c r="Z230" s="121" t="str">
        <f t="shared" si="27"/>
        <v/>
      </c>
      <c r="AA230" s="123" t="str">
        <f t="shared" si="22"/>
        <v/>
      </c>
      <c r="AB230" s="124" t="str">
        <f t="shared" si="28"/>
        <v/>
      </c>
      <c r="AC230" s="172"/>
    </row>
    <row r="231" spans="2:29" s="139" customFormat="1" ht="15" x14ac:dyDescent="0.25">
      <c r="B231" s="141"/>
      <c r="C231" s="142"/>
      <c r="D231" s="147"/>
      <c r="E231" s="148"/>
      <c r="F231" s="143"/>
      <c r="G231" s="144"/>
      <c r="H231" s="143"/>
      <c r="I231" s="144"/>
      <c r="J231" s="145"/>
      <c r="K231" s="146"/>
      <c r="L231" s="116" t="s">
        <v>77</v>
      </c>
      <c r="M231" s="117" t="s">
        <v>137</v>
      </c>
      <c r="N231" s="118">
        <f t="shared" si="23"/>
        <v>0</v>
      </c>
      <c r="O231" s="118">
        <f t="shared" si="24"/>
        <v>0</v>
      </c>
      <c r="P231" s="119">
        <f>SUMIF(Virkedager!C:C,"&lt;" &amp; H231,Virkedager!A:A)-SUMIF(Virkedager!C:C,"&lt;" &amp; F231,Virkedager!A:A)</f>
        <v>0</v>
      </c>
      <c r="Q231" s="120" t="str">
        <f t="shared" si="25"/>
        <v>Operatøraksess</v>
      </c>
      <c r="R231" s="121">
        <f>MATCH(Q231,'SLA-parameter DRIFT'!A:A,0)</f>
        <v>16</v>
      </c>
      <c r="S231" s="118" t="e">
        <f>VLOOKUP(DATE(YEAR(F231),MONTH(F231),DAY(F231)),Virkedager!C:G,IF(E231="B",3,2),0)+INDEX('SLA-parameter DRIFT'!D:D,R231+2)</f>
        <v>#N/A</v>
      </c>
      <c r="T231" s="122" t="e">
        <f>VLOOKUP(DATE(YEAR(F231),MONTH(F231),DAY(F231)),Virkedager!C:G,2,0)+INDEX('SLA-parameter DRIFT'!B:B,R231+1)</f>
        <v>#N/A</v>
      </c>
      <c r="U231" s="173" t="e">
        <f>VLOOKUP(DATE(YEAR(F231),MONTH(F231),DAY(F231)),Virkedager!C:G,IF(E231="B",3,2)+INDEX('SLA-parameter DRIFT'!E:E,R231+0,0),0)+INDEX('SLA-parameter DRIFT'!D:D,R231+1)</f>
        <v>#N/A</v>
      </c>
      <c r="V231" s="122" t="e">
        <f>VLOOKUP(DATE(YEAR(F231),MONTH(F231),DAY(F231)),Virkedager!C:G,2,0)+INDEX('SLA-parameter DRIFT'!B:B,R231+2)</f>
        <v>#N/A</v>
      </c>
      <c r="W231" s="118" t="e">
        <f>VLOOKUP(DATE(YEAR(F231),MONTH(F231),DAY(F231)),Virkedager!C:G,IF(E231="B",4,3)+INDEX('SLA-parameter DRIFT'!E:E,R231+2,0),0)+INDEX('SLA-parameter DRIFT'!D:D,R231+2)</f>
        <v>#N/A</v>
      </c>
      <c r="X231" s="122" t="str">
        <f t="shared" si="26"/>
        <v/>
      </c>
      <c r="Y231" s="119">
        <f>SUMIF(Virkedager!C:C,"&lt;" &amp; H231,Virkedager!A:A)-SUMIF(Virkedager!C:C,"&lt;" &amp; X231,Virkedager!A:A)</f>
        <v>0</v>
      </c>
      <c r="Z231" s="121" t="str">
        <f t="shared" si="27"/>
        <v/>
      </c>
      <c r="AA231" s="123" t="str">
        <f t="shared" si="22"/>
        <v/>
      </c>
      <c r="AB231" s="124" t="str">
        <f t="shared" si="28"/>
        <v/>
      </c>
      <c r="AC231" s="172"/>
    </row>
    <row r="232" spans="2:29" s="139" customFormat="1" ht="15" x14ac:dyDescent="0.25">
      <c r="B232" s="141"/>
      <c r="C232" s="142"/>
      <c r="D232" s="147"/>
      <c r="E232" s="148"/>
      <c r="F232" s="143"/>
      <c r="G232" s="144"/>
      <c r="H232" s="143"/>
      <c r="I232" s="144"/>
      <c r="J232" s="145"/>
      <c r="K232" s="146"/>
      <c r="L232" s="116" t="s">
        <v>77</v>
      </c>
      <c r="M232" s="117" t="s">
        <v>137</v>
      </c>
      <c r="N232" s="118">
        <f t="shared" si="23"/>
        <v>0</v>
      </c>
      <c r="O232" s="118">
        <f t="shared" si="24"/>
        <v>0</v>
      </c>
      <c r="P232" s="119">
        <f>SUMIF(Virkedager!C:C,"&lt;" &amp; H232,Virkedager!A:A)-SUMIF(Virkedager!C:C,"&lt;" &amp; F232,Virkedager!A:A)</f>
        <v>0</v>
      </c>
      <c r="Q232" s="120" t="str">
        <f t="shared" si="25"/>
        <v>Operatøraksess</v>
      </c>
      <c r="R232" s="121">
        <f>MATCH(Q232,'SLA-parameter DRIFT'!A:A,0)</f>
        <v>16</v>
      </c>
      <c r="S232" s="118" t="e">
        <f>VLOOKUP(DATE(YEAR(F232),MONTH(F232),DAY(F232)),Virkedager!C:G,IF(E232="B",3,2),0)+INDEX('SLA-parameter DRIFT'!D:D,R232+2)</f>
        <v>#N/A</v>
      </c>
      <c r="T232" s="122" t="e">
        <f>VLOOKUP(DATE(YEAR(F232),MONTH(F232),DAY(F232)),Virkedager!C:G,2,0)+INDEX('SLA-parameter DRIFT'!B:B,R232+1)</f>
        <v>#N/A</v>
      </c>
      <c r="U232" s="173" t="e">
        <f>VLOOKUP(DATE(YEAR(F232),MONTH(F232),DAY(F232)),Virkedager!C:G,IF(E232="B",3,2)+INDEX('SLA-parameter DRIFT'!E:E,R232+0,0),0)+INDEX('SLA-parameter DRIFT'!D:D,R232+1)</f>
        <v>#N/A</v>
      </c>
      <c r="V232" s="122" t="e">
        <f>VLOOKUP(DATE(YEAR(F232),MONTH(F232),DAY(F232)),Virkedager!C:G,2,0)+INDEX('SLA-parameter DRIFT'!B:B,R232+2)</f>
        <v>#N/A</v>
      </c>
      <c r="W232" s="118" t="e">
        <f>VLOOKUP(DATE(YEAR(F232),MONTH(F232),DAY(F232)),Virkedager!C:G,IF(E232="B",4,3)+INDEX('SLA-parameter DRIFT'!E:E,R232+2,0),0)+INDEX('SLA-parameter DRIFT'!D:D,R232+2)</f>
        <v>#N/A</v>
      </c>
      <c r="X232" s="122" t="str">
        <f t="shared" si="26"/>
        <v/>
      </c>
      <c r="Y232" s="119">
        <f>SUMIF(Virkedager!C:C,"&lt;" &amp; H232,Virkedager!A:A)-SUMIF(Virkedager!C:C,"&lt;" &amp; X232,Virkedager!A:A)</f>
        <v>0</v>
      </c>
      <c r="Z232" s="121" t="str">
        <f t="shared" si="27"/>
        <v/>
      </c>
      <c r="AA232" s="123" t="str">
        <f t="shared" si="22"/>
        <v/>
      </c>
      <c r="AB232" s="124" t="str">
        <f t="shared" si="28"/>
        <v/>
      </c>
      <c r="AC232" s="172"/>
    </row>
    <row r="233" spans="2:29" s="139" customFormat="1" ht="15" x14ac:dyDescent="0.25">
      <c r="B233" s="141"/>
      <c r="C233" s="142"/>
      <c r="D233" s="147"/>
      <c r="E233" s="148"/>
      <c r="F233" s="143"/>
      <c r="G233" s="144"/>
      <c r="H233" s="143"/>
      <c r="I233" s="144"/>
      <c r="J233" s="145"/>
      <c r="K233" s="146"/>
      <c r="L233" s="116" t="s">
        <v>77</v>
      </c>
      <c r="M233" s="117" t="s">
        <v>137</v>
      </c>
      <c r="N233" s="118">
        <f t="shared" si="23"/>
        <v>0</v>
      </c>
      <c r="O233" s="118">
        <f t="shared" si="24"/>
        <v>0</v>
      </c>
      <c r="P233" s="119">
        <f>SUMIF(Virkedager!C:C,"&lt;" &amp; H233,Virkedager!A:A)-SUMIF(Virkedager!C:C,"&lt;" &amp; F233,Virkedager!A:A)</f>
        <v>0</v>
      </c>
      <c r="Q233" s="120" t="str">
        <f t="shared" si="25"/>
        <v>Operatøraksess</v>
      </c>
      <c r="R233" s="121">
        <f>MATCH(Q233,'SLA-parameter DRIFT'!A:A,0)</f>
        <v>16</v>
      </c>
      <c r="S233" s="118" t="e">
        <f>VLOOKUP(DATE(YEAR(F233),MONTH(F233),DAY(F233)),Virkedager!C:G,IF(E233="B",3,2),0)+INDEX('SLA-parameter DRIFT'!D:D,R233+2)</f>
        <v>#N/A</v>
      </c>
      <c r="T233" s="122" t="e">
        <f>VLOOKUP(DATE(YEAR(F233),MONTH(F233),DAY(F233)),Virkedager!C:G,2,0)+INDEX('SLA-parameter DRIFT'!B:B,R233+1)</f>
        <v>#N/A</v>
      </c>
      <c r="U233" s="173" t="e">
        <f>VLOOKUP(DATE(YEAR(F233),MONTH(F233),DAY(F233)),Virkedager!C:G,IF(E233="B",3,2)+INDEX('SLA-parameter DRIFT'!E:E,R233+0,0),0)+INDEX('SLA-parameter DRIFT'!D:D,R233+1)</f>
        <v>#N/A</v>
      </c>
      <c r="V233" s="122" t="e">
        <f>VLOOKUP(DATE(YEAR(F233),MONTH(F233),DAY(F233)),Virkedager!C:G,2,0)+INDEX('SLA-parameter DRIFT'!B:B,R233+2)</f>
        <v>#N/A</v>
      </c>
      <c r="W233" s="118" t="e">
        <f>VLOOKUP(DATE(YEAR(F233),MONTH(F233),DAY(F233)),Virkedager!C:G,IF(E233="B",4,3)+INDEX('SLA-parameter DRIFT'!E:E,R233+2,0),0)+INDEX('SLA-parameter DRIFT'!D:D,R233+2)</f>
        <v>#N/A</v>
      </c>
      <c r="X233" s="122" t="str">
        <f t="shared" si="26"/>
        <v/>
      </c>
      <c r="Y233" s="119">
        <f>SUMIF(Virkedager!C:C,"&lt;" &amp; H233,Virkedager!A:A)-SUMIF(Virkedager!C:C,"&lt;" &amp; X233,Virkedager!A:A)</f>
        <v>0</v>
      </c>
      <c r="Z233" s="121" t="str">
        <f t="shared" si="27"/>
        <v/>
      </c>
      <c r="AA233" s="123" t="str">
        <f t="shared" si="22"/>
        <v/>
      </c>
      <c r="AB233" s="124" t="str">
        <f t="shared" si="28"/>
        <v/>
      </c>
      <c r="AC233" s="172"/>
    </row>
    <row r="234" spans="2:29" s="139" customFormat="1" ht="15" x14ac:dyDescent="0.25">
      <c r="B234" s="141"/>
      <c r="C234" s="142"/>
      <c r="D234" s="147"/>
      <c r="E234" s="148"/>
      <c r="F234" s="143"/>
      <c r="G234" s="144"/>
      <c r="H234" s="143"/>
      <c r="I234" s="144"/>
      <c r="J234" s="145"/>
      <c r="K234" s="146"/>
      <c r="L234" s="116" t="s">
        <v>77</v>
      </c>
      <c r="M234" s="117" t="s">
        <v>137</v>
      </c>
      <c r="N234" s="118">
        <f t="shared" si="23"/>
        <v>0</v>
      </c>
      <c r="O234" s="118">
        <f t="shared" si="24"/>
        <v>0</v>
      </c>
      <c r="P234" s="119">
        <f>SUMIF(Virkedager!C:C,"&lt;" &amp; H234,Virkedager!A:A)-SUMIF(Virkedager!C:C,"&lt;" &amp; F234,Virkedager!A:A)</f>
        <v>0</v>
      </c>
      <c r="Q234" s="120" t="str">
        <f t="shared" si="25"/>
        <v>Operatøraksess</v>
      </c>
      <c r="R234" s="121">
        <f>MATCH(Q234,'SLA-parameter DRIFT'!A:A,0)</f>
        <v>16</v>
      </c>
      <c r="S234" s="118" t="e">
        <f>VLOOKUP(DATE(YEAR(F234),MONTH(F234),DAY(F234)),Virkedager!C:G,IF(E234="B",3,2),0)+INDEX('SLA-parameter DRIFT'!D:D,R234+2)</f>
        <v>#N/A</v>
      </c>
      <c r="T234" s="122" t="e">
        <f>VLOOKUP(DATE(YEAR(F234),MONTH(F234),DAY(F234)),Virkedager!C:G,2,0)+INDEX('SLA-parameter DRIFT'!B:B,R234+1)</f>
        <v>#N/A</v>
      </c>
      <c r="U234" s="173" t="e">
        <f>VLOOKUP(DATE(YEAR(F234),MONTH(F234),DAY(F234)),Virkedager!C:G,IF(E234="B",3,2)+INDEX('SLA-parameter DRIFT'!E:E,R234+0,0),0)+INDEX('SLA-parameter DRIFT'!D:D,R234+1)</f>
        <v>#N/A</v>
      </c>
      <c r="V234" s="122" t="e">
        <f>VLOOKUP(DATE(YEAR(F234),MONTH(F234),DAY(F234)),Virkedager!C:G,2,0)+INDEX('SLA-parameter DRIFT'!B:B,R234+2)</f>
        <v>#N/A</v>
      </c>
      <c r="W234" s="118" t="e">
        <f>VLOOKUP(DATE(YEAR(F234),MONTH(F234),DAY(F234)),Virkedager!C:G,IF(E234="B",4,3)+INDEX('SLA-parameter DRIFT'!E:E,R234+2,0),0)+INDEX('SLA-parameter DRIFT'!D:D,R234+2)</f>
        <v>#N/A</v>
      </c>
      <c r="X234" s="122" t="str">
        <f t="shared" si="26"/>
        <v/>
      </c>
      <c r="Y234" s="119">
        <f>SUMIF(Virkedager!C:C,"&lt;" &amp; H234,Virkedager!A:A)-SUMIF(Virkedager!C:C,"&lt;" &amp; X234,Virkedager!A:A)</f>
        <v>0</v>
      </c>
      <c r="Z234" s="121" t="str">
        <f t="shared" si="27"/>
        <v/>
      </c>
      <c r="AA234" s="123" t="str">
        <f t="shared" si="22"/>
        <v/>
      </c>
      <c r="AB234" s="124" t="str">
        <f t="shared" si="28"/>
        <v/>
      </c>
      <c r="AC234" s="172"/>
    </row>
    <row r="235" spans="2:29" s="139" customFormat="1" ht="15" x14ac:dyDescent="0.25">
      <c r="B235" s="141"/>
      <c r="C235" s="142"/>
      <c r="D235" s="147"/>
      <c r="E235" s="148"/>
      <c r="F235" s="143"/>
      <c r="G235" s="144"/>
      <c r="H235" s="143"/>
      <c r="I235" s="144"/>
      <c r="J235" s="145"/>
      <c r="K235" s="146"/>
      <c r="L235" s="116" t="s">
        <v>77</v>
      </c>
      <c r="M235" s="117" t="s">
        <v>137</v>
      </c>
      <c r="N235" s="118">
        <f t="shared" si="23"/>
        <v>0</v>
      </c>
      <c r="O235" s="118">
        <f t="shared" si="24"/>
        <v>0</v>
      </c>
      <c r="P235" s="119">
        <f>SUMIF(Virkedager!C:C,"&lt;" &amp; H235,Virkedager!A:A)-SUMIF(Virkedager!C:C,"&lt;" &amp; F235,Virkedager!A:A)</f>
        <v>0</v>
      </c>
      <c r="Q235" s="120" t="str">
        <f t="shared" si="25"/>
        <v>Operatøraksess</v>
      </c>
      <c r="R235" s="121">
        <f>MATCH(Q235,'SLA-parameter DRIFT'!A:A,0)</f>
        <v>16</v>
      </c>
      <c r="S235" s="118" t="e">
        <f>VLOOKUP(DATE(YEAR(F235),MONTH(F235),DAY(F235)),Virkedager!C:G,IF(E235="B",3,2),0)+INDEX('SLA-parameter DRIFT'!D:D,R235+2)</f>
        <v>#N/A</v>
      </c>
      <c r="T235" s="122" t="e">
        <f>VLOOKUP(DATE(YEAR(F235),MONTH(F235),DAY(F235)),Virkedager!C:G,2,0)+INDEX('SLA-parameter DRIFT'!B:B,R235+1)</f>
        <v>#N/A</v>
      </c>
      <c r="U235" s="173" t="e">
        <f>VLOOKUP(DATE(YEAR(F235),MONTH(F235),DAY(F235)),Virkedager!C:G,IF(E235="B",3,2)+INDEX('SLA-parameter DRIFT'!E:E,R235+0,0),0)+INDEX('SLA-parameter DRIFT'!D:D,R235+1)</f>
        <v>#N/A</v>
      </c>
      <c r="V235" s="122" t="e">
        <f>VLOOKUP(DATE(YEAR(F235),MONTH(F235),DAY(F235)),Virkedager!C:G,2,0)+INDEX('SLA-parameter DRIFT'!B:B,R235+2)</f>
        <v>#N/A</v>
      </c>
      <c r="W235" s="118" t="e">
        <f>VLOOKUP(DATE(YEAR(F235),MONTH(F235),DAY(F235)),Virkedager!C:G,IF(E235="B",4,3)+INDEX('SLA-parameter DRIFT'!E:E,R235+2,0),0)+INDEX('SLA-parameter DRIFT'!D:D,R235+2)</f>
        <v>#N/A</v>
      </c>
      <c r="X235" s="122" t="str">
        <f t="shared" si="26"/>
        <v/>
      </c>
      <c r="Y235" s="119">
        <f>SUMIF(Virkedager!C:C,"&lt;" &amp; H235,Virkedager!A:A)-SUMIF(Virkedager!C:C,"&lt;" &amp; X235,Virkedager!A:A)</f>
        <v>0</v>
      </c>
      <c r="Z235" s="121" t="str">
        <f t="shared" si="27"/>
        <v/>
      </c>
      <c r="AA235" s="123" t="str">
        <f t="shared" si="22"/>
        <v/>
      </c>
      <c r="AB235" s="124" t="str">
        <f t="shared" si="28"/>
        <v/>
      </c>
      <c r="AC235" s="172"/>
    </row>
    <row r="236" spans="2:29" s="139" customFormat="1" ht="15" x14ac:dyDescent="0.25">
      <c r="B236" s="141"/>
      <c r="C236" s="142"/>
      <c r="D236" s="147"/>
      <c r="E236" s="148"/>
      <c r="F236" s="143"/>
      <c r="G236" s="144"/>
      <c r="H236" s="143"/>
      <c r="I236" s="144"/>
      <c r="J236" s="145"/>
      <c r="K236" s="146"/>
      <c r="L236" s="116" t="s">
        <v>77</v>
      </c>
      <c r="M236" s="117" t="s">
        <v>137</v>
      </c>
      <c r="N236" s="118">
        <f t="shared" si="23"/>
        <v>0</v>
      </c>
      <c r="O236" s="118">
        <f t="shared" si="24"/>
        <v>0</v>
      </c>
      <c r="P236" s="119">
        <f>SUMIF(Virkedager!C:C,"&lt;" &amp; H236,Virkedager!A:A)-SUMIF(Virkedager!C:C,"&lt;" &amp; F236,Virkedager!A:A)</f>
        <v>0</v>
      </c>
      <c r="Q236" s="120" t="str">
        <f t="shared" si="25"/>
        <v>Operatøraksess</v>
      </c>
      <c r="R236" s="121">
        <f>MATCH(Q236,'SLA-parameter DRIFT'!A:A,0)</f>
        <v>16</v>
      </c>
      <c r="S236" s="118" t="e">
        <f>VLOOKUP(DATE(YEAR(F236),MONTH(F236),DAY(F236)),Virkedager!C:G,IF(E236="B",3,2),0)+INDEX('SLA-parameter DRIFT'!D:D,R236+2)</f>
        <v>#N/A</v>
      </c>
      <c r="T236" s="122" t="e">
        <f>VLOOKUP(DATE(YEAR(F236),MONTH(F236),DAY(F236)),Virkedager!C:G,2,0)+INDEX('SLA-parameter DRIFT'!B:B,R236+1)</f>
        <v>#N/A</v>
      </c>
      <c r="U236" s="173" t="e">
        <f>VLOOKUP(DATE(YEAR(F236),MONTH(F236),DAY(F236)),Virkedager!C:G,IF(E236="B",3,2)+INDEX('SLA-parameter DRIFT'!E:E,R236+0,0),0)+INDEX('SLA-parameter DRIFT'!D:D,R236+1)</f>
        <v>#N/A</v>
      </c>
      <c r="V236" s="122" t="e">
        <f>VLOOKUP(DATE(YEAR(F236),MONTH(F236),DAY(F236)),Virkedager!C:G,2,0)+INDEX('SLA-parameter DRIFT'!B:B,R236+2)</f>
        <v>#N/A</v>
      </c>
      <c r="W236" s="118" t="e">
        <f>VLOOKUP(DATE(YEAR(F236),MONTH(F236),DAY(F236)),Virkedager!C:G,IF(E236="B",4,3)+INDEX('SLA-parameter DRIFT'!E:E,R236+2,0),0)+INDEX('SLA-parameter DRIFT'!D:D,R236+2)</f>
        <v>#N/A</v>
      </c>
      <c r="X236" s="122" t="str">
        <f t="shared" si="26"/>
        <v/>
      </c>
      <c r="Y236" s="119">
        <f>SUMIF(Virkedager!C:C,"&lt;" &amp; H236,Virkedager!A:A)-SUMIF(Virkedager!C:C,"&lt;" &amp; X236,Virkedager!A:A)</f>
        <v>0</v>
      </c>
      <c r="Z236" s="121" t="str">
        <f t="shared" si="27"/>
        <v/>
      </c>
      <c r="AA236" s="123" t="str">
        <f t="shared" si="22"/>
        <v/>
      </c>
      <c r="AB236" s="124" t="str">
        <f t="shared" si="28"/>
        <v/>
      </c>
      <c r="AC236" s="172"/>
    </row>
    <row r="237" spans="2:29" s="139" customFormat="1" ht="15" x14ac:dyDescent="0.25">
      <c r="B237" s="141"/>
      <c r="C237" s="142"/>
      <c r="D237" s="147"/>
      <c r="E237" s="148"/>
      <c r="F237" s="143"/>
      <c r="G237" s="144"/>
      <c r="H237" s="143"/>
      <c r="I237" s="144"/>
      <c r="J237" s="145"/>
      <c r="K237" s="146"/>
      <c r="L237" s="116" t="s">
        <v>77</v>
      </c>
      <c r="M237" s="117" t="s">
        <v>137</v>
      </c>
      <c r="N237" s="118">
        <f t="shared" si="23"/>
        <v>0</v>
      </c>
      <c r="O237" s="118">
        <f t="shared" si="24"/>
        <v>0</v>
      </c>
      <c r="P237" s="119">
        <f>SUMIF(Virkedager!C:C,"&lt;" &amp; H237,Virkedager!A:A)-SUMIF(Virkedager!C:C,"&lt;" &amp; F237,Virkedager!A:A)</f>
        <v>0</v>
      </c>
      <c r="Q237" s="120" t="str">
        <f t="shared" si="25"/>
        <v>Operatøraksess</v>
      </c>
      <c r="R237" s="121">
        <f>MATCH(Q237,'SLA-parameter DRIFT'!A:A,0)</f>
        <v>16</v>
      </c>
      <c r="S237" s="118" t="e">
        <f>VLOOKUP(DATE(YEAR(F237),MONTH(F237),DAY(F237)),Virkedager!C:G,IF(E237="B",3,2),0)+INDEX('SLA-parameter DRIFT'!D:D,R237+2)</f>
        <v>#N/A</v>
      </c>
      <c r="T237" s="122" t="e">
        <f>VLOOKUP(DATE(YEAR(F237),MONTH(F237),DAY(F237)),Virkedager!C:G,2,0)+INDEX('SLA-parameter DRIFT'!B:B,R237+1)</f>
        <v>#N/A</v>
      </c>
      <c r="U237" s="173" t="e">
        <f>VLOOKUP(DATE(YEAR(F237),MONTH(F237),DAY(F237)),Virkedager!C:G,IF(E237="B",3,2)+INDEX('SLA-parameter DRIFT'!E:E,R237+0,0),0)+INDEX('SLA-parameter DRIFT'!D:D,R237+1)</f>
        <v>#N/A</v>
      </c>
      <c r="V237" s="122" t="e">
        <f>VLOOKUP(DATE(YEAR(F237),MONTH(F237),DAY(F237)),Virkedager!C:G,2,0)+INDEX('SLA-parameter DRIFT'!B:B,R237+2)</f>
        <v>#N/A</v>
      </c>
      <c r="W237" s="118" t="e">
        <f>VLOOKUP(DATE(YEAR(F237),MONTH(F237),DAY(F237)),Virkedager!C:G,IF(E237="B",4,3)+INDEX('SLA-parameter DRIFT'!E:E,R237+2,0),0)+INDEX('SLA-parameter DRIFT'!D:D,R237+2)</f>
        <v>#N/A</v>
      </c>
      <c r="X237" s="122" t="str">
        <f t="shared" si="26"/>
        <v/>
      </c>
      <c r="Y237" s="119">
        <f>SUMIF(Virkedager!C:C,"&lt;" &amp; H237,Virkedager!A:A)-SUMIF(Virkedager!C:C,"&lt;" &amp; X237,Virkedager!A:A)</f>
        <v>0</v>
      </c>
      <c r="Z237" s="121" t="str">
        <f t="shared" si="27"/>
        <v/>
      </c>
      <c r="AA237" s="123" t="str">
        <f t="shared" si="22"/>
        <v/>
      </c>
      <c r="AB237" s="124" t="str">
        <f t="shared" si="28"/>
        <v/>
      </c>
      <c r="AC237" s="172"/>
    </row>
    <row r="238" spans="2:29" s="139" customFormat="1" ht="15" x14ac:dyDescent="0.25">
      <c r="B238" s="141"/>
      <c r="C238" s="142"/>
      <c r="D238" s="147"/>
      <c r="E238" s="148"/>
      <c r="F238" s="143"/>
      <c r="G238" s="144"/>
      <c r="H238" s="143"/>
      <c r="I238" s="144"/>
      <c r="J238" s="145"/>
      <c r="K238" s="146"/>
      <c r="L238" s="116" t="s">
        <v>77</v>
      </c>
      <c r="M238" s="117" t="s">
        <v>137</v>
      </c>
      <c r="N238" s="118">
        <f t="shared" si="23"/>
        <v>0</v>
      </c>
      <c r="O238" s="118">
        <f t="shared" si="24"/>
        <v>0</v>
      </c>
      <c r="P238" s="119">
        <f>SUMIF(Virkedager!C:C,"&lt;" &amp; H238,Virkedager!A:A)-SUMIF(Virkedager!C:C,"&lt;" &amp; F238,Virkedager!A:A)</f>
        <v>0</v>
      </c>
      <c r="Q238" s="120" t="str">
        <f t="shared" si="25"/>
        <v>Operatøraksess</v>
      </c>
      <c r="R238" s="121">
        <f>MATCH(Q238,'SLA-parameter DRIFT'!A:A,0)</f>
        <v>16</v>
      </c>
      <c r="S238" s="118" t="e">
        <f>VLOOKUP(DATE(YEAR(F238),MONTH(F238),DAY(F238)),Virkedager!C:G,IF(E238="B",3,2),0)+INDEX('SLA-parameter DRIFT'!D:D,R238+2)</f>
        <v>#N/A</v>
      </c>
      <c r="T238" s="122" t="e">
        <f>VLOOKUP(DATE(YEAR(F238),MONTH(F238),DAY(F238)),Virkedager!C:G,2,0)+INDEX('SLA-parameter DRIFT'!B:B,R238+1)</f>
        <v>#N/A</v>
      </c>
      <c r="U238" s="173" t="e">
        <f>VLOOKUP(DATE(YEAR(F238),MONTH(F238),DAY(F238)),Virkedager!C:G,IF(E238="B",3,2)+INDEX('SLA-parameter DRIFT'!E:E,R238+0,0),0)+INDEX('SLA-parameter DRIFT'!D:D,R238+1)</f>
        <v>#N/A</v>
      </c>
      <c r="V238" s="122" t="e">
        <f>VLOOKUP(DATE(YEAR(F238),MONTH(F238),DAY(F238)),Virkedager!C:G,2,0)+INDEX('SLA-parameter DRIFT'!B:B,R238+2)</f>
        <v>#N/A</v>
      </c>
      <c r="W238" s="118" t="e">
        <f>VLOOKUP(DATE(YEAR(F238),MONTH(F238),DAY(F238)),Virkedager!C:G,IF(E238="B",4,3)+INDEX('SLA-parameter DRIFT'!E:E,R238+2,0),0)+INDEX('SLA-parameter DRIFT'!D:D,R238+2)</f>
        <v>#N/A</v>
      </c>
      <c r="X238" s="122" t="str">
        <f t="shared" si="26"/>
        <v/>
      </c>
      <c r="Y238" s="119">
        <f>SUMIF(Virkedager!C:C,"&lt;" &amp; H238,Virkedager!A:A)-SUMIF(Virkedager!C:C,"&lt;" &amp; X238,Virkedager!A:A)</f>
        <v>0</v>
      </c>
      <c r="Z238" s="121" t="str">
        <f t="shared" si="27"/>
        <v/>
      </c>
      <c r="AA238" s="123" t="str">
        <f t="shared" si="22"/>
        <v/>
      </c>
      <c r="AB238" s="124" t="str">
        <f t="shared" si="28"/>
        <v/>
      </c>
      <c r="AC238" s="172"/>
    </row>
    <row r="239" spans="2:29" s="139" customFormat="1" ht="15" x14ac:dyDescent="0.25">
      <c r="B239" s="141"/>
      <c r="C239" s="142"/>
      <c r="D239" s="147"/>
      <c r="E239" s="148"/>
      <c r="F239" s="143"/>
      <c r="G239" s="144"/>
      <c r="H239" s="143"/>
      <c r="I239" s="144"/>
      <c r="J239" s="145"/>
      <c r="K239" s="146"/>
      <c r="L239" s="116" t="s">
        <v>77</v>
      </c>
      <c r="M239" s="117" t="s">
        <v>137</v>
      </c>
      <c r="N239" s="118">
        <f t="shared" si="23"/>
        <v>0</v>
      </c>
      <c r="O239" s="118">
        <f t="shared" si="24"/>
        <v>0</v>
      </c>
      <c r="P239" s="119">
        <f>SUMIF(Virkedager!C:C,"&lt;" &amp; H239,Virkedager!A:A)-SUMIF(Virkedager!C:C,"&lt;" &amp; F239,Virkedager!A:A)</f>
        <v>0</v>
      </c>
      <c r="Q239" s="120" t="str">
        <f t="shared" si="25"/>
        <v>Operatøraksess</v>
      </c>
      <c r="R239" s="121">
        <f>MATCH(Q239,'SLA-parameter DRIFT'!A:A,0)</f>
        <v>16</v>
      </c>
      <c r="S239" s="118" t="e">
        <f>VLOOKUP(DATE(YEAR(F239),MONTH(F239),DAY(F239)),Virkedager!C:G,IF(E239="B",3,2),0)+INDEX('SLA-parameter DRIFT'!D:D,R239+2)</f>
        <v>#N/A</v>
      </c>
      <c r="T239" s="122" t="e">
        <f>VLOOKUP(DATE(YEAR(F239),MONTH(F239),DAY(F239)),Virkedager!C:G,2,0)+INDEX('SLA-parameter DRIFT'!B:B,R239+1)</f>
        <v>#N/A</v>
      </c>
      <c r="U239" s="173" t="e">
        <f>VLOOKUP(DATE(YEAR(F239),MONTH(F239),DAY(F239)),Virkedager!C:G,IF(E239="B",3,2)+INDEX('SLA-parameter DRIFT'!E:E,R239+0,0),0)+INDEX('SLA-parameter DRIFT'!D:D,R239+1)</f>
        <v>#N/A</v>
      </c>
      <c r="V239" s="122" t="e">
        <f>VLOOKUP(DATE(YEAR(F239),MONTH(F239),DAY(F239)),Virkedager!C:G,2,0)+INDEX('SLA-parameter DRIFT'!B:B,R239+2)</f>
        <v>#N/A</v>
      </c>
      <c r="W239" s="118" t="e">
        <f>VLOOKUP(DATE(YEAR(F239),MONTH(F239),DAY(F239)),Virkedager!C:G,IF(E239="B",4,3)+INDEX('SLA-parameter DRIFT'!E:E,R239+2,0),0)+INDEX('SLA-parameter DRIFT'!D:D,R239+2)</f>
        <v>#N/A</v>
      </c>
      <c r="X239" s="122" t="str">
        <f t="shared" si="26"/>
        <v/>
      </c>
      <c r="Y239" s="119">
        <f>SUMIF(Virkedager!C:C,"&lt;" &amp; H239,Virkedager!A:A)-SUMIF(Virkedager!C:C,"&lt;" &amp; X239,Virkedager!A:A)</f>
        <v>0</v>
      </c>
      <c r="Z239" s="121" t="str">
        <f t="shared" si="27"/>
        <v/>
      </c>
      <c r="AA239" s="123" t="str">
        <f t="shared" si="22"/>
        <v/>
      </c>
      <c r="AB239" s="124" t="str">
        <f t="shared" si="28"/>
        <v/>
      </c>
      <c r="AC239" s="172"/>
    </row>
    <row r="240" spans="2:29" s="139" customFormat="1" ht="15" x14ac:dyDescent="0.25">
      <c r="B240" s="141"/>
      <c r="C240" s="142"/>
      <c r="D240" s="147"/>
      <c r="E240" s="148"/>
      <c r="F240" s="143"/>
      <c r="G240" s="144"/>
      <c r="H240" s="143"/>
      <c r="I240" s="144"/>
      <c r="J240" s="145"/>
      <c r="K240" s="146"/>
      <c r="L240" s="116" t="s">
        <v>77</v>
      </c>
      <c r="M240" s="117" t="s">
        <v>137</v>
      </c>
      <c r="N240" s="118">
        <f t="shared" si="23"/>
        <v>0</v>
      </c>
      <c r="O240" s="118">
        <f t="shared" si="24"/>
        <v>0</v>
      </c>
      <c r="P240" s="119">
        <f>SUMIF(Virkedager!C:C,"&lt;" &amp; H240,Virkedager!A:A)-SUMIF(Virkedager!C:C,"&lt;" &amp; F240,Virkedager!A:A)</f>
        <v>0</v>
      </c>
      <c r="Q240" s="120" t="str">
        <f t="shared" si="25"/>
        <v>Operatøraksess</v>
      </c>
      <c r="R240" s="121">
        <f>MATCH(Q240,'SLA-parameter DRIFT'!A:A,0)</f>
        <v>16</v>
      </c>
      <c r="S240" s="118" t="e">
        <f>VLOOKUP(DATE(YEAR(F240),MONTH(F240),DAY(F240)),Virkedager!C:G,IF(E240="B",3,2),0)+INDEX('SLA-parameter DRIFT'!D:D,R240+2)</f>
        <v>#N/A</v>
      </c>
      <c r="T240" s="122" t="e">
        <f>VLOOKUP(DATE(YEAR(F240),MONTH(F240),DAY(F240)),Virkedager!C:G,2,0)+INDEX('SLA-parameter DRIFT'!B:B,R240+1)</f>
        <v>#N/A</v>
      </c>
      <c r="U240" s="173" t="e">
        <f>VLOOKUP(DATE(YEAR(F240),MONTH(F240),DAY(F240)),Virkedager!C:G,IF(E240="B",3,2)+INDEX('SLA-parameter DRIFT'!E:E,R240+0,0),0)+INDEX('SLA-parameter DRIFT'!D:D,R240+1)</f>
        <v>#N/A</v>
      </c>
      <c r="V240" s="122" t="e">
        <f>VLOOKUP(DATE(YEAR(F240),MONTH(F240),DAY(F240)),Virkedager!C:G,2,0)+INDEX('SLA-parameter DRIFT'!B:B,R240+2)</f>
        <v>#N/A</v>
      </c>
      <c r="W240" s="118" t="e">
        <f>VLOOKUP(DATE(YEAR(F240),MONTH(F240),DAY(F240)),Virkedager!C:G,IF(E240="B",4,3)+INDEX('SLA-parameter DRIFT'!E:E,R240+2,0),0)+INDEX('SLA-parameter DRIFT'!D:D,R240+2)</f>
        <v>#N/A</v>
      </c>
      <c r="X240" s="122" t="str">
        <f t="shared" si="26"/>
        <v/>
      </c>
      <c r="Y240" s="119">
        <f>SUMIF(Virkedager!C:C,"&lt;" &amp; H240,Virkedager!A:A)-SUMIF(Virkedager!C:C,"&lt;" &amp; X240,Virkedager!A:A)</f>
        <v>0</v>
      </c>
      <c r="Z240" s="121" t="str">
        <f t="shared" si="27"/>
        <v/>
      </c>
      <c r="AA240" s="123" t="str">
        <f t="shared" si="22"/>
        <v/>
      </c>
      <c r="AB240" s="124" t="str">
        <f t="shared" si="28"/>
        <v/>
      </c>
      <c r="AC240" s="172"/>
    </row>
    <row r="241" spans="2:29" s="139" customFormat="1" ht="15" x14ac:dyDescent="0.25">
      <c r="B241" s="141"/>
      <c r="C241" s="142"/>
      <c r="D241" s="147"/>
      <c r="E241" s="148"/>
      <c r="F241" s="143"/>
      <c r="G241" s="144"/>
      <c r="H241" s="143"/>
      <c r="I241" s="144"/>
      <c r="J241" s="145"/>
      <c r="K241" s="146"/>
      <c r="L241" s="116" t="s">
        <v>77</v>
      </c>
      <c r="M241" s="117" t="s">
        <v>137</v>
      </c>
      <c r="N241" s="118">
        <f t="shared" si="23"/>
        <v>0</v>
      </c>
      <c r="O241" s="118">
        <f t="shared" si="24"/>
        <v>0</v>
      </c>
      <c r="P241" s="119">
        <f>SUMIF(Virkedager!C:C,"&lt;" &amp; H241,Virkedager!A:A)-SUMIF(Virkedager!C:C,"&lt;" &amp; F241,Virkedager!A:A)</f>
        <v>0</v>
      </c>
      <c r="Q241" s="120" t="str">
        <f t="shared" si="25"/>
        <v>Operatøraksess</v>
      </c>
      <c r="R241" s="121">
        <f>MATCH(Q241,'SLA-parameter DRIFT'!A:A,0)</f>
        <v>16</v>
      </c>
      <c r="S241" s="118" t="e">
        <f>VLOOKUP(DATE(YEAR(F241),MONTH(F241),DAY(F241)),Virkedager!C:G,IF(E241="B",3,2),0)+INDEX('SLA-parameter DRIFT'!D:D,R241+2)</f>
        <v>#N/A</v>
      </c>
      <c r="T241" s="122" t="e">
        <f>VLOOKUP(DATE(YEAR(F241),MONTH(F241),DAY(F241)),Virkedager!C:G,2,0)+INDEX('SLA-parameter DRIFT'!B:B,R241+1)</f>
        <v>#N/A</v>
      </c>
      <c r="U241" s="173" t="e">
        <f>VLOOKUP(DATE(YEAR(F241),MONTH(F241),DAY(F241)),Virkedager!C:G,IF(E241="B",3,2)+INDEX('SLA-parameter DRIFT'!E:E,R241+0,0),0)+INDEX('SLA-parameter DRIFT'!D:D,R241+1)</f>
        <v>#N/A</v>
      </c>
      <c r="V241" s="122" t="e">
        <f>VLOOKUP(DATE(YEAR(F241),MONTH(F241),DAY(F241)),Virkedager!C:G,2,0)+INDEX('SLA-parameter DRIFT'!B:B,R241+2)</f>
        <v>#N/A</v>
      </c>
      <c r="W241" s="118" t="e">
        <f>VLOOKUP(DATE(YEAR(F241),MONTH(F241),DAY(F241)),Virkedager!C:G,IF(E241="B",4,3)+INDEX('SLA-parameter DRIFT'!E:E,R241+2,0),0)+INDEX('SLA-parameter DRIFT'!D:D,R241+2)</f>
        <v>#N/A</v>
      </c>
      <c r="X241" s="122" t="str">
        <f t="shared" si="26"/>
        <v/>
      </c>
      <c r="Y241" s="119">
        <f>SUMIF(Virkedager!C:C,"&lt;" &amp; H241,Virkedager!A:A)-SUMIF(Virkedager!C:C,"&lt;" &amp; X241,Virkedager!A:A)</f>
        <v>0</v>
      </c>
      <c r="Z241" s="121" t="str">
        <f t="shared" si="27"/>
        <v/>
      </c>
      <c r="AA241" s="123" t="str">
        <f t="shared" si="22"/>
        <v/>
      </c>
      <c r="AB241" s="124" t="str">
        <f t="shared" si="28"/>
        <v/>
      </c>
      <c r="AC241" s="172"/>
    </row>
    <row r="242" spans="2:29" s="139" customFormat="1" ht="15" x14ac:dyDescent="0.25">
      <c r="B242" s="141"/>
      <c r="C242" s="142"/>
      <c r="D242" s="147"/>
      <c r="E242" s="148"/>
      <c r="F242" s="143"/>
      <c r="G242" s="144"/>
      <c r="H242" s="143"/>
      <c r="I242" s="144"/>
      <c r="J242" s="145"/>
      <c r="K242" s="146"/>
      <c r="L242" s="116" t="s">
        <v>77</v>
      </c>
      <c r="M242" s="117" t="s">
        <v>137</v>
      </c>
      <c r="N242" s="118">
        <f t="shared" si="23"/>
        <v>0</v>
      </c>
      <c r="O242" s="118">
        <f t="shared" si="24"/>
        <v>0</v>
      </c>
      <c r="P242" s="119">
        <f>SUMIF(Virkedager!C:C,"&lt;" &amp; H242,Virkedager!A:A)-SUMIF(Virkedager!C:C,"&lt;" &amp; F242,Virkedager!A:A)</f>
        <v>0</v>
      </c>
      <c r="Q242" s="120" t="str">
        <f t="shared" si="25"/>
        <v>Operatøraksess</v>
      </c>
      <c r="R242" s="121">
        <f>MATCH(Q242,'SLA-parameter DRIFT'!A:A,0)</f>
        <v>16</v>
      </c>
      <c r="S242" s="118" t="e">
        <f>VLOOKUP(DATE(YEAR(F242),MONTH(F242),DAY(F242)),Virkedager!C:G,IF(E242="B",3,2),0)+INDEX('SLA-parameter DRIFT'!D:D,R242+2)</f>
        <v>#N/A</v>
      </c>
      <c r="T242" s="122" t="e">
        <f>VLOOKUP(DATE(YEAR(F242),MONTH(F242),DAY(F242)),Virkedager!C:G,2,0)+INDEX('SLA-parameter DRIFT'!B:B,R242+1)</f>
        <v>#N/A</v>
      </c>
      <c r="U242" s="173" t="e">
        <f>VLOOKUP(DATE(YEAR(F242),MONTH(F242),DAY(F242)),Virkedager!C:G,IF(E242="B",3,2)+INDEX('SLA-parameter DRIFT'!E:E,R242+0,0),0)+INDEX('SLA-parameter DRIFT'!D:D,R242+1)</f>
        <v>#N/A</v>
      </c>
      <c r="V242" s="122" t="e">
        <f>VLOOKUP(DATE(YEAR(F242),MONTH(F242),DAY(F242)),Virkedager!C:G,2,0)+INDEX('SLA-parameter DRIFT'!B:B,R242+2)</f>
        <v>#N/A</v>
      </c>
      <c r="W242" s="118" t="e">
        <f>VLOOKUP(DATE(YEAR(F242),MONTH(F242),DAY(F242)),Virkedager!C:G,IF(E242="B",4,3)+INDEX('SLA-parameter DRIFT'!E:E,R242+2,0),0)+INDEX('SLA-parameter DRIFT'!D:D,R242+2)</f>
        <v>#N/A</v>
      </c>
      <c r="X242" s="122" t="str">
        <f t="shared" si="26"/>
        <v/>
      </c>
      <c r="Y242" s="119">
        <f>SUMIF(Virkedager!C:C,"&lt;" &amp; H242,Virkedager!A:A)-SUMIF(Virkedager!C:C,"&lt;" &amp; X242,Virkedager!A:A)</f>
        <v>0</v>
      </c>
      <c r="Z242" s="121" t="str">
        <f t="shared" si="27"/>
        <v/>
      </c>
      <c r="AA242" s="123" t="str">
        <f t="shared" si="22"/>
        <v/>
      </c>
      <c r="AB242" s="124" t="str">
        <f t="shared" si="28"/>
        <v/>
      </c>
      <c r="AC242" s="172"/>
    </row>
    <row r="243" spans="2:29" s="139" customFormat="1" ht="15" x14ac:dyDescent="0.25">
      <c r="B243" s="141"/>
      <c r="C243" s="142"/>
      <c r="D243" s="147"/>
      <c r="E243" s="148"/>
      <c r="F243" s="143"/>
      <c r="G243" s="144"/>
      <c r="H243" s="143"/>
      <c r="I243" s="144"/>
      <c r="J243" s="145"/>
      <c r="K243" s="146"/>
      <c r="L243" s="116" t="s">
        <v>77</v>
      </c>
      <c r="M243" s="117" t="s">
        <v>137</v>
      </c>
      <c r="N243" s="118">
        <f t="shared" si="23"/>
        <v>0</v>
      </c>
      <c r="O243" s="118">
        <f t="shared" si="24"/>
        <v>0</v>
      </c>
      <c r="P243" s="119">
        <f>SUMIF(Virkedager!C:C,"&lt;" &amp; H243,Virkedager!A:A)-SUMIF(Virkedager!C:C,"&lt;" &amp; F243,Virkedager!A:A)</f>
        <v>0</v>
      </c>
      <c r="Q243" s="120" t="str">
        <f t="shared" si="25"/>
        <v>Operatøraksess</v>
      </c>
      <c r="R243" s="121">
        <f>MATCH(Q243,'SLA-parameter DRIFT'!A:A,0)</f>
        <v>16</v>
      </c>
      <c r="S243" s="118" t="e">
        <f>VLOOKUP(DATE(YEAR(F243),MONTH(F243),DAY(F243)),Virkedager!C:G,IF(E243="B",3,2),0)+INDEX('SLA-parameter DRIFT'!D:D,R243+2)</f>
        <v>#N/A</v>
      </c>
      <c r="T243" s="122" t="e">
        <f>VLOOKUP(DATE(YEAR(F243),MONTH(F243),DAY(F243)),Virkedager!C:G,2,0)+INDEX('SLA-parameter DRIFT'!B:B,R243+1)</f>
        <v>#N/A</v>
      </c>
      <c r="U243" s="173" t="e">
        <f>VLOOKUP(DATE(YEAR(F243),MONTH(F243),DAY(F243)),Virkedager!C:G,IF(E243="B",3,2)+INDEX('SLA-parameter DRIFT'!E:E,R243+0,0),0)+INDEX('SLA-parameter DRIFT'!D:D,R243+1)</f>
        <v>#N/A</v>
      </c>
      <c r="V243" s="122" t="e">
        <f>VLOOKUP(DATE(YEAR(F243),MONTH(F243),DAY(F243)),Virkedager!C:G,2,0)+INDEX('SLA-parameter DRIFT'!B:B,R243+2)</f>
        <v>#N/A</v>
      </c>
      <c r="W243" s="118" t="e">
        <f>VLOOKUP(DATE(YEAR(F243),MONTH(F243),DAY(F243)),Virkedager!C:G,IF(E243="B",4,3)+INDEX('SLA-parameter DRIFT'!E:E,R243+2,0),0)+INDEX('SLA-parameter DRIFT'!D:D,R243+2)</f>
        <v>#N/A</v>
      </c>
      <c r="X243" s="122" t="str">
        <f t="shared" si="26"/>
        <v/>
      </c>
      <c r="Y243" s="119">
        <f>SUMIF(Virkedager!C:C,"&lt;" &amp; H243,Virkedager!A:A)-SUMIF(Virkedager!C:C,"&lt;" &amp; X243,Virkedager!A:A)</f>
        <v>0</v>
      </c>
      <c r="Z243" s="121" t="str">
        <f t="shared" si="27"/>
        <v/>
      </c>
      <c r="AA243" s="123" t="str">
        <f t="shared" si="22"/>
        <v/>
      </c>
      <c r="AB243" s="124" t="str">
        <f t="shared" si="28"/>
        <v/>
      </c>
      <c r="AC243" s="172"/>
    </row>
    <row r="244" spans="2:29" s="139" customFormat="1" ht="15" x14ac:dyDescent="0.25">
      <c r="B244" s="141"/>
      <c r="C244" s="142"/>
      <c r="D244" s="147"/>
      <c r="E244" s="148"/>
      <c r="F244" s="143"/>
      <c r="G244" s="144"/>
      <c r="H244" s="143"/>
      <c r="I244" s="144"/>
      <c r="J244" s="145"/>
      <c r="K244" s="146"/>
      <c r="L244" s="116" t="s">
        <v>77</v>
      </c>
      <c r="M244" s="117" t="s">
        <v>137</v>
      </c>
      <c r="N244" s="118">
        <f t="shared" si="23"/>
        <v>0</v>
      </c>
      <c r="O244" s="118">
        <f t="shared" si="24"/>
        <v>0</v>
      </c>
      <c r="P244" s="119">
        <f>SUMIF(Virkedager!C:C,"&lt;" &amp; H244,Virkedager!A:A)-SUMIF(Virkedager!C:C,"&lt;" &amp; F244,Virkedager!A:A)</f>
        <v>0</v>
      </c>
      <c r="Q244" s="120" t="str">
        <f t="shared" si="25"/>
        <v>Operatøraksess</v>
      </c>
      <c r="R244" s="121">
        <f>MATCH(Q244,'SLA-parameter DRIFT'!A:A,0)</f>
        <v>16</v>
      </c>
      <c r="S244" s="118" t="e">
        <f>VLOOKUP(DATE(YEAR(F244),MONTH(F244),DAY(F244)),Virkedager!C:G,IF(E244="B",3,2),0)+INDEX('SLA-parameter DRIFT'!D:D,R244+2)</f>
        <v>#N/A</v>
      </c>
      <c r="T244" s="122" t="e">
        <f>VLOOKUP(DATE(YEAR(F244),MONTH(F244),DAY(F244)),Virkedager!C:G,2,0)+INDEX('SLA-parameter DRIFT'!B:B,R244+1)</f>
        <v>#N/A</v>
      </c>
      <c r="U244" s="173" t="e">
        <f>VLOOKUP(DATE(YEAR(F244),MONTH(F244),DAY(F244)),Virkedager!C:G,IF(E244="B",3,2)+INDEX('SLA-parameter DRIFT'!E:E,R244+0,0),0)+INDEX('SLA-parameter DRIFT'!D:D,R244+1)</f>
        <v>#N/A</v>
      </c>
      <c r="V244" s="122" t="e">
        <f>VLOOKUP(DATE(YEAR(F244),MONTH(F244),DAY(F244)),Virkedager!C:G,2,0)+INDEX('SLA-parameter DRIFT'!B:B,R244+2)</f>
        <v>#N/A</v>
      </c>
      <c r="W244" s="118" t="e">
        <f>VLOOKUP(DATE(YEAR(F244),MONTH(F244),DAY(F244)),Virkedager!C:G,IF(E244="B",4,3)+INDEX('SLA-parameter DRIFT'!E:E,R244+2,0),0)+INDEX('SLA-parameter DRIFT'!D:D,R244+2)</f>
        <v>#N/A</v>
      </c>
      <c r="X244" s="122" t="str">
        <f t="shared" si="26"/>
        <v/>
      </c>
      <c r="Y244" s="119">
        <f>SUMIF(Virkedager!C:C,"&lt;" &amp; H244,Virkedager!A:A)-SUMIF(Virkedager!C:C,"&lt;" &amp; X244,Virkedager!A:A)</f>
        <v>0</v>
      </c>
      <c r="Z244" s="121" t="str">
        <f t="shared" si="27"/>
        <v/>
      </c>
      <c r="AA244" s="123" t="str">
        <f t="shared" si="22"/>
        <v/>
      </c>
      <c r="AB244" s="124" t="str">
        <f t="shared" si="28"/>
        <v/>
      </c>
      <c r="AC244" s="172"/>
    </row>
    <row r="245" spans="2:29" s="139" customFormat="1" ht="15" x14ac:dyDescent="0.25">
      <c r="B245" s="141"/>
      <c r="C245" s="142"/>
      <c r="D245" s="147"/>
      <c r="E245" s="148"/>
      <c r="F245" s="143"/>
      <c r="G245" s="144"/>
      <c r="H245" s="143"/>
      <c r="I245" s="144"/>
      <c r="J245" s="145"/>
      <c r="K245" s="146"/>
      <c r="L245" s="116" t="s">
        <v>77</v>
      </c>
      <c r="M245" s="117" t="s">
        <v>137</v>
      </c>
      <c r="N245" s="118">
        <f t="shared" si="23"/>
        <v>0</v>
      </c>
      <c r="O245" s="118">
        <f t="shared" si="24"/>
        <v>0</v>
      </c>
      <c r="P245" s="119">
        <f>SUMIF(Virkedager!C:C,"&lt;" &amp; H245,Virkedager!A:A)-SUMIF(Virkedager!C:C,"&lt;" &amp; F245,Virkedager!A:A)</f>
        <v>0</v>
      </c>
      <c r="Q245" s="120" t="str">
        <f t="shared" si="25"/>
        <v>Operatøraksess</v>
      </c>
      <c r="R245" s="121">
        <f>MATCH(Q245,'SLA-parameter DRIFT'!A:A,0)</f>
        <v>16</v>
      </c>
      <c r="S245" s="118" t="e">
        <f>VLOOKUP(DATE(YEAR(F245),MONTH(F245),DAY(F245)),Virkedager!C:G,IF(E245="B",3,2),0)+INDEX('SLA-parameter DRIFT'!D:D,R245+2)</f>
        <v>#N/A</v>
      </c>
      <c r="T245" s="122" t="e">
        <f>VLOOKUP(DATE(YEAR(F245),MONTH(F245),DAY(F245)),Virkedager!C:G,2,0)+INDEX('SLA-parameter DRIFT'!B:B,R245+1)</f>
        <v>#N/A</v>
      </c>
      <c r="U245" s="173" t="e">
        <f>VLOOKUP(DATE(YEAR(F245),MONTH(F245),DAY(F245)),Virkedager!C:G,IF(E245="B",3,2)+INDEX('SLA-parameter DRIFT'!E:E,R245+0,0),0)+INDEX('SLA-parameter DRIFT'!D:D,R245+1)</f>
        <v>#N/A</v>
      </c>
      <c r="V245" s="122" t="e">
        <f>VLOOKUP(DATE(YEAR(F245),MONTH(F245),DAY(F245)),Virkedager!C:G,2,0)+INDEX('SLA-parameter DRIFT'!B:B,R245+2)</f>
        <v>#N/A</v>
      </c>
      <c r="W245" s="118" t="e">
        <f>VLOOKUP(DATE(YEAR(F245),MONTH(F245),DAY(F245)),Virkedager!C:G,IF(E245="B",4,3)+INDEX('SLA-parameter DRIFT'!E:E,R245+2,0),0)+INDEX('SLA-parameter DRIFT'!D:D,R245+2)</f>
        <v>#N/A</v>
      </c>
      <c r="X245" s="122" t="str">
        <f t="shared" si="26"/>
        <v/>
      </c>
      <c r="Y245" s="119">
        <f>SUMIF(Virkedager!C:C,"&lt;" &amp; H245,Virkedager!A:A)-SUMIF(Virkedager!C:C,"&lt;" &amp; X245,Virkedager!A:A)</f>
        <v>0</v>
      </c>
      <c r="Z245" s="121" t="str">
        <f t="shared" si="27"/>
        <v/>
      </c>
      <c r="AA245" s="123" t="str">
        <f t="shared" si="22"/>
        <v/>
      </c>
      <c r="AB245" s="124" t="str">
        <f t="shared" si="28"/>
        <v/>
      </c>
      <c r="AC245" s="172"/>
    </row>
    <row r="246" spans="2:29" s="139" customFormat="1" ht="15" x14ac:dyDescent="0.25">
      <c r="B246" s="141"/>
      <c r="C246" s="142"/>
      <c r="D246" s="147"/>
      <c r="E246" s="148"/>
      <c r="F246" s="143"/>
      <c r="G246" s="144"/>
      <c r="H246" s="143"/>
      <c r="I246" s="144"/>
      <c r="J246" s="145"/>
      <c r="K246" s="146"/>
      <c r="L246" s="116" t="s">
        <v>77</v>
      </c>
      <c r="M246" s="117" t="s">
        <v>137</v>
      </c>
      <c r="N246" s="118">
        <f t="shared" si="23"/>
        <v>0</v>
      </c>
      <c r="O246" s="118">
        <f t="shared" si="24"/>
        <v>0</v>
      </c>
      <c r="P246" s="119">
        <f>SUMIF(Virkedager!C:C,"&lt;" &amp; H246,Virkedager!A:A)-SUMIF(Virkedager!C:C,"&lt;" &amp; F246,Virkedager!A:A)</f>
        <v>0</v>
      </c>
      <c r="Q246" s="120" t="str">
        <f t="shared" si="25"/>
        <v>Operatøraksess</v>
      </c>
      <c r="R246" s="121">
        <f>MATCH(Q246,'SLA-parameter DRIFT'!A:A,0)</f>
        <v>16</v>
      </c>
      <c r="S246" s="118" t="e">
        <f>VLOOKUP(DATE(YEAR(F246),MONTH(F246),DAY(F246)),Virkedager!C:G,IF(E246="B",3,2),0)+INDEX('SLA-parameter DRIFT'!D:D,R246+2)</f>
        <v>#N/A</v>
      </c>
      <c r="T246" s="122" t="e">
        <f>VLOOKUP(DATE(YEAR(F246),MONTH(F246),DAY(F246)),Virkedager!C:G,2,0)+INDEX('SLA-parameter DRIFT'!B:B,R246+1)</f>
        <v>#N/A</v>
      </c>
      <c r="U246" s="173" t="e">
        <f>VLOOKUP(DATE(YEAR(F246),MONTH(F246),DAY(F246)),Virkedager!C:G,IF(E246="B",3,2)+INDEX('SLA-parameter DRIFT'!E:E,R246+0,0),0)+INDEX('SLA-parameter DRIFT'!D:D,R246+1)</f>
        <v>#N/A</v>
      </c>
      <c r="V246" s="122" t="e">
        <f>VLOOKUP(DATE(YEAR(F246),MONTH(F246),DAY(F246)),Virkedager!C:G,2,0)+INDEX('SLA-parameter DRIFT'!B:B,R246+2)</f>
        <v>#N/A</v>
      </c>
      <c r="W246" s="118" t="e">
        <f>VLOOKUP(DATE(YEAR(F246),MONTH(F246),DAY(F246)),Virkedager!C:G,IF(E246="B",4,3)+INDEX('SLA-parameter DRIFT'!E:E,R246+2,0),0)+INDEX('SLA-parameter DRIFT'!D:D,R246+2)</f>
        <v>#N/A</v>
      </c>
      <c r="X246" s="122" t="str">
        <f t="shared" si="26"/>
        <v/>
      </c>
      <c r="Y246" s="119">
        <f>SUMIF(Virkedager!C:C,"&lt;" &amp; H246,Virkedager!A:A)-SUMIF(Virkedager!C:C,"&lt;" &amp; X246,Virkedager!A:A)</f>
        <v>0</v>
      </c>
      <c r="Z246" s="121" t="str">
        <f t="shared" si="27"/>
        <v/>
      </c>
      <c r="AA246" s="123" t="str">
        <f t="shared" si="22"/>
        <v/>
      </c>
      <c r="AB246" s="124" t="str">
        <f t="shared" si="28"/>
        <v/>
      </c>
      <c r="AC246" s="172"/>
    </row>
    <row r="247" spans="2:29" s="139" customFormat="1" ht="15" x14ac:dyDescent="0.25">
      <c r="B247" s="141"/>
      <c r="C247" s="142"/>
      <c r="D247" s="147"/>
      <c r="E247" s="148"/>
      <c r="F247" s="143"/>
      <c r="G247" s="144"/>
      <c r="H247" s="143"/>
      <c r="I247" s="144"/>
      <c r="J247" s="145"/>
      <c r="K247" s="146"/>
      <c r="L247" s="116" t="s">
        <v>77</v>
      </c>
      <c r="M247" s="117" t="s">
        <v>137</v>
      </c>
      <c r="N247" s="118">
        <f t="shared" si="23"/>
        <v>0</v>
      </c>
      <c r="O247" s="118">
        <f t="shared" si="24"/>
        <v>0</v>
      </c>
      <c r="P247" s="119">
        <f>SUMIF(Virkedager!C:C,"&lt;" &amp; H247,Virkedager!A:A)-SUMIF(Virkedager!C:C,"&lt;" &amp; F247,Virkedager!A:A)</f>
        <v>0</v>
      </c>
      <c r="Q247" s="120" t="str">
        <f t="shared" si="25"/>
        <v>Operatøraksess</v>
      </c>
      <c r="R247" s="121">
        <f>MATCH(Q247,'SLA-parameter DRIFT'!A:A,0)</f>
        <v>16</v>
      </c>
      <c r="S247" s="118" t="e">
        <f>VLOOKUP(DATE(YEAR(F247),MONTH(F247),DAY(F247)),Virkedager!C:G,IF(E247="B",3,2),0)+INDEX('SLA-parameter DRIFT'!D:D,R247+2)</f>
        <v>#N/A</v>
      </c>
      <c r="T247" s="122" t="e">
        <f>VLOOKUP(DATE(YEAR(F247),MONTH(F247),DAY(F247)),Virkedager!C:G,2,0)+INDEX('SLA-parameter DRIFT'!B:B,R247+1)</f>
        <v>#N/A</v>
      </c>
      <c r="U247" s="173" t="e">
        <f>VLOOKUP(DATE(YEAR(F247),MONTH(F247),DAY(F247)),Virkedager!C:G,IF(E247="B",3,2)+INDEX('SLA-parameter DRIFT'!E:E,R247+0,0),0)+INDEX('SLA-parameter DRIFT'!D:D,R247+1)</f>
        <v>#N/A</v>
      </c>
      <c r="V247" s="122" t="e">
        <f>VLOOKUP(DATE(YEAR(F247),MONTH(F247),DAY(F247)),Virkedager!C:G,2,0)+INDEX('SLA-parameter DRIFT'!B:B,R247+2)</f>
        <v>#N/A</v>
      </c>
      <c r="W247" s="118" t="e">
        <f>VLOOKUP(DATE(YEAR(F247),MONTH(F247),DAY(F247)),Virkedager!C:G,IF(E247="B",4,3)+INDEX('SLA-parameter DRIFT'!E:E,R247+2,0),0)+INDEX('SLA-parameter DRIFT'!D:D,R247+2)</f>
        <v>#N/A</v>
      </c>
      <c r="X247" s="122" t="str">
        <f t="shared" si="26"/>
        <v/>
      </c>
      <c r="Y247" s="119">
        <f>SUMIF(Virkedager!C:C,"&lt;" &amp; H247,Virkedager!A:A)-SUMIF(Virkedager!C:C,"&lt;" &amp; X247,Virkedager!A:A)</f>
        <v>0</v>
      </c>
      <c r="Z247" s="121" t="str">
        <f t="shared" si="27"/>
        <v/>
      </c>
      <c r="AA247" s="123" t="str">
        <f t="shared" si="22"/>
        <v/>
      </c>
      <c r="AB247" s="124" t="str">
        <f t="shared" si="28"/>
        <v/>
      </c>
      <c r="AC247" s="172"/>
    </row>
    <row r="248" spans="2:29" s="139" customFormat="1" ht="15" x14ac:dyDescent="0.25">
      <c r="B248" s="141"/>
      <c r="C248" s="142"/>
      <c r="D248" s="147"/>
      <c r="E248" s="148"/>
      <c r="F248" s="143"/>
      <c r="G248" s="144"/>
      <c r="H248" s="143"/>
      <c r="I248" s="144"/>
      <c r="J248" s="145"/>
      <c r="K248" s="146"/>
      <c r="L248" s="116" t="s">
        <v>77</v>
      </c>
      <c r="M248" s="117" t="s">
        <v>137</v>
      </c>
      <c r="N248" s="118">
        <f t="shared" si="23"/>
        <v>0</v>
      </c>
      <c r="O248" s="118">
        <f t="shared" si="24"/>
        <v>0</v>
      </c>
      <c r="P248" s="119">
        <f>SUMIF(Virkedager!C:C,"&lt;" &amp; H248,Virkedager!A:A)-SUMIF(Virkedager!C:C,"&lt;" &amp; F248,Virkedager!A:A)</f>
        <v>0</v>
      </c>
      <c r="Q248" s="120" t="str">
        <f t="shared" si="25"/>
        <v>Operatøraksess</v>
      </c>
      <c r="R248" s="121">
        <f>MATCH(Q248,'SLA-parameter DRIFT'!A:A,0)</f>
        <v>16</v>
      </c>
      <c r="S248" s="118" t="e">
        <f>VLOOKUP(DATE(YEAR(F248),MONTH(F248),DAY(F248)),Virkedager!C:G,IF(E248="B",3,2),0)+INDEX('SLA-parameter DRIFT'!D:D,R248+2)</f>
        <v>#N/A</v>
      </c>
      <c r="T248" s="122" t="e">
        <f>VLOOKUP(DATE(YEAR(F248),MONTH(F248),DAY(F248)),Virkedager!C:G,2,0)+INDEX('SLA-parameter DRIFT'!B:B,R248+1)</f>
        <v>#N/A</v>
      </c>
      <c r="U248" s="173" t="e">
        <f>VLOOKUP(DATE(YEAR(F248),MONTH(F248),DAY(F248)),Virkedager!C:G,IF(E248="B",3,2)+INDEX('SLA-parameter DRIFT'!E:E,R248+0,0),0)+INDEX('SLA-parameter DRIFT'!D:D,R248+1)</f>
        <v>#N/A</v>
      </c>
      <c r="V248" s="122" t="e">
        <f>VLOOKUP(DATE(YEAR(F248),MONTH(F248),DAY(F248)),Virkedager!C:G,2,0)+INDEX('SLA-parameter DRIFT'!B:B,R248+2)</f>
        <v>#N/A</v>
      </c>
      <c r="W248" s="118" t="e">
        <f>VLOOKUP(DATE(YEAR(F248),MONTH(F248),DAY(F248)),Virkedager!C:G,IF(E248="B",4,3)+INDEX('SLA-parameter DRIFT'!E:E,R248+2,0),0)+INDEX('SLA-parameter DRIFT'!D:D,R248+2)</f>
        <v>#N/A</v>
      </c>
      <c r="X248" s="122" t="str">
        <f t="shared" si="26"/>
        <v/>
      </c>
      <c r="Y248" s="119">
        <f>SUMIF(Virkedager!C:C,"&lt;" &amp; H248,Virkedager!A:A)-SUMIF(Virkedager!C:C,"&lt;" &amp; X248,Virkedager!A:A)</f>
        <v>0</v>
      </c>
      <c r="Z248" s="121" t="str">
        <f t="shared" si="27"/>
        <v/>
      </c>
      <c r="AA248" s="123" t="str">
        <f t="shared" si="22"/>
        <v/>
      </c>
      <c r="AB248" s="124" t="str">
        <f t="shared" si="28"/>
        <v/>
      </c>
      <c r="AC248" s="172"/>
    </row>
    <row r="249" spans="2:29" s="139" customFormat="1" ht="15" x14ac:dyDescent="0.25">
      <c r="B249" s="141"/>
      <c r="C249" s="142"/>
      <c r="D249" s="147"/>
      <c r="E249" s="148"/>
      <c r="F249" s="143"/>
      <c r="G249" s="144"/>
      <c r="H249" s="143"/>
      <c r="I249" s="144"/>
      <c r="J249" s="145"/>
      <c r="K249" s="146"/>
      <c r="L249" s="116" t="s">
        <v>77</v>
      </c>
      <c r="M249" s="117" t="s">
        <v>137</v>
      </c>
      <c r="N249" s="118">
        <f t="shared" si="23"/>
        <v>0</v>
      </c>
      <c r="O249" s="118">
        <f t="shared" si="24"/>
        <v>0</v>
      </c>
      <c r="P249" s="119">
        <f>SUMIF(Virkedager!C:C,"&lt;" &amp; H249,Virkedager!A:A)-SUMIF(Virkedager!C:C,"&lt;" &amp; F249,Virkedager!A:A)</f>
        <v>0</v>
      </c>
      <c r="Q249" s="120" t="str">
        <f t="shared" si="25"/>
        <v>Operatøraksess</v>
      </c>
      <c r="R249" s="121">
        <f>MATCH(Q249,'SLA-parameter DRIFT'!A:A,0)</f>
        <v>16</v>
      </c>
      <c r="S249" s="118" t="e">
        <f>VLOOKUP(DATE(YEAR(F249),MONTH(F249),DAY(F249)),Virkedager!C:G,IF(E249="B",3,2),0)+INDEX('SLA-parameter DRIFT'!D:D,R249+2)</f>
        <v>#N/A</v>
      </c>
      <c r="T249" s="122" t="e">
        <f>VLOOKUP(DATE(YEAR(F249),MONTH(F249),DAY(F249)),Virkedager!C:G,2,0)+INDEX('SLA-parameter DRIFT'!B:B,R249+1)</f>
        <v>#N/A</v>
      </c>
      <c r="U249" s="173" t="e">
        <f>VLOOKUP(DATE(YEAR(F249),MONTH(F249),DAY(F249)),Virkedager!C:G,IF(E249="B",3,2)+INDEX('SLA-parameter DRIFT'!E:E,R249+0,0),0)+INDEX('SLA-parameter DRIFT'!D:D,R249+1)</f>
        <v>#N/A</v>
      </c>
      <c r="V249" s="122" t="e">
        <f>VLOOKUP(DATE(YEAR(F249),MONTH(F249),DAY(F249)),Virkedager!C:G,2,0)+INDEX('SLA-parameter DRIFT'!B:B,R249+2)</f>
        <v>#N/A</v>
      </c>
      <c r="W249" s="118" t="e">
        <f>VLOOKUP(DATE(YEAR(F249),MONTH(F249),DAY(F249)),Virkedager!C:G,IF(E249="B",4,3)+INDEX('SLA-parameter DRIFT'!E:E,R249+2,0),0)+INDEX('SLA-parameter DRIFT'!D:D,R249+2)</f>
        <v>#N/A</v>
      </c>
      <c r="X249" s="122" t="str">
        <f t="shared" si="26"/>
        <v/>
      </c>
      <c r="Y249" s="119">
        <f>SUMIF(Virkedager!C:C,"&lt;" &amp; H249,Virkedager!A:A)-SUMIF(Virkedager!C:C,"&lt;" &amp; X249,Virkedager!A:A)</f>
        <v>0</v>
      </c>
      <c r="Z249" s="121" t="str">
        <f t="shared" si="27"/>
        <v/>
      </c>
      <c r="AA249" s="123" t="str">
        <f t="shared" si="22"/>
        <v/>
      </c>
      <c r="AB249" s="124" t="str">
        <f t="shared" si="28"/>
        <v/>
      </c>
      <c r="AC249" s="172"/>
    </row>
    <row r="250" spans="2:29" s="139" customFormat="1" ht="15" x14ac:dyDescent="0.25">
      <c r="B250" s="141"/>
      <c r="C250" s="142"/>
      <c r="D250" s="147"/>
      <c r="E250" s="148"/>
      <c r="F250" s="143"/>
      <c r="G250" s="144"/>
      <c r="H250" s="143"/>
      <c r="I250" s="144"/>
      <c r="J250" s="145"/>
      <c r="K250" s="146"/>
      <c r="L250" s="116" t="s">
        <v>77</v>
      </c>
      <c r="M250" s="117" t="s">
        <v>137</v>
      </c>
      <c r="N250" s="118">
        <f t="shared" si="23"/>
        <v>0</v>
      </c>
      <c r="O250" s="118">
        <f t="shared" si="24"/>
        <v>0</v>
      </c>
      <c r="P250" s="119">
        <f>SUMIF(Virkedager!C:C,"&lt;" &amp; H250,Virkedager!A:A)-SUMIF(Virkedager!C:C,"&lt;" &amp; F250,Virkedager!A:A)</f>
        <v>0</v>
      </c>
      <c r="Q250" s="120" t="str">
        <f t="shared" si="25"/>
        <v>Operatøraksess</v>
      </c>
      <c r="R250" s="121">
        <f>MATCH(Q250,'SLA-parameter DRIFT'!A:A,0)</f>
        <v>16</v>
      </c>
      <c r="S250" s="118" t="e">
        <f>VLOOKUP(DATE(YEAR(F250),MONTH(F250),DAY(F250)),Virkedager!C:G,IF(E250="B",3,2),0)+INDEX('SLA-parameter DRIFT'!D:D,R250+2)</f>
        <v>#N/A</v>
      </c>
      <c r="T250" s="122" t="e">
        <f>VLOOKUP(DATE(YEAR(F250),MONTH(F250),DAY(F250)),Virkedager!C:G,2,0)+INDEX('SLA-parameter DRIFT'!B:B,R250+1)</f>
        <v>#N/A</v>
      </c>
      <c r="U250" s="173" t="e">
        <f>VLOOKUP(DATE(YEAR(F250),MONTH(F250),DAY(F250)),Virkedager!C:G,IF(E250="B",3,2)+INDEX('SLA-parameter DRIFT'!E:E,R250+0,0),0)+INDEX('SLA-parameter DRIFT'!D:D,R250+1)</f>
        <v>#N/A</v>
      </c>
      <c r="V250" s="122" t="e">
        <f>VLOOKUP(DATE(YEAR(F250),MONTH(F250),DAY(F250)),Virkedager!C:G,2,0)+INDEX('SLA-parameter DRIFT'!B:B,R250+2)</f>
        <v>#N/A</v>
      </c>
      <c r="W250" s="118" t="e">
        <f>VLOOKUP(DATE(YEAR(F250),MONTH(F250),DAY(F250)),Virkedager!C:G,IF(E250="B",4,3)+INDEX('SLA-parameter DRIFT'!E:E,R250+2,0),0)+INDEX('SLA-parameter DRIFT'!D:D,R250+2)</f>
        <v>#N/A</v>
      </c>
      <c r="X250" s="122" t="str">
        <f t="shared" si="26"/>
        <v/>
      </c>
      <c r="Y250" s="119">
        <f>SUMIF(Virkedager!C:C,"&lt;" &amp; H250,Virkedager!A:A)-SUMIF(Virkedager!C:C,"&lt;" &amp; X250,Virkedager!A:A)</f>
        <v>0</v>
      </c>
      <c r="Z250" s="121" t="str">
        <f t="shared" si="27"/>
        <v/>
      </c>
      <c r="AA250" s="123" t="str">
        <f t="shared" si="22"/>
        <v/>
      </c>
      <c r="AB250" s="124" t="str">
        <f t="shared" si="28"/>
        <v/>
      </c>
      <c r="AC250" s="172"/>
    </row>
    <row r="251" spans="2:29" s="139" customFormat="1" ht="15" x14ac:dyDescent="0.25">
      <c r="B251" s="141"/>
      <c r="C251" s="142"/>
      <c r="D251" s="147"/>
      <c r="E251" s="148"/>
      <c r="F251" s="143"/>
      <c r="G251" s="144"/>
      <c r="H251" s="143"/>
      <c r="I251" s="144"/>
      <c r="J251" s="145"/>
      <c r="K251" s="146"/>
      <c r="L251" s="116" t="s">
        <v>77</v>
      </c>
      <c r="M251" s="117" t="s">
        <v>137</v>
      </c>
      <c r="N251" s="118">
        <f t="shared" si="23"/>
        <v>0</v>
      </c>
      <c r="O251" s="118">
        <f t="shared" si="24"/>
        <v>0</v>
      </c>
      <c r="P251" s="119">
        <f>SUMIF(Virkedager!C:C,"&lt;" &amp; H251,Virkedager!A:A)-SUMIF(Virkedager!C:C,"&lt;" &amp; F251,Virkedager!A:A)</f>
        <v>0</v>
      </c>
      <c r="Q251" s="120" t="str">
        <f t="shared" si="25"/>
        <v>Operatøraksess</v>
      </c>
      <c r="R251" s="121">
        <f>MATCH(Q251,'SLA-parameter DRIFT'!A:A,0)</f>
        <v>16</v>
      </c>
      <c r="S251" s="118" t="e">
        <f>VLOOKUP(DATE(YEAR(F251),MONTH(F251),DAY(F251)),Virkedager!C:G,IF(E251="B",3,2),0)+INDEX('SLA-parameter DRIFT'!D:D,R251+2)</f>
        <v>#N/A</v>
      </c>
      <c r="T251" s="122" t="e">
        <f>VLOOKUP(DATE(YEAR(F251),MONTH(F251),DAY(F251)),Virkedager!C:G,2,0)+INDEX('SLA-parameter DRIFT'!B:B,R251+1)</f>
        <v>#N/A</v>
      </c>
      <c r="U251" s="173" t="e">
        <f>VLOOKUP(DATE(YEAR(F251),MONTH(F251),DAY(F251)),Virkedager!C:G,IF(E251="B",3,2)+INDEX('SLA-parameter DRIFT'!E:E,R251+0,0),0)+INDEX('SLA-parameter DRIFT'!D:D,R251+1)</f>
        <v>#N/A</v>
      </c>
      <c r="V251" s="122" t="e">
        <f>VLOOKUP(DATE(YEAR(F251),MONTH(F251),DAY(F251)),Virkedager!C:G,2,0)+INDEX('SLA-parameter DRIFT'!B:B,R251+2)</f>
        <v>#N/A</v>
      </c>
      <c r="W251" s="118" t="e">
        <f>VLOOKUP(DATE(YEAR(F251),MONTH(F251),DAY(F251)),Virkedager!C:G,IF(E251="B",4,3)+INDEX('SLA-parameter DRIFT'!E:E,R251+2,0),0)+INDEX('SLA-parameter DRIFT'!D:D,R251+2)</f>
        <v>#N/A</v>
      </c>
      <c r="X251" s="122" t="str">
        <f t="shared" si="26"/>
        <v/>
      </c>
      <c r="Y251" s="119">
        <f>SUMIF(Virkedager!C:C,"&lt;" &amp; H251,Virkedager!A:A)-SUMIF(Virkedager!C:C,"&lt;" &amp; X251,Virkedager!A:A)</f>
        <v>0</v>
      </c>
      <c r="Z251" s="121" t="str">
        <f t="shared" si="27"/>
        <v/>
      </c>
      <c r="AA251" s="123" t="str">
        <f t="shared" si="22"/>
        <v/>
      </c>
      <c r="AB251" s="124" t="str">
        <f t="shared" si="28"/>
        <v/>
      </c>
      <c r="AC251" s="172"/>
    </row>
    <row r="252" spans="2:29" s="139" customFormat="1" ht="15" x14ac:dyDescent="0.25">
      <c r="B252" s="141"/>
      <c r="C252" s="142"/>
      <c r="D252" s="147"/>
      <c r="E252" s="148"/>
      <c r="F252" s="143"/>
      <c r="G252" s="144"/>
      <c r="H252" s="143"/>
      <c r="I252" s="144"/>
      <c r="J252" s="145"/>
      <c r="K252" s="146"/>
      <c r="L252" s="116" t="s">
        <v>77</v>
      </c>
      <c r="M252" s="117" t="s">
        <v>137</v>
      </c>
      <c r="N252" s="118">
        <f t="shared" si="23"/>
        <v>0</v>
      </c>
      <c r="O252" s="118">
        <f t="shared" si="24"/>
        <v>0</v>
      </c>
      <c r="P252" s="119">
        <f>SUMIF(Virkedager!C:C,"&lt;" &amp; H252,Virkedager!A:A)-SUMIF(Virkedager!C:C,"&lt;" &amp; F252,Virkedager!A:A)</f>
        <v>0</v>
      </c>
      <c r="Q252" s="120" t="str">
        <f t="shared" si="25"/>
        <v>Operatøraksess</v>
      </c>
      <c r="R252" s="121">
        <f>MATCH(Q252,'SLA-parameter DRIFT'!A:A,0)</f>
        <v>16</v>
      </c>
      <c r="S252" s="118" t="e">
        <f>VLOOKUP(DATE(YEAR(F252),MONTH(F252),DAY(F252)),Virkedager!C:G,IF(E252="B",3,2),0)+INDEX('SLA-parameter DRIFT'!D:D,R252+2)</f>
        <v>#N/A</v>
      </c>
      <c r="T252" s="122" t="e">
        <f>VLOOKUP(DATE(YEAR(F252),MONTH(F252),DAY(F252)),Virkedager!C:G,2,0)+INDEX('SLA-parameter DRIFT'!B:B,R252+1)</f>
        <v>#N/A</v>
      </c>
      <c r="U252" s="173" t="e">
        <f>VLOOKUP(DATE(YEAR(F252),MONTH(F252),DAY(F252)),Virkedager!C:G,IF(E252="B",3,2)+INDEX('SLA-parameter DRIFT'!E:E,R252+0,0),0)+INDEX('SLA-parameter DRIFT'!D:D,R252+1)</f>
        <v>#N/A</v>
      </c>
      <c r="V252" s="122" t="e">
        <f>VLOOKUP(DATE(YEAR(F252),MONTH(F252),DAY(F252)),Virkedager!C:G,2,0)+INDEX('SLA-parameter DRIFT'!B:B,R252+2)</f>
        <v>#N/A</v>
      </c>
      <c r="W252" s="118" t="e">
        <f>VLOOKUP(DATE(YEAR(F252),MONTH(F252),DAY(F252)),Virkedager!C:G,IF(E252="B",4,3)+INDEX('SLA-parameter DRIFT'!E:E,R252+2,0),0)+INDEX('SLA-parameter DRIFT'!D:D,R252+2)</f>
        <v>#N/A</v>
      </c>
      <c r="X252" s="122" t="str">
        <f t="shared" si="26"/>
        <v/>
      </c>
      <c r="Y252" s="119">
        <f>SUMIF(Virkedager!C:C,"&lt;" &amp; H252,Virkedager!A:A)-SUMIF(Virkedager!C:C,"&lt;" &amp; X252,Virkedager!A:A)</f>
        <v>0</v>
      </c>
      <c r="Z252" s="121" t="str">
        <f t="shared" si="27"/>
        <v/>
      </c>
      <c r="AA252" s="123" t="str">
        <f t="shared" si="22"/>
        <v/>
      </c>
      <c r="AB252" s="124" t="str">
        <f t="shared" si="28"/>
        <v/>
      </c>
      <c r="AC252" s="172"/>
    </row>
    <row r="253" spans="2:29" s="139" customFormat="1" ht="15" x14ac:dyDescent="0.25">
      <c r="B253" s="141"/>
      <c r="C253" s="142"/>
      <c r="D253" s="147"/>
      <c r="E253" s="148"/>
      <c r="F253" s="143"/>
      <c r="G253" s="144"/>
      <c r="H253" s="143"/>
      <c r="I253" s="144"/>
      <c r="J253" s="145"/>
      <c r="K253" s="146"/>
      <c r="L253" s="116" t="s">
        <v>77</v>
      </c>
      <c r="M253" s="117" t="s">
        <v>137</v>
      </c>
      <c r="N253" s="118">
        <f t="shared" si="23"/>
        <v>0</v>
      </c>
      <c r="O253" s="118">
        <f t="shared" si="24"/>
        <v>0</v>
      </c>
      <c r="P253" s="119">
        <f>SUMIF(Virkedager!C:C,"&lt;" &amp; H253,Virkedager!A:A)-SUMIF(Virkedager!C:C,"&lt;" &amp; F253,Virkedager!A:A)</f>
        <v>0</v>
      </c>
      <c r="Q253" s="120" t="str">
        <f t="shared" si="25"/>
        <v>Operatøraksess</v>
      </c>
      <c r="R253" s="121">
        <f>MATCH(Q253,'SLA-parameter DRIFT'!A:A,0)</f>
        <v>16</v>
      </c>
      <c r="S253" s="118" t="e">
        <f>VLOOKUP(DATE(YEAR(F253),MONTH(F253),DAY(F253)),Virkedager!C:G,IF(E253="B",3,2),0)+INDEX('SLA-parameter DRIFT'!D:D,R253+2)</f>
        <v>#N/A</v>
      </c>
      <c r="T253" s="122" t="e">
        <f>VLOOKUP(DATE(YEAR(F253),MONTH(F253),DAY(F253)),Virkedager!C:G,2,0)+INDEX('SLA-parameter DRIFT'!B:B,R253+1)</f>
        <v>#N/A</v>
      </c>
      <c r="U253" s="173" t="e">
        <f>VLOOKUP(DATE(YEAR(F253),MONTH(F253),DAY(F253)),Virkedager!C:G,IF(E253="B",3,2)+INDEX('SLA-parameter DRIFT'!E:E,R253+0,0),0)+INDEX('SLA-parameter DRIFT'!D:D,R253+1)</f>
        <v>#N/A</v>
      </c>
      <c r="V253" s="122" t="e">
        <f>VLOOKUP(DATE(YEAR(F253),MONTH(F253),DAY(F253)),Virkedager!C:G,2,0)+INDEX('SLA-parameter DRIFT'!B:B,R253+2)</f>
        <v>#N/A</v>
      </c>
      <c r="W253" s="118" t="e">
        <f>VLOOKUP(DATE(YEAR(F253),MONTH(F253),DAY(F253)),Virkedager!C:G,IF(E253="B",4,3)+INDEX('SLA-parameter DRIFT'!E:E,R253+2,0),0)+INDEX('SLA-parameter DRIFT'!D:D,R253+2)</f>
        <v>#N/A</v>
      </c>
      <c r="X253" s="122" t="str">
        <f t="shared" si="26"/>
        <v/>
      </c>
      <c r="Y253" s="119">
        <f>SUMIF(Virkedager!C:C,"&lt;" &amp; H253,Virkedager!A:A)-SUMIF(Virkedager!C:C,"&lt;" &amp; X253,Virkedager!A:A)</f>
        <v>0</v>
      </c>
      <c r="Z253" s="121" t="str">
        <f t="shared" si="27"/>
        <v/>
      </c>
      <c r="AA253" s="123" t="str">
        <f t="shared" si="22"/>
        <v/>
      </c>
      <c r="AB253" s="124" t="str">
        <f t="shared" si="28"/>
        <v/>
      </c>
      <c r="AC253" s="172"/>
    </row>
    <row r="254" spans="2:29" s="139" customFormat="1" ht="15" x14ac:dyDescent="0.25">
      <c r="B254" s="141"/>
      <c r="C254" s="142"/>
      <c r="D254" s="147"/>
      <c r="E254" s="148"/>
      <c r="F254" s="143"/>
      <c r="G254" s="144"/>
      <c r="H254" s="143"/>
      <c r="I254" s="144"/>
      <c r="J254" s="145"/>
      <c r="K254" s="146"/>
      <c r="L254" s="116" t="s">
        <v>77</v>
      </c>
      <c r="M254" s="117" t="s">
        <v>137</v>
      </c>
      <c r="N254" s="118">
        <f t="shared" si="23"/>
        <v>0</v>
      </c>
      <c r="O254" s="118">
        <f t="shared" si="24"/>
        <v>0</v>
      </c>
      <c r="P254" s="119">
        <f>SUMIF(Virkedager!C:C,"&lt;" &amp; H254,Virkedager!A:A)-SUMIF(Virkedager!C:C,"&lt;" &amp; F254,Virkedager!A:A)</f>
        <v>0</v>
      </c>
      <c r="Q254" s="120" t="str">
        <f t="shared" si="25"/>
        <v>Operatøraksess</v>
      </c>
      <c r="R254" s="121">
        <f>MATCH(Q254,'SLA-parameter DRIFT'!A:A,0)</f>
        <v>16</v>
      </c>
      <c r="S254" s="118" t="e">
        <f>VLOOKUP(DATE(YEAR(F254),MONTH(F254),DAY(F254)),Virkedager!C:G,IF(E254="B",3,2),0)+INDEX('SLA-parameter DRIFT'!D:D,R254+2)</f>
        <v>#N/A</v>
      </c>
      <c r="T254" s="122" t="e">
        <f>VLOOKUP(DATE(YEAR(F254),MONTH(F254),DAY(F254)),Virkedager!C:G,2,0)+INDEX('SLA-parameter DRIFT'!B:B,R254+1)</f>
        <v>#N/A</v>
      </c>
      <c r="U254" s="173" t="e">
        <f>VLOOKUP(DATE(YEAR(F254),MONTH(F254),DAY(F254)),Virkedager!C:G,IF(E254="B",3,2)+INDEX('SLA-parameter DRIFT'!E:E,R254+0,0),0)+INDEX('SLA-parameter DRIFT'!D:D,R254+1)</f>
        <v>#N/A</v>
      </c>
      <c r="V254" s="122" t="e">
        <f>VLOOKUP(DATE(YEAR(F254),MONTH(F254),DAY(F254)),Virkedager!C:G,2,0)+INDEX('SLA-parameter DRIFT'!B:B,R254+2)</f>
        <v>#N/A</v>
      </c>
      <c r="W254" s="118" t="e">
        <f>VLOOKUP(DATE(YEAR(F254),MONTH(F254),DAY(F254)),Virkedager!C:G,IF(E254="B",4,3)+INDEX('SLA-parameter DRIFT'!E:E,R254+2,0),0)+INDEX('SLA-parameter DRIFT'!D:D,R254+2)</f>
        <v>#N/A</v>
      </c>
      <c r="X254" s="122" t="str">
        <f t="shared" si="26"/>
        <v/>
      </c>
      <c r="Y254" s="119">
        <f>SUMIF(Virkedager!C:C,"&lt;" &amp; H254,Virkedager!A:A)-SUMIF(Virkedager!C:C,"&lt;" &amp; X254,Virkedager!A:A)</f>
        <v>0</v>
      </c>
      <c r="Z254" s="121" t="str">
        <f t="shared" si="27"/>
        <v/>
      </c>
      <c r="AA254" s="123" t="str">
        <f t="shared" si="22"/>
        <v/>
      </c>
      <c r="AB254" s="124" t="str">
        <f t="shared" si="28"/>
        <v/>
      </c>
      <c r="AC254" s="172"/>
    </row>
    <row r="255" spans="2:29" s="139" customFormat="1" ht="15" x14ac:dyDescent="0.25">
      <c r="B255" s="141"/>
      <c r="C255" s="142"/>
      <c r="D255" s="147"/>
      <c r="E255" s="148"/>
      <c r="F255" s="143"/>
      <c r="G255" s="144"/>
      <c r="H255" s="143"/>
      <c r="I255" s="144"/>
      <c r="J255" s="145"/>
      <c r="K255" s="146"/>
      <c r="L255" s="116" t="s">
        <v>77</v>
      </c>
      <c r="M255" s="117" t="s">
        <v>137</v>
      </c>
      <c r="N255" s="118">
        <f t="shared" si="23"/>
        <v>0</v>
      </c>
      <c r="O255" s="118">
        <f t="shared" si="24"/>
        <v>0</v>
      </c>
      <c r="P255" s="119">
        <f>SUMIF(Virkedager!C:C,"&lt;" &amp; H255,Virkedager!A:A)-SUMIF(Virkedager!C:C,"&lt;" &amp; F255,Virkedager!A:A)</f>
        <v>0</v>
      </c>
      <c r="Q255" s="120" t="str">
        <f t="shared" si="25"/>
        <v>Operatøraksess</v>
      </c>
      <c r="R255" s="121">
        <f>MATCH(Q255,'SLA-parameter DRIFT'!A:A,0)</f>
        <v>16</v>
      </c>
      <c r="S255" s="118" t="e">
        <f>VLOOKUP(DATE(YEAR(F255),MONTH(F255),DAY(F255)),Virkedager!C:G,IF(E255="B",3,2),0)+INDEX('SLA-parameter DRIFT'!D:D,R255+2)</f>
        <v>#N/A</v>
      </c>
      <c r="T255" s="122" t="e">
        <f>VLOOKUP(DATE(YEAR(F255),MONTH(F255),DAY(F255)),Virkedager!C:G,2,0)+INDEX('SLA-parameter DRIFT'!B:B,R255+1)</f>
        <v>#N/A</v>
      </c>
      <c r="U255" s="173" t="e">
        <f>VLOOKUP(DATE(YEAR(F255),MONTH(F255),DAY(F255)),Virkedager!C:G,IF(E255="B",3,2)+INDEX('SLA-parameter DRIFT'!E:E,R255+0,0),0)+INDEX('SLA-parameter DRIFT'!D:D,R255+1)</f>
        <v>#N/A</v>
      </c>
      <c r="V255" s="122" t="e">
        <f>VLOOKUP(DATE(YEAR(F255),MONTH(F255),DAY(F255)),Virkedager!C:G,2,0)+INDEX('SLA-parameter DRIFT'!B:B,R255+2)</f>
        <v>#N/A</v>
      </c>
      <c r="W255" s="118" t="e">
        <f>VLOOKUP(DATE(YEAR(F255),MONTH(F255),DAY(F255)),Virkedager!C:G,IF(E255="B",4,3)+INDEX('SLA-parameter DRIFT'!E:E,R255+2,0),0)+INDEX('SLA-parameter DRIFT'!D:D,R255+2)</f>
        <v>#N/A</v>
      </c>
      <c r="X255" s="122" t="str">
        <f t="shared" si="26"/>
        <v/>
      </c>
      <c r="Y255" s="119">
        <f>SUMIF(Virkedager!C:C,"&lt;" &amp; H255,Virkedager!A:A)-SUMIF(Virkedager!C:C,"&lt;" &amp; X255,Virkedager!A:A)</f>
        <v>0</v>
      </c>
      <c r="Z255" s="121" t="str">
        <f t="shared" si="27"/>
        <v/>
      </c>
      <c r="AA255" s="123" t="str">
        <f t="shared" si="22"/>
        <v/>
      </c>
      <c r="AB255" s="124" t="str">
        <f t="shared" si="28"/>
        <v/>
      </c>
      <c r="AC255" s="172"/>
    </row>
    <row r="256" spans="2:29" s="139" customFormat="1" ht="15" x14ac:dyDescent="0.25">
      <c r="B256" s="141"/>
      <c r="C256" s="142"/>
      <c r="D256" s="147"/>
      <c r="E256" s="148"/>
      <c r="F256" s="143"/>
      <c r="G256" s="144"/>
      <c r="H256" s="143"/>
      <c r="I256" s="144"/>
      <c r="J256" s="145"/>
      <c r="K256" s="146"/>
      <c r="L256" s="116" t="s">
        <v>77</v>
      </c>
      <c r="M256" s="117" t="s">
        <v>137</v>
      </c>
      <c r="N256" s="118">
        <f t="shared" si="23"/>
        <v>0</v>
      </c>
      <c r="O256" s="118">
        <f t="shared" si="24"/>
        <v>0</v>
      </c>
      <c r="P256" s="119">
        <f>SUMIF(Virkedager!C:C,"&lt;" &amp; H256,Virkedager!A:A)-SUMIF(Virkedager!C:C,"&lt;" &amp; F256,Virkedager!A:A)</f>
        <v>0</v>
      </c>
      <c r="Q256" s="120" t="str">
        <f t="shared" si="25"/>
        <v>Operatøraksess</v>
      </c>
      <c r="R256" s="121">
        <f>MATCH(Q256,'SLA-parameter DRIFT'!A:A,0)</f>
        <v>16</v>
      </c>
      <c r="S256" s="118" t="e">
        <f>VLOOKUP(DATE(YEAR(F256),MONTH(F256),DAY(F256)),Virkedager!C:G,IF(E256="B",3,2),0)+INDEX('SLA-parameter DRIFT'!D:D,R256+2)</f>
        <v>#N/A</v>
      </c>
      <c r="T256" s="122" t="e">
        <f>VLOOKUP(DATE(YEAR(F256),MONTH(F256),DAY(F256)),Virkedager!C:G,2,0)+INDEX('SLA-parameter DRIFT'!B:B,R256+1)</f>
        <v>#N/A</v>
      </c>
      <c r="U256" s="173" t="e">
        <f>VLOOKUP(DATE(YEAR(F256),MONTH(F256),DAY(F256)),Virkedager!C:G,IF(E256="B",3,2)+INDEX('SLA-parameter DRIFT'!E:E,R256+0,0),0)+INDEX('SLA-parameter DRIFT'!D:D,R256+1)</f>
        <v>#N/A</v>
      </c>
      <c r="V256" s="122" t="e">
        <f>VLOOKUP(DATE(YEAR(F256),MONTH(F256),DAY(F256)),Virkedager!C:G,2,0)+INDEX('SLA-parameter DRIFT'!B:B,R256+2)</f>
        <v>#N/A</v>
      </c>
      <c r="W256" s="118" t="e">
        <f>VLOOKUP(DATE(YEAR(F256),MONTH(F256),DAY(F256)),Virkedager!C:G,IF(E256="B",4,3)+INDEX('SLA-parameter DRIFT'!E:E,R256+2,0),0)+INDEX('SLA-parameter DRIFT'!D:D,R256+2)</f>
        <v>#N/A</v>
      </c>
      <c r="X256" s="122" t="str">
        <f t="shared" si="26"/>
        <v/>
      </c>
      <c r="Y256" s="119">
        <f>SUMIF(Virkedager!C:C,"&lt;" &amp; H256,Virkedager!A:A)-SUMIF(Virkedager!C:C,"&lt;" &amp; X256,Virkedager!A:A)</f>
        <v>0</v>
      </c>
      <c r="Z256" s="121" t="str">
        <f t="shared" si="27"/>
        <v/>
      </c>
      <c r="AA256" s="123" t="str">
        <f t="shared" si="22"/>
        <v/>
      </c>
      <c r="AB256" s="124" t="str">
        <f t="shared" si="28"/>
        <v/>
      </c>
      <c r="AC256" s="172"/>
    </row>
    <row r="257" spans="2:29" s="139" customFormat="1" ht="15" x14ac:dyDescent="0.25">
      <c r="B257" s="141"/>
      <c r="C257" s="142"/>
      <c r="D257" s="147"/>
      <c r="E257" s="148"/>
      <c r="F257" s="143"/>
      <c r="G257" s="144"/>
      <c r="H257" s="143"/>
      <c r="I257" s="144"/>
      <c r="J257" s="145"/>
      <c r="K257" s="146"/>
      <c r="L257" s="116" t="s">
        <v>77</v>
      </c>
      <c r="M257" s="117" t="s">
        <v>137</v>
      </c>
      <c r="N257" s="118">
        <f t="shared" si="23"/>
        <v>0</v>
      </c>
      <c r="O257" s="118">
        <f t="shared" si="24"/>
        <v>0</v>
      </c>
      <c r="P257" s="119">
        <f>SUMIF(Virkedager!C:C,"&lt;" &amp; H257,Virkedager!A:A)-SUMIF(Virkedager!C:C,"&lt;" &amp; F257,Virkedager!A:A)</f>
        <v>0</v>
      </c>
      <c r="Q257" s="120" t="str">
        <f t="shared" si="25"/>
        <v>Operatøraksess</v>
      </c>
      <c r="R257" s="121">
        <f>MATCH(Q257,'SLA-parameter DRIFT'!A:A,0)</f>
        <v>16</v>
      </c>
      <c r="S257" s="118" t="e">
        <f>VLOOKUP(DATE(YEAR(F257),MONTH(F257),DAY(F257)),Virkedager!C:G,IF(E257="B",3,2),0)+INDEX('SLA-parameter DRIFT'!D:D,R257+2)</f>
        <v>#N/A</v>
      </c>
      <c r="T257" s="122" t="e">
        <f>VLOOKUP(DATE(YEAR(F257),MONTH(F257),DAY(F257)),Virkedager!C:G,2,0)+INDEX('SLA-parameter DRIFT'!B:B,R257+1)</f>
        <v>#N/A</v>
      </c>
      <c r="U257" s="173" t="e">
        <f>VLOOKUP(DATE(YEAR(F257),MONTH(F257),DAY(F257)),Virkedager!C:G,IF(E257="B",3,2)+INDEX('SLA-parameter DRIFT'!E:E,R257+0,0),0)+INDEX('SLA-parameter DRIFT'!D:D,R257+1)</f>
        <v>#N/A</v>
      </c>
      <c r="V257" s="122" t="e">
        <f>VLOOKUP(DATE(YEAR(F257),MONTH(F257),DAY(F257)),Virkedager!C:G,2,0)+INDEX('SLA-parameter DRIFT'!B:B,R257+2)</f>
        <v>#N/A</v>
      </c>
      <c r="W257" s="118" t="e">
        <f>VLOOKUP(DATE(YEAR(F257),MONTH(F257),DAY(F257)),Virkedager!C:G,IF(E257="B",4,3)+INDEX('SLA-parameter DRIFT'!E:E,R257+2,0),0)+INDEX('SLA-parameter DRIFT'!D:D,R257+2)</f>
        <v>#N/A</v>
      </c>
      <c r="X257" s="122" t="str">
        <f t="shared" si="26"/>
        <v/>
      </c>
      <c r="Y257" s="119">
        <f>SUMIF(Virkedager!C:C,"&lt;" &amp; H257,Virkedager!A:A)-SUMIF(Virkedager!C:C,"&lt;" &amp; X257,Virkedager!A:A)</f>
        <v>0</v>
      </c>
      <c r="Z257" s="121" t="str">
        <f t="shared" si="27"/>
        <v/>
      </c>
      <c r="AA257" s="123" t="str">
        <f t="shared" si="22"/>
        <v/>
      </c>
      <c r="AB257" s="124" t="str">
        <f t="shared" si="28"/>
        <v/>
      </c>
      <c r="AC257" s="172"/>
    </row>
    <row r="258" spans="2:29" s="139" customFormat="1" ht="15" x14ac:dyDescent="0.25">
      <c r="B258" s="141"/>
      <c r="C258" s="142"/>
      <c r="D258" s="147"/>
      <c r="E258" s="148"/>
      <c r="F258" s="143"/>
      <c r="G258" s="144"/>
      <c r="H258" s="143"/>
      <c r="I258" s="144"/>
      <c r="J258" s="145"/>
      <c r="K258" s="146"/>
      <c r="L258" s="116" t="s">
        <v>77</v>
      </c>
      <c r="M258" s="117" t="s">
        <v>137</v>
      </c>
      <c r="N258" s="118">
        <f t="shared" si="23"/>
        <v>0</v>
      </c>
      <c r="O258" s="118">
        <f t="shared" si="24"/>
        <v>0</v>
      </c>
      <c r="P258" s="119">
        <f>SUMIF(Virkedager!C:C,"&lt;" &amp; H258,Virkedager!A:A)-SUMIF(Virkedager!C:C,"&lt;" &amp; F258,Virkedager!A:A)</f>
        <v>0</v>
      </c>
      <c r="Q258" s="120" t="str">
        <f t="shared" si="25"/>
        <v>Operatøraksess</v>
      </c>
      <c r="R258" s="121">
        <f>MATCH(Q258,'SLA-parameter DRIFT'!A:A,0)</f>
        <v>16</v>
      </c>
      <c r="S258" s="118" t="e">
        <f>VLOOKUP(DATE(YEAR(F258),MONTH(F258),DAY(F258)),Virkedager!C:G,IF(E258="B",3,2),0)+INDEX('SLA-parameter DRIFT'!D:D,R258+2)</f>
        <v>#N/A</v>
      </c>
      <c r="T258" s="122" t="e">
        <f>VLOOKUP(DATE(YEAR(F258),MONTH(F258),DAY(F258)),Virkedager!C:G,2,0)+INDEX('SLA-parameter DRIFT'!B:B,R258+1)</f>
        <v>#N/A</v>
      </c>
      <c r="U258" s="173" t="e">
        <f>VLOOKUP(DATE(YEAR(F258),MONTH(F258),DAY(F258)),Virkedager!C:G,IF(E258="B",3,2)+INDEX('SLA-parameter DRIFT'!E:E,R258+0,0),0)+INDEX('SLA-parameter DRIFT'!D:D,R258+1)</f>
        <v>#N/A</v>
      </c>
      <c r="V258" s="122" t="e">
        <f>VLOOKUP(DATE(YEAR(F258),MONTH(F258),DAY(F258)),Virkedager!C:G,2,0)+INDEX('SLA-parameter DRIFT'!B:B,R258+2)</f>
        <v>#N/A</v>
      </c>
      <c r="W258" s="118" t="e">
        <f>VLOOKUP(DATE(YEAR(F258),MONTH(F258),DAY(F258)),Virkedager!C:G,IF(E258="B",4,3)+INDEX('SLA-parameter DRIFT'!E:E,R258+2,0),0)+INDEX('SLA-parameter DRIFT'!D:D,R258+2)</f>
        <v>#N/A</v>
      </c>
      <c r="X258" s="122" t="str">
        <f t="shared" si="26"/>
        <v/>
      </c>
      <c r="Y258" s="119">
        <f>SUMIF(Virkedager!C:C,"&lt;" &amp; H258,Virkedager!A:A)-SUMIF(Virkedager!C:C,"&lt;" &amp; X258,Virkedager!A:A)</f>
        <v>0</v>
      </c>
      <c r="Z258" s="121" t="str">
        <f t="shared" si="27"/>
        <v/>
      </c>
      <c r="AA258" s="123" t="str">
        <f t="shared" si="22"/>
        <v/>
      </c>
      <c r="AB258" s="124" t="str">
        <f t="shared" si="28"/>
        <v/>
      </c>
      <c r="AC258" s="172"/>
    </row>
    <row r="259" spans="2:29" s="139" customFormat="1" ht="15" x14ac:dyDescent="0.25">
      <c r="B259" s="141"/>
      <c r="C259" s="142"/>
      <c r="D259" s="147"/>
      <c r="E259" s="148"/>
      <c r="F259" s="143"/>
      <c r="G259" s="144"/>
      <c r="H259" s="143"/>
      <c r="I259" s="144"/>
      <c r="J259" s="145"/>
      <c r="K259" s="146"/>
      <c r="L259" s="116" t="s">
        <v>77</v>
      </c>
      <c r="M259" s="117" t="s">
        <v>137</v>
      </c>
      <c r="N259" s="118">
        <f t="shared" si="23"/>
        <v>0</v>
      </c>
      <c r="O259" s="118">
        <f t="shared" si="24"/>
        <v>0</v>
      </c>
      <c r="P259" s="119">
        <f>SUMIF(Virkedager!C:C,"&lt;" &amp; H259,Virkedager!A:A)-SUMIF(Virkedager!C:C,"&lt;" &amp; F259,Virkedager!A:A)</f>
        <v>0</v>
      </c>
      <c r="Q259" s="120" t="str">
        <f t="shared" si="25"/>
        <v>Operatøraksess</v>
      </c>
      <c r="R259" s="121">
        <f>MATCH(Q259,'SLA-parameter DRIFT'!A:A,0)</f>
        <v>16</v>
      </c>
      <c r="S259" s="118" t="e">
        <f>VLOOKUP(DATE(YEAR(F259),MONTH(F259),DAY(F259)),Virkedager!C:G,IF(E259="B",3,2),0)+INDEX('SLA-parameter DRIFT'!D:D,R259+2)</f>
        <v>#N/A</v>
      </c>
      <c r="T259" s="122" t="e">
        <f>VLOOKUP(DATE(YEAR(F259),MONTH(F259),DAY(F259)),Virkedager!C:G,2,0)+INDEX('SLA-parameter DRIFT'!B:B,R259+1)</f>
        <v>#N/A</v>
      </c>
      <c r="U259" s="173" t="e">
        <f>VLOOKUP(DATE(YEAR(F259),MONTH(F259),DAY(F259)),Virkedager!C:G,IF(E259="B",3,2)+INDEX('SLA-parameter DRIFT'!E:E,R259+0,0),0)+INDEX('SLA-parameter DRIFT'!D:D,R259+1)</f>
        <v>#N/A</v>
      </c>
      <c r="V259" s="122" t="e">
        <f>VLOOKUP(DATE(YEAR(F259),MONTH(F259),DAY(F259)),Virkedager!C:G,2,0)+INDEX('SLA-parameter DRIFT'!B:B,R259+2)</f>
        <v>#N/A</v>
      </c>
      <c r="W259" s="118" t="e">
        <f>VLOOKUP(DATE(YEAR(F259),MONTH(F259),DAY(F259)),Virkedager!C:G,IF(E259="B",4,3)+INDEX('SLA-parameter DRIFT'!E:E,R259+2,0),0)+INDEX('SLA-parameter DRIFT'!D:D,R259+2)</f>
        <v>#N/A</v>
      </c>
      <c r="X259" s="122" t="str">
        <f t="shared" si="26"/>
        <v/>
      </c>
      <c r="Y259" s="119">
        <f>SUMIF(Virkedager!C:C,"&lt;" &amp; H259,Virkedager!A:A)-SUMIF(Virkedager!C:C,"&lt;" &amp; X259,Virkedager!A:A)</f>
        <v>0</v>
      </c>
      <c r="Z259" s="121" t="str">
        <f t="shared" si="27"/>
        <v/>
      </c>
      <c r="AA259" s="123" t="str">
        <f t="shared" si="22"/>
        <v/>
      </c>
      <c r="AB259" s="124" t="str">
        <f t="shared" si="28"/>
        <v/>
      </c>
      <c r="AC259" s="172"/>
    </row>
    <row r="260" spans="2:29" s="139" customFormat="1" ht="15" x14ac:dyDescent="0.25">
      <c r="B260" s="141"/>
      <c r="C260" s="142"/>
      <c r="D260" s="147"/>
      <c r="E260" s="148"/>
      <c r="F260" s="143"/>
      <c r="G260" s="144"/>
      <c r="H260" s="143"/>
      <c r="I260" s="144"/>
      <c r="J260" s="145"/>
      <c r="K260" s="146"/>
      <c r="L260" s="116" t="s">
        <v>77</v>
      </c>
      <c r="M260" s="117" t="s">
        <v>137</v>
      </c>
      <c r="N260" s="118">
        <f t="shared" si="23"/>
        <v>0</v>
      </c>
      <c r="O260" s="118">
        <f t="shared" si="24"/>
        <v>0</v>
      </c>
      <c r="P260" s="119">
        <f>SUMIF(Virkedager!C:C,"&lt;" &amp; H260,Virkedager!A:A)-SUMIF(Virkedager!C:C,"&lt;" &amp; F260,Virkedager!A:A)</f>
        <v>0</v>
      </c>
      <c r="Q260" s="120" t="str">
        <f t="shared" si="25"/>
        <v>Operatøraksess</v>
      </c>
      <c r="R260" s="121">
        <f>MATCH(Q260,'SLA-parameter DRIFT'!A:A,0)</f>
        <v>16</v>
      </c>
      <c r="S260" s="118" t="e">
        <f>VLOOKUP(DATE(YEAR(F260),MONTH(F260),DAY(F260)),Virkedager!C:G,IF(E260="B",3,2),0)+INDEX('SLA-parameter DRIFT'!D:D,R260+2)</f>
        <v>#N/A</v>
      </c>
      <c r="T260" s="122" t="e">
        <f>VLOOKUP(DATE(YEAR(F260),MONTH(F260),DAY(F260)),Virkedager!C:G,2,0)+INDEX('SLA-parameter DRIFT'!B:B,R260+1)</f>
        <v>#N/A</v>
      </c>
      <c r="U260" s="173" t="e">
        <f>VLOOKUP(DATE(YEAR(F260),MONTH(F260),DAY(F260)),Virkedager!C:G,IF(E260="B",3,2)+INDEX('SLA-parameter DRIFT'!E:E,R260+0,0),0)+INDEX('SLA-parameter DRIFT'!D:D,R260+1)</f>
        <v>#N/A</v>
      </c>
      <c r="V260" s="122" t="e">
        <f>VLOOKUP(DATE(YEAR(F260),MONTH(F260),DAY(F260)),Virkedager!C:G,2,0)+INDEX('SLA-parameter DRIFT'!B:B,R260+2)</f>
        <v>#N/A</v>
      </c>
      <c r="W260" s="118" t="e">
        <f>VLOOKUP(DATE(YEAR(F260),MONTH(F260),DAY(F260)),Virkedager!C:G,IF(E260="B",4,3)+INDEX('SLA-parameter DRIFT'!E:E,R260+2,0),0)+INDEX('SLA-parameter DRIFT'!D:D,R260+2)</f>
        <v>#N/A</v>
      </c>
      <c r="X260" s="122" t="str">
        <f t="shared" si="26"/>
        <v/>
      </c>
      <c r="Y260" s="119">
        <f>SUMIF(Virkedager!C:C,"&lt;" &amp; H260,Virkedager!A:A)-SUMIF(Virkedager!C:C,"&lt;" &amp; X260,Virkedager!A:A)</f>
        <v>0</v>
      </c>
      <c r="Z260" s="121" t="str">
        <f t="shared" si="27"/>
        <v/>
      </c>
      <c r="AA260" s="123" t="str">
        <f t="shared" si="22"/>
        <v/>
      </c>
      <c r="AB260" s="124" t="str">
        <f t="shared" si="28"/>
        <v/>
      </c>
      <c r="AC260" s="172"/>
    </row>
    <row r="261" spans="2:29" s="139" customFormat="1" ht="15" x14ac:dyDescent="0.25">
      <c r="B261" s="141"/>
      <c r="C261" s="142"/>
      <c r="D261" s="147"/>
      <c r="E261" s="148"/>
      <c r="F261" s="143"/>
      <c r="G261" s="144"/>
      <c r="H261" s="143"/>
      <c r="I261" s="144"/>
      <c r="J261" s="145"/>
      <c r="K261" s="146"/>
      <c r="L261" s="116" t="s">
        <v>77</v>
      </c>
      <c r="M261" s="117" t="s">
        <v>137</v>
      </c>
      <c r="N261" s="118">
        <f t="shared" si="23"/>
        <v>0</v>
      </c>
      <c r="O261" s="118">
        <f t="shared" si="24"/>
        <v>0</v>
      </c>
      <c r="P261" s="119">
        <f>SUMIF(Virkedager!C:C,"&lt;" &amp; H261,Virkedager!A:A)-SUMIF(Virkedager!C:C,"&lt;" &amp; F261,Virkedager!A:A)</f>
        <v>0</v>
      </c>
      <c r="Q261" s="120" t="str">
        <f t="shared" si="25"/>
        <v>Operatøraksess</v>
      </c>
      <c r="R261" s="121">
        <f>MATCH(Q261,'SLA-parameter DRIFT'!A:A,0)</f>
        <v>16</v>
      </c>
      <c r="S261" s="118" t="e">
        <f>VLOOKUP(DATE(YEAR(F261),MONTH(F261),DAY(F261)),Virkedager!C:G,IF(E261="B",3,2),0)+INDEX('SLA-parameter DRIFT'!D:D,R261+2)</f>
        <v>#N/A</v>
      </c>
      <c r="T261" s="122" t="e">
        <f>VLOOKUP(DATE(YEAR(F261),MONTH(F261),DAY(F261)),Virkedager!C:G,2,0)+INDEX('SLA-parameter DRIFT'!B:B,R261+1)</f>
        <v>#N/A</v>
      </c>
      <c r="U261" s="173" t="e">
        <f>VLOOKUP(DATE(YEAR(F261),MONTH(F261),DAY(F261)),Virkedager!C:G,IF(E261="B",3,2)+INDEX('SLA-parameter DRIFT'!E:E,R261+0,0),0)+INDEX('SLA-parameter DRIFT'!D:D,R261+1)</f>
        <v>#N/A</v>
      </c>
      <c r="V261" s="122" t="e">
        <f>VLOOKUP(DATE(YEAR(F261),MONTH(F261),DAY(F261)),Virkedager!C:G,2,0)+INDEX('SLA-parameter DRIFT'!B:B,R261+2)</f>
        <v>#N/A</v>
      </c>
      <c r="W261" s="118" t="e">
        <f>VLOOKUP(DATE(YEAR(F261),MONTH(F261),DAY(F261)),Virkedager!C:G,IF(E261="B",4,3)+INDEX('SLA-parameter DRIFT'!E:E,R261+2,0),0)+INDEX('SLA-parameter DRIFT'!D:D,R261+2)</f>
        <v>#N/A</v>
      </c>
      <c r="X261" s="122" t="str">
        <f t="shared" si="26"/>
        <v/>
      </c>
      <c r="Y261" s="119">
        <f>SUMIF(Virkedager!C:C,"&lt;" &amp; H261,Virkedager!A:A)-SUMIF(Virkedager!C:C,"&lt;" &amp; X261,Virkedager!A:A)</f>
        <v>0</v>
      </c>
      <c r="Z261" s="121" t="str">
        <f t="shared" si="27"/>
        <v/>
      </c>
      <c r="AA261" s="123" t="str">
        <f t="shared" ref="AA261:AA324" si="29">IF(ISBLANK(F261),"",IF(Z261,0,IF(Y261&gt;60,60,Y261)))</f>
        <v/>
      </c>
      <c r="AB261" s="124" t="str">
        <f t="shared" si="28"/>
        <v/>
      </c>
      <c r="AC261" s="172"/>
    </row>
    <row r="262" spans="2:29" s="139" customFormat="1" ht="15" x14ac:dyDescent="0.25">
      <c r="B262" s="141"/>
      <c r="C262" s="142"/>
      <c r="D262" s="147"/>
      <c r="E262" s="148"/>
      <c r="F262" s="143"/>
      <c r="G262" s="144"/>
      <c r="H262" s="143"/>
      <c r="I262" s="144"/>
      <c r="J262" s="145"/>
      <c r="K262" s="146"/>
      <c r="L262" s="116" t="s">
        <v>77</v>
      </c>
      <c r="M262" s="117" t="s">
        <v>137</v>
      </c>
      <c r="N262" s="118">
        <f t="shared" si="23"/>
        <v>0</v>
      </c>
      <c r="O262" s="118">
        <f t="shared" si="24"/>
        <v>0</v>
      </c>
      <c r="P262" s="119">
        <f>SUMIF(Virkedager!C:C,"&lt;" &amp; H262,Virkedager!A:A)-SUMIF(Virkedager!C:C,"&lt;" &amp; F262,Virkedager!A:A)</f>
        <v>0</v>
      </c>
      <c r="Q262" s="120" t="str">
        <f t="shared" si="25"/>
        <v>Operatøraksess</v>
      </c>
      <c r="R262" s="121">
        <f>MATCH(Q262,'SLA-parameter DRIFT'!A:A,0)</f>
        <v>16</v>
      </c>
      <c r="S262" s="118" t="e">
        <f>VLOOKUP(DATE(YEAR(F262),MONTH(F262),DAY(F262)),Virkedager!C:G,IF(E262="B",3,2),0)+INDEX('SLA-parameter DRIFT'!D:D,R262+2)</f>
        <v>#N/A</v>
      </c>
      <c r="T262" s="122" t="e">
        <f>VLOOKUP(DATE(YEAR(F262),MONTH(F262),DAY(F262)),Virkedager!C:G,2,0)+INDEX('SLA-parameter DRIFT'!B:B,R262+1)</f>
        <v>#N/A</v>
      </c>
      <c r="U262" s="173" t="e">
        <f>VLOOKUP(DATE(YEAR(F262),MONTH(F262),DAY(F262)),Virkedager!C:G,IF(E262="B",3,2)+INDEX('SLA-parameter DRIFT'!E:E,R262+0,0),0)+INDEX('SLA-parameter DRIFT'!D:D,R262+1)</f>
        <v>#N/A</v>
      </c>
      <c r="V262" s="122" t="e">
        <f>VLOOKUP(DATE(YEAR(F262),MONTH(F262),DAY(F262)),Virkedager!C:G,2,0)+INDEX('SLA-parameter DRIFT'!B:B,R262+2)</f>
        <v>#N/A</v>
      </c>
      <c r="W262" s="118" t="e">
        <f>VLOOKUP(DATE(YEAR(F262),MONTH(F262),DAY(F262)),Virkedager!C:G,IF(E262="B",4,3)+INDEX('SLA-parameter DRIFT'!E:E,R262+2,0),0)+INDEX('SLA-parameter DRIFT'!D:D,R262+2)</f>
        <v>#N/A</v>
      </c>
      <c r="X262" s="122" t="str">
        <f t="shared" si="26"/>
        <v/>
      </c>
      <c r="Y262" s="119">
        <f>SUMIF(Virkedager!C:C,"&lt;" &amp; H262,Virkedager!A:A)-SUMIF(Virkedager!C:C,"&lt;" &amp; X262,Virkedager!A:A)</f>
        <v>0</v>
      </c>
      <c r="Z262" s="121" t="str">
        <f t="shared" si="27"/>
        <v/>
      </c>
      <c r="AA262" s="123" t="str">
        <f t="shared" si="29"/>
        <v/>
      </c>
      <c r="AB262" s="124" t="str">
        <f t="shared" si="28"/>
        <v/>
      </c>
      <c r="AC262" s="172"/>
    </row>
    <row r="263" spans="2:29" s="139" customFormat="1" ht="15" x14ac:dyDescent="0.25">
      <c r="B263" s="141"/>
      <c r="C263" s="142"/>
      <c r="D263" s="147"/>
      <c r="E263" s="148"/>
      <c r="F263" s="143"/>
      <c r="G263" s="144"/>
      <c r="H263" s="143"/>
      <c r="I263" s="144"/>
      <c r="J263" s="145"/>
      <c r="K263" s="146"/>
      <c r="L263" s="116" t="s">
        <v>77</v>
      </c>
      <c r="M263" s="117" t="s">
        <v>137</v>
      </c>
      <c r="N263" s="118">
        <f t="shared" ref="N263:N326" si="30">DATE(YEAR(F263),MONTH(F263),DAY(F263))+TIME(HOUR(G263),MINUTE(G263),0)</f>
        <v>0</v>
      </c>
      <c r="O263" s="118">
        <f t="shared" ref="O263:O326" si="31">DATE(YEAR(H263),MONTH(H263),DAY(H263))+TIME(HOUR(I263),MINUTE(I263),0)</f>
        <v>0</v>
      </c>
      <c r="P263" s="119">
        <f>SUMIF(Virkedager!C:C,"&lt;" &amp; H263,Virkedager!A:A)-SUMIF(Virkedager!C:C,"&lt;" &amp; F263,Virkedager!A:A)</f>
        <v>0</v>
      </c>
      <c r="Q263" s="120" t="str">
        <f t="shared" ref="Q263:Q326" si="32">L263 &amp; IF(L263&lt;&gt;"Jara ADSL Basis",""," (" &amp; IF(AND(M263&lt;&gt;"Distrikt",M263&lt;&gt;""),"Sentralt","Distrikt") &amp; ")")</f>
        <v>Operatøraksess</v>
      </c>
      <c r="R263" s="121">
        <f>MATCH(Q263,'SLA-parameter DRIFT'!A:A,0)</f>
        <v>16</v>
      </c>
      <c r="S263" s="118" t="e">
        <f>VLOOKUP(DATE(YEAR(F263),MONTH(F263),DAY(F263)),Virkedager!C:G,IF(E263="B",3,2),0)+INDEX('SLA-parameter DRIFT'!D:D,R263+2)</f>
        <v>#N/A</v>
      </c>
      <c r="T263" s="122" t="e">
        <f>VLOOKUP(DATE(YEAR(F263),MONTH(F263),DAY(F263)),Virkedager!C:G,2,0)+INDEX('SLA-parameter DRIFT'!B:B,R263+1)</f>
        <v>#N/A</v>
      </c>
      <c r="U263" s="173" t="e">
        <f>VLOOKUP(DATE(YEAR(F263),MONTH(F263),DAY(F263)),Virkedager!C:G,IF(E263="B",3,2)+INDEX('SLA-parameter DRIFT'!E:E,R263+0,0),0)+INDEX('SLA-parameter DRIFT'!D:D,R263+1)</f>
        <v>#N/A</v>
      </c>
      <c r="V263" s="122" t="e">
        <f>VLOOKUP(DATE(YEAR(F263),MONTH(F263),DAY(F263)),Virkedager!C:G,2,0)+INDEX('SLA-parameter DRIFT'!B:B,R263+2)</f>
        <v>#N/A</v>
      </c>
      <c r="W263" s="118" t="e">
        <f>VLOOKUP(DATE(YEAR(F263),MONTH(F263),DAY(F263)),Virkedager!C:G,IF(E263="B",4,3)+INDEX('SLA-parameter DRIFT'!E:E,R263+2,0),0)+INDEX('SLA-parameter DRIFT'!D:D,R263+2)</f>
        <v>#N/A</v>
      </c>
      <c r="X263" s="122" t="str">
        <f t="shared" ref="X263:X326" si="33">IF(ISBLANK(F263),"",IF(N263&lt;T263,S263,IF(AND(T263&lt;=N263,N263&lt;V263),U263,IF(V263&lt;=N263,W263,0))))</f>
        <v/>
      </c>
      <c r="Y263" s="119">
        <f>SUMIF(Virkedager!C:C,"&lt;" &amp; H263,Virkedager!A:A)-SUMIF(Virkedager!C:C,"&lt;" &amp; X263,Virkedager!A:A)</f>
        <v>0</v>
      </c>
      <c r="Z263" s="121" t="str">
        <f t="shared" ref="Z263:Z326" si="34">IF(ISBLANK(F263),"",O263&lt;X263)</f>
        <v/>
      </c>
      <c r="AA263" s="123" t="str">
        <f t="shared" si="29"/>
        <v/>
      </c>
      <c r="AB263" s="124" t="str">
        <f t="shared" si="28"/>
        <v/>
      </c>
      <c r="AC263" s="172"/>
    </row>
    <row r="264" spans="2:29" s="139" customFormat="1" ht="15" x14ac:dyDescent="0.25">
      <c r="B264" s="141"/>
      <c r="C264" s="142"/>
      <c r="D264" s="147"/>
      <c r="E264" s="148"/>
      <c r="F264" s="143"/>
      <c r="G264" s="144"/>
      <c r="H264" s="143"/>
      <c r="I264" s="144"/>
      <c r="J264" s="145"/>
      <c r="K264" s="146"/>
      <c r="L264" s="116" t="s">
        <v>77</v>
      </c>
      <c r="M264" s="117" t="s">
        <v>137</v>
      </c>
      <c r="N264" s="118">
        <f t="shared" si="30"/>
        <v>0</v>
      </c>
      <c r="O264" s="118">
        <f t="shared" si="31"/>
        <v>0</v>
      </c>
      <c r="P264" s="119">
        <f>SUMIF(Virkedager!C:C,"&lt;" &amp; H264,Virkedager!A:A)-SUMIF(Virkedager!C:C,"&lt;" &amp; F264,Virkedager!A:A)</f>
        <v>0</v>
      </c>
      <c r="Q264" s="120" t="str">
        <f t="shared" si="32"/>
        <v>Operatøraksess</v>
      </c>
      <c r="R264" s="121">
        <f>MATCH(Q264,'SLA-parameter DRIFT'!A:A,0)</f>
        <v>16</v>
      </c>
      <c r="S264" s="118" t="e">
        <f>VLOOKUP(DATE(YEAR(F264),MONTH(F264),DAY(F264)),Virkedager!C:G,IF(E264="B",3,2),0)+INDEX('SLA-parameter DRIFT'!D:D,R264+2)</f>
        <v>#N/A</v>
      </c>
      <c r="T264" s="122" t="e">
        <f>VLOOKUP(DATE(YEAR(F264),MONTH(F264),DAY(F264)),Virkedager!C:G,2,0)+INDEX('SLA-parameter DRIFT'!B:B,R264+1)</f>
        <v>#N/A</v>
      </c>
      <c r="U264" s="173" t="e">
        <f>VLOOKUP(DATE(YEAR(F264),MONTH(F264),DAY(F264)),Virkedager!C:G,IF(E264="B",3,2)+INDEX('SLA-parameter DRIFT'!E:E,R264+0,0),0)+INDEX('SLA-parameter DRIFT'!D:D,R264+1)</f>
        <v>#N/A</v>
      </c>
      <c r="V264" s="122" t="e">
        <f>VLOOKUP(DATE(YEAR(F264),MONTH(F264),DAY(F264)),Virkedager!C:G,2,0)+INDEX('SLA-parameter DRIFT'!B:B,R264+2)</f>
        <v>#N/A</v>
      </c>
      <c r="W264" s="118" t="e">
        <f>VLOOKUP(DATE(YEAR(F264),MONTH(F264),DAY(F264)),Virkedager!C:G,IF(E264="B",4,3)+INDEX('SLA-parameter DRIFT'!E:E,R264+2,0),0)+INDEX('SLA-parameter DRIFT'!D:D,R264+2)</f>
        <v>#N/A</v>
      </c>
      <c r="X264" s="122" t="str">
        <f t="shared" si="33"/>
        <v/>
      </c>
      <c r="Y264" s="119">
        <f>SUMIF(Virkedager!C:C,"&lt;" &amp; H264,Virkedager!A:A)-SUMIF(Virkedager!C:C,"&lt;" &amp; X264,Virkedager!A:A)</f>
        <v>0</v>
      </c>
      <c r="Z264" s="121" t="str">
        <f t="shared" si="34"/>
        <v/>
      </c>
      <c r="AA264" s="123" t="str">
        <f t="shared" si="29"/>
        <v/>
      </c>
      <c r="AB264" s="124" t="str">
        <f t="shared" si="28"/>
        <v/>
      </c>
      <c r="AC264" s="172"/>
    </row>
    <row r="265" spans="2:29" s="139" customFormat="1" ht="15" x14ac:dyDescent="0.25">
      <c r="B265" s="141"/>
      <c r="C265" s="142"/>
      <c r="D265" s="147"/>
      <c r="E265" s="148"/>
      <c r="F265" s="143"/>
      <c r="G265" s="144"/>
      <c r="H265" s="143"/>
      <c r="I265" s="144"/>
      <c r="J265" s="145"/>
      <c r="K265" s="146"/>
      <c r="L265" s="116" t="s">
        <v>77</v>
      </c>
      <c r="M265" s="117" t="s">
        <v>137</v>
      </c>
      <c r="N265" s="118">
        <f t="shared" si="30"/>
        <v>0</v>
      </c>
      <c r="O265" s="118">
        <f t="shared" si="31"/>
        <v>0</v>
      </c>
      <c r="P265" s="119">
        <f>SUMIF(Virkedager!C:C,"&lt;" &amp; H265,Virkedager!A:A)-SUMIF(Virkedager!C:C,"&lt;" &amp; F265,Virkedager!A:A)</f>
        <v>0</v>
      </c>
      <c r="Q265" s="120" t="str">
        <f t="shared" si="32"/>
        <v>Operatøraksess</v>
      </c>
      <c r="R265" s="121">
        <f>MATCH(Q265,'SLA-parameter DRIFT'!A:A,0)</f>
        <v>16</v>
      </c>
      <c r="S265" s="118" t="e">
        <f>VLOOKUP(DATE(YEAR(F265),MONTH(F265),DAY(F265)),Virkedager!C:G,IF(E265="B",3,2),0)+INDEX('SLA-parameter DRIFT'!D:D,R265+2)</f>
        <v>#N/A</v>
      </c>
      <c r="T265" s="122" t="e">
        <f>VLOOKUP(DATE(YEAR(F265),MONTH(F265),DAY(F265)),Virkedager!C:G,2,0)+INDEX('SLA-parameter DRIFT'!B:B,R265+1)</f>
        <v>#N/A</v>
      </c>
      <c r="U265" s="173" t="e">
        <f>VLOOKUP(DATE(YEAR(F265),MONTH(F265),DAY(F265)),Virkedager!C:G,IF(E265="B",3,2)+INDEX('SLA-parameter DRIFT'!E:E,R265+0,0),0)+INDEX('SLA-parameter DRIFT'!D:D,R265+1)</f>
        <v>#N/A</v>
      </c>
      <c r="V265" s="122" t="e">
        <f>VLOOKUP(DATE(YEAR(F265),MONTH(F265),DAY(F265)),Virkedager!C:G,2,0)+INDEX('SLA-parameter DRIFT'!B:B,R265+2)</f>
        <v>#N/A</v>
      </c>
      <c r="W265" s="118" t="e">
        <f>VLOOKUP(DATE(YEAR(F265),MONTH(F265),DAY(F265)),Virkedager!C:G,IF(E265="B",4,3)+INDEX('SLA-parameter DRIFT'!E:E,R265+2,0),0)+INDEX('SLA-parameter DRIFT'!D:D,R265+2)</f>
        <v>#N/A</v>
      </c>
      <c r="X265" s="122" t="str">
        <f t="shared" si="33"/>
        <v/>
      </c>
      <c r="Y265" s="119">
        <f>SUMIF(Virkedager!C:C,"&lt;" &amp; H265,Virkedager!A:A)-SUMIF(Virkedager!C:C,"&lt;" &amp; X265,Virkedager!A:A)</f>
        <v>0</v>
      </c>
      <c r="Z265" s="121" t="str">
        <f t="shared" si="34"/>
        <v/>
      </c>
      <c r="AA265" s="123" t="str">
        <f t="shared" si="29"/>
        <v/>
      </c>
      <c r="AB265" s="124" t="str">
        <f t="shared" si="28"/>
        <v/>
      </c>
      <c r="AC265" s="172"/>
    </row>
    <row r="266" spans="2:29" s="139" customFormat="1" ht="15" x14ac:dyDescent="0.25">
      <c r="B266" s="141"/>
      <c r="C266" s="142"/>
      <c r="D266" s="147"/>
      <c r="E266" s="148"/>
      <c r="F266" s="143"/>
      <c r="G266" s="144"/>
      <c r="H266" s="143"/>
      <c r="I266" s="144"/>
      <c r="J266" s="145"/>
      <c r="K266" s="146"/>
      <c r="L266" s="116" t="s">
        <v>77</v>
      </c>
      <c r="M266" s="117" t="s">
        <v>137</v>
      </c>
      <c r="N266" s="118">
        <f t="shared" si="30"/>
        <v>0</v>
      </c>
      <c r="O266" s="118">
        <f t="shared" si="31"/>
        <v>0</v>
      </c>
      <c r="P266" s="119">
        <f>SUMIF(Virkedager!C:C,"&lt;" &amp; H266,Virkedager!A:A)-SUMIF(Virkedager!C:C,"&lt;" &amp; F266,Virkedager!A:A)</f>
        <v>0</v>
      </c>
      <c r="Q266" s="120" t="str">
        <f t="shared" si="32"/>
        <v>Operatøraksess</v>
      </c>
      <c r="R266" s="121">
        <f>MATCH(Q266,'SLA-parameter DRIFT'!A:A,0)</f>
        <v>16</v>
      </c>
      <c r="S266" s="118" t="e">
        <f>VLOOKUP(DATE(YEAR(F266),MONTH(F266),DAY(F266)),Virkedager!C:G,IF(E266="B",3,2),0)+INDEX('SLA-parameter DRIFT'!D:D,R266+2)</f>
        <v>#N/A</v>
      </c>
      <c r="T266" s="122" t="e">
        <f>VLOOKUP(DATE(YEAR(F266),MONTH(F266),DAY(F266)),Virkedager!C:G,2,0)+INDEX('SLA-parameter DRIFT'!B:B,R266+1)</f>
        <v>#N/A</v>
      </c>
      <c r="U266" s="173" t="e">
        <f>VLOOKUP(DATE(YEAR(F266),MONTH(F266),DAY(F266)),Virkedager!C:G,IF(E266="B",3,2)+INDEX('SLA-parameter DRIFT'!E:E,R266+0,0),0)+INDEX('SLA-parameter DRIFT'!D:D,R266+1)</f>
        <v>#N/A</v>
      </c>
      <c r="V266" s="122" t="e">
        <f>VLOOKUP(DATE(YEAR(F266),MONTH(F266),DAY(F266)),Virkedager!C:G,2,0)+INDEX('SLA-parameter DRIFT'!B:B,R266+2)</f>
        <v>#N/A</v>
      </c>
      <c r="W266" s="118" t="e">
        <f>VLOOKUP(DATE(YEAR(F266),MONTH(F266),DAY(F266)),Virkedager!C:G,IF(E266="B",4,3)+INDEX('SLA-parameter DRIFT'!E:E,R266+2,0),0)+INDEX('SLA-parameter DRIFT'!D:D,R266+2)</f>
        <v>#N/A</v>
      </c>
      <c r="X266" s="122" t="str">
        <f t="shared" si="33"/>
        <v/>
      </c>
      <c r="Y266" s="119">
        <f>SUMIF(Virkedager!C:C,"&lt;" &amp; H266,Virkedager!A:A)-SUMIF(Virkedager!C:C,"&lt;" &amp; X266,Virkedager!A:A)</f>
        <v>0</v>
      </c>
      <c r="Z266" s="121" t="str">
        <f t="shared" si="34"/>
        <v/>
      </c>
      <c r="AA266" s="123" t="str">
        <f t="shared" si="29"/>
        <v/>
      </c>
      <c r="AB266" s="124" t="str">
        <f t="shared" si="28"/>
        <v/>
      </c>
      <c r="AC266" s="172"/>
    </row>
    <row r="267" spans="2:29" s="139" customFormat="1" ht="15" x14ac:dyDescent="0.25">
      <c r="B267" s="141"/>
      <c r="C267" s="142"/>
      <c r="D267" s="147"/>
      <c r="E267" s="148"/>
      <c r="F267" s="143"/>
      <c r="G267" s="144"/>
      <c r="H267" s="143"/>
      <c r="I267" s="144"/>
      <c r="J267" s="145"/>
      <c r="K267" s="146"/>
      <c r="L267" s="116" t="s">
        <v>77</v>
      </c>
      <c r="M267" s="117" t="s">
        <v>137</v>
      </c>
      <c r="N267" s="118">
        <f t="shared" si="30"/>
        <v>0</v>
      </c>
      <c r="O267" s="118">
        <f t="shared" si="31"/>
        <v>0</v>
      </c>
      <c r="P267" s="119">
        <f>SUMIF(Virkedager!C:C,"&lt;" &amp; H267,Virkedager!A:A)-SUMIF(Virkedager!C:C,"&lt;" &amp; F267,Virkedager!A:A)</f>
        <v>0</v>
      </c>
      <c r="Q267" s="120" t="str">
        <f t="shared" si="32"/>
        <v>Operatøraksess</v>
      </c>
      <c r="R267" s="121">
        <f>MATCH(Q267,'SLA-parameter DRIFT'!A:A,0)</f>
        <v>16</v>
      </c>
      <c r="S267" s="118" t="e">
        <f>VLOOKUP(DATE(YEAR(F267),MONTH(F267),DAY(F267)),Virkedager!C:G,IF(E267="B",3,2),0)+INDEX('SLA-parameter DRIFT'!D:D,R267+2)</f>
        <v>#N/A</v>
      </c>
      <c r="T267" s="122" t="e">
        <f>VLOOKUP(DATE(YEAR(F267),MONTH(F267),DAY(F267)),Virkedager!C:G,2,0)+INDEX('SLA-parameter DRIFT'!B:B,R267+1)</f>
        <v>#N/A</v>
      </c>
      <c r="U267" s="173" t="e">
        <f>VLOOKUP(DATE(YEAR(F267),MONTH(F267),DAY(F267)),Virkedager!C:G,IF(E267="B",3,2)+INDEX('SLA-parameter DRIFT'!E:E,R267+0,0),0)+INDEX('SLA-parameter DRIFT'!D:D,R267+1)</f>
        <v>#N/A</v>
      </c>
      <c r="V267" s="122" t="e">
        <f>VLOOKUP(DATE(YEAR(F267),MONTH(F267),DAY(F267)),Virkedager!C:G,2,0)+INDEX('SLA-parameter DRIFT'!B:B,R267+2)</f>
        <v>#N/A</v>
      </c>
      <c r="W267" s="118" t="e">
        <f>VLOOKUP(DATE(YEAR(F267),MONTH(F267),DAY(F267)),Virkedager!C:G,IF(E267="B",4,3)+INDEX('SLA-parameter DRIFT'!E:E,R267+2,0),0)+INDEX('SLA-parameter DRIFT'!D:D,R267+2)</f>
        <v>#N/A</v>
      </c>
      <c r="X267" s="122" t="str">
        <f t="shared" si="33"/>
        <v/>
      </c>
      <c r="Y267" s="119">
        <f>SUMIF(Virkedager!C:C,"&lt;" &amp; H267,Virkedager!A:A)-SUMIF(Virkedager!C:C,"&lt;" &amp; X267,Virkedager!A:A)</f>
        <v>0</v>
      </c>
      <c r="Z267" s="121" t="str">
        <f t="shared" si="34"/>
        <v/>
      </c>
      <c r="AA267" s="123" t="str">
        <f t="shared" si="29"/>
        <v/>
      </c>
      <c r="AB267" s="124" t="str">
        <f t="shared" si="28"/>
        <v/>
      </c>
      <c r="AC267" s="172"/>
    </row>
    <row r="268" spans="2:29" s="139" customFormat="1" ht="15" x14ac:dyDescent="0.25">
      <c r="B268" s="141"/>
      <c r="C268" s="142"/>
      <c r="D268" s="147"/>
      <c r="E268" s="148"/>
      <c r="F268" s="143"/>
      <c r="G268" s="144"/>
      <c r="H268" s="143"/>
      <c r="I268" s="144"/>
      <c r="J268" s="145"/>
      <c r="K268" s="146"/>
      <c r="L268" s="116" t="s">
        <v>77</v>
      </c>
      <c r="M268" s="117" t="s">
        <v>137</v>
      </c>
      <c r="N268" s="118">
        <f t="shared" si="30"/>
        <v>0</v>
      </c>
      <c r="O268" s="118">
        <f t="shared" si="31"/>
        <v>0</v>
      </c>
      <c r="P268" s="119">
        <f>SUMIF(Virkedager!C:C,"&lt;" &amp; H268,Virkedager!A:A)-SUMIF(Virkedager!C:C,"&lt;" &amp; F268,Virkedager!A:A)</f>
        <v>0</v>
      </c>
      <c r="Q268" s="120" t="str">
        <f t="shared" si="32"/>
        <v>Operatøraksess</v>
      </c>
      <c r="R268" s="121">
        <f>MATCH(Q268,'SLA-parameter DRIFT'!A:A,0)</f>
        <v>16</v>
      </c>
      <c r="S268" s="118" t="e">
        <f>VLOOKUP(DATE(YEAR(F268),MONTH(F268),DAY(F268)),Virkedager!C:G,IF(E268="B",3,2),0)+INDEX('SLA-parameter DRIFT'!D:D,R268+2)</f>
        <v>#N/A</v>
      </c>
      <c r="T268" s="122" t="e">
        <f>VLOOKUP(DATE(YEAR(F268),MONTH(F268),DAY(F268)),Virkedager!C:G,2,0)+INDEX('SLA-parameter DRIFT'!B:B,R268+1)</f>
        <v>#N/A</v>
      </c>
      <c r="U268" s="173" t="e">
        <f>VLOOKUP(DATE(YEAR(F268),MONTH(F268),DAY(F268)),Virkedager!C:G,IF(E268="B",3,2)+INDEX('SLA-parameter DRIFT'!E:E,R268+0,0),0)+INDEX('SLA-parameter DRIFT'!D:D,R268+1)</f>
        <v>#N/A</v>
      </c>
      <c r="V268" s="122" t="e">
        <f>VLOOKUP(DATE(YEAR(F268),MONTH(F268),DAY(F268)),Virkedager!C:G,2,0)+INDEX('SLA-parameter DRIFT'!B:B,R268+2)</f>
        <v>#N/A</v>
      </c>
      <c r="W268" s="118" t="e">
        <f>VLOOKUP(DATE(YEAR(F268),MONTH(F268),DAY(F268)),Virkedager!C:G,IF(E268="B",4,3)+INDEX('SLA-parameter DRIFT'!E:E,R268+2,0),0)+INDEX('SLA-parameter DRIFT'!D:D,R268+2)</f>
        <v>#N/A</v>
      </c>
      <c r="X268" s="122" t="str">
        <f t="shared" si="33"/>
        <v/>
      </c>
      <c r="Y268" s="119">
        <f>SUMIF(Virkedager!C:C,"&lt;" &amp; H268,Virkedager!A:A)-SUMIF(Virkedager!C:C,"&lt;" &amp; X268,Virkedager!A:A)</f>
        <v>0</v>
      </c>
      <c r="Z268" s="121" t="str">
        <f t="shared" si="34"/>
        <v/>
      </c>
      <c r="AA268" s="123" t="str">
        <f t="shared" si="29"/>
        <v/>
      </c>
      <c r="AB268" s="124" t="str">
        <f t="shared" si="28"/>
        <v/>
      </c>
      <c r="AC268" s="172"/>
    </row>
    <row r="269" spans="2:29" s="139" customFormat="1" ht="15" x14ac:dyDescent="0.25">
      <c r="B269" s="141"/>
      <c r="C269" s="142"/>
      <c r="D269" s="147"/>
      <c r="E269" s="148"/>
      <c r="F269" s="143"/>
      <c r="G269" s="144"/>
      <c r="H269" s="143"/>
      <c r="I269" s="144"/>
      <c r="J269" s="145"/>
      <c r="K269" s="146"/>
      <c r="L269" s="116" t="s">
        <v>77</v>
      </c>
      <c r="M269" s="117" t="s">
        <v>137</v>
      </c>
      <c r="N269" s="118">
        <f t="shared" si="30"/>
        <v>0</v>
      </c>
      <c r="O269" s="118">
        <f t="shared" si="31"/>
        <v>0</v>
      </c>
      <c r="P269" s="119">
        <f>SUMIF(Virkedager!C:C,"&lt;" &amp; H269,Virkedager!A:A)-SUMIF(Virkedager!C:C,"&lt;" &amp; F269,Virkedager!A:A)</f>
        <v>0</v>
      </c>
      <c r="Q269" s="120" t="str">
        <f t="shared" si="32"/>
        <v>Operatøraksess</v>
      </c>
      <c r="R269" s="121">
        <f>MATCH(Q269,'SLA-parameter DRIFT'!A:A,0)</f>
        <v>16</v>
      </c>
      <c r="S269" s="118" t="e">
        <f>VLOOKUP(DATE(YEAR(F269),MONTH(F269),DAY(F269)),Virkedager!C:G,IF(E269="B",3,2),0)+INDEX('SLA-parameter DRIFT'!D:D,R269+2)</f>
        <v>#N/A</v>
      </c>
      <c r="T269" s="122" t="e">
        <f>VLOOKUP(DATE(YEAR(F269),MONTH(F269),DAY(F269)),Virkedager!C:G,2,0)+INDEX('SLA-parameter DRIFT'!B:B,R269+1)</f>
        <v>#N/A</v>
      </c>
      <c r="U269" s="173" t="e">
        <f>VLOOKUP(DATE(YEAR(F269),MONTH(F269),DAY(F269)),Virkedager!C:G,IF(E269="B",3,2)+INDEX('SLA-parameter DRIFT'!E:E,R269+0,0),0)+INDEX('SLA-parameter DRIFT'!D:D,R269+1)</f>
        <v>#N/A</v>
      </c>
      <c r="V269" s="122" t="e">
        <f>VLOOKUP(DATE(YEAR(F269),MONTH(F269),DAY(F269)),Virkedager!C:G,2,0)+INDEX('SLA-parameter DRIFT'!B:B,R269+2)</f>
        <v>#N/A</v>
      </c>
      <c r="W269" s="118" t="e">
        <f>VLOOKUP(DATE(YEAR(F269),MONTH(F269),DAY(F269)),Virkedager!C:G,IF(E269="B",4,3)+INDEX('SLA-parameter DRIFT'!E:E,R269+2,0),0)+INDEX('SLA-parameter DRIFT'!D:D,R269+2)</f>
        <v>#N/A</v>
      </c>
      <c r="X269" s="122" t="str">
        <f t="shared" si="33"/>
        <v/>
      </c>
      <c r="Y269" s="119">
        <f>SUMIF(Virkedager!C:C,"&lt;" &amp; H269,Virkedager!A:A)-SUMIF(Virkedager!C:C,"&lt;" &amp; X269,Virkedager!A:A)</f>
        <v>0</v>
      </c>
      <c r="Z269" s="121" t="str">
        <f t="shared" si="34"/>
        <v/>
      </c>
      <c r="AA269" s="123" t="str">
        <f t="shared" si="29"/>
        <v/>
      </c>
      <c r="AB269" s="124" t="str">
        <f t="shared" si="28"/>
        <v/>
      </c>
      <c r="AC269" s="172"/>
    </row>
    <row r="270" spans="2:29" s="139" customFormat="1" ht="15" x14ac:dyDescent="0.25">
      <c r="B270" s="141"/>
      <c r="C270" s="142"/>
      <c r="D270" s="147"/>
      <c r="E270" s="148"/>
      <c r="F270" s="143"/>
      <c r="G270" s="144"/>
      <c r="H270" s="143"/>
      <c r="I270" s="144"/>
      <c r="J270" s="145"/>
      <c r="K270" s="146"/>
      <c r="L270" s="116" t="s">
        <v>77</v>
      </c>
      <c r="M270" s="117" t="s">
        <v>137</v>
      </c>
      <c r="N270" s="118">
        <f t="shared" si="30"/>
        <v>0</v>
      </c>
      <c r="O270" s="118">
        <f t="shared" si="31"/>
        <v>0</v>
      </c>
      <c r="P270" s="119">
        <f>SUMIF(Virkedager!C:C,"&lt;" &amp; H270,Virkedager!A:A)-SUMIF(Virkedager!C:C,"&lt;" &amp; F270,Virkedager!A:A)</f>
        <v>0</v>
      </c>
      <c r="Q270" s="120" t="str">
        <f t="shared" si="32"/>
        <v>Operatøraksess</v>
      </c>
      <c r="R270" s="121">
        <f>MATCH(Q270,'SLA-parameter DRIFT'!A:A,0)</f>
        <v>16</v>
      </c>
      <c r="S270" s="118" t="e">
        <f>VLOOKUP(DATE(YEAR(F270),MONTH(F270),DAY(F270)),Virkedager!C:G,IF(E270="B",3,2),0)+INDEX('SLA-parameter DRIFT'!D:D,R270+2)</f>
        <v>#N/A</v>
      </c>
      <c r="T270" s="122" t="e">
        <f>VLOOKUP(DATE(YEAR(F270),MONTH(F270),DAY(F270)),Virkedager!C:G,2,0)+INDEX('SLA-parameter DRIFT'!B:B,R270+1)</f>
        <v>#N/A</v>
      </c>
      <c r="U270" s="173" t="e">
        <f>VLOOKUP(DATE(YEAR(F270),MONTH(F270),DAY(F270)),Virkedager!C:G,IF(E270="B",3,2)+INDEX('SLA-parameter DRIFT'!E:E,R270+0,0),0)+INDEX('SLA-parameter DRIFT'!D:D,R270+1)</f>
        <v>#N/A</v>
      </c>
      <c r="V270" s="122" t="e">
        <f>VLOOKUP(DATE(YEAR(F270),MONTH(F270),DAY(F270)),Virkedager!C:G,2,0)+INDEX('SLA-parameter DRIFT'!B:B,R270+2)</f>
        <v>#N/A</v>
      </c>
      <c r="W270" s="118" t="e">
        <f>VLOOKUP(DATE(YEAR(F270),MONTH(F270),DAY(F270)),Virkedager!C:G,IF(E270="B",4,3)+INDEX('SLA-parameter DRIFT'!E:E,R270+2,0),0)+INDEX('SLA-parameter DRIFT'!D:D,R270+2)</f>
        <v>#N/A</v>
      </c>
      <c r="X270" s="122" t="str">
        <f t="shared" si="33"/>
        <v/>
      </c>
      <c r="Y270" s="119">
        <f>SUMIF(Virkedager!C:C,"&lt;" &amp; H270,Virkedager!A:A)-SUMIF(Virkedager!C:C,"&lt;" &amp; X270,Virkedager!A:A)</f>
        <v>0</v>
      </c>
      <c r="Z270" s="121" t="str">
        <f t="shared" si="34"/>
        <v/>
      </c>
      <c r="AA270" s="123" t="str">
        <f t="shared" si="29"/>
        <v/>
      </c>
      <c r="AB270" s="124" t="str">
        <f t="shared" si="28"/>
        <v/>
      </c>
      <c r="AC270" s="172"/>
    </row>
    <row r="271" spans="2:29" s="139" customFormat="1" ht="15" x14ac:dyDescent="0.25">
      <c r="B271" s="141"/>
      <c r="C271" s="142"/>
      <c r="D271" s="147"/>
      <c r="E271" s="148"/>
      <c r="F271" s="143"/>
      <c r="G271" s="144"/>
      <c r="H271" s="143"/>
      <c r="I271" s="144"/>
      <c r="J271" s="145"/>
      <c r="K271" s="146"/>
      <c r="L271" s="116" t="s">
        <v>77</v>
      </c>
      <c r="M271" s="117" t="s">
        <v>137</v>
      </c>
      <c r="N271" s="118">
        <f t="shared" si="30"/>
        <v>0</v>
      </c>
      <c r="O271" s="118">
        <f t="shared" si="31"/>
        <v>0</v>
      </c>
      <c r="P271" s="119">
        <f>SUMIF(Virkedager!C:C,"&lt;" &amp; H271,Virkedager!A:A)-SUMIF(Virkedager!C:C,"&lt;" &amp; F271,Virkedager!A:A)</f>
        <v>0</v>
      </c>
      <c r="Q271" s="120" t="str">
        <f t="shared" si="32"/>
        <v>Operatøraksess</v>
      </c>
      <c r="R271" s="121">
        <f>MATCH(Q271,'SLA-parameter DRIFT'!A:A,0)</f>
        <v>16</v>
      </c>
      <c r="S271" s="118" t="e">
        <f>VLOOKUP(DATE(YEAR(F271),MONTH(F271),DAY(F271)),Virkedager!C:G,IF(E271="B",3,2),0)+INDEX('SLA-parameter DRIFT'!D:D,R271+2)</f>
        <v>#N/A</v>
      </c>
      <c r="T271" s="122" t="e">
        <f>VLOOKUP(DATE(YEAR(F271),MONTH(F271),DAY(F271)),Virkedager!C:G,2,0)+INDEX('SLA-parameter DRIFT'!B:B,R271+1)</f>
        <v>#N/A</v>
      </c>
      <c r="U271" s="173" t="e">
        <f>VLOOKUP(DATE(YEAR(F271),MONTH(F271),DAY(F271)),Virkedager!C:G,IF(E271="B",3,2)+INDEX('SLA-parameter DRIFT'!E:E,R271+0,0),0)+INDEX('SLA-parameter DRIFT'!D:D,R271+1)</f>
        <v>#N/A</v>
      </c>
      <c r="V271" s="122" t="e">
        <f>VLOOKUP(DATE(YEAR(F271),MONTH(F271),DAY(F271)),Virkedager!C:G,2,0)+INDEX('SLA-parameter DRIFT'!B:B,R271+2)</f>
        <v>#N/A</v>
      </c>
      <c r="W271" s="118" t="e">
        <f>VLOOKUP(DATE(YEAR(F271),MONTH(F271),DAY(F271)),Virkedager!C:G,IF(E271="B",4,3)+INDEX('SLA-parameter DRIFT'!E:E,R271+2,0),0)+INDEX('SLA-parameter DRIFT'!D:D,R271+2)</f>
        <v>#N/A</v>
      </c>
      <c r="X271" s="122" t="str">
        <f t="shared" si="33"/>
        <v/>
      </c>
      <c r="Y271" s="119">
        <f>SUMIF(Virkedager!C:C,"&lt;" &amp; H271,Virkedager!A:A)-SUMIF(Virkedager!C:C,"&lt;" &amp; X271,Virkedager!A:A)</f>
        <v>0</v>
      </c>
      <c r="Z271" s="121" t="str">
        <f t="shared" si="34"/>
        <v/>
      </c>
      <c r="AA271" s="123" t="str">
        <f t="shared" si="29"/>
        <v/>
      </c>
      <c r="AB271" s="124" t="str">
        <f t="shared" si="28"/>
        <v/>
      </c>
      <c r="AC271" s="172"/>
    </row>
    <row r="272" spans="2:29" s="139" customFormat="1" ht="15" x14ac:dyDescent="0.25">
      <c r="B272" s="141"/>
      <c r="C272" s="142"/>
      <c r="D272" s="147"/>
      <c r="E272" s="148"/>
      <c r="F272" s="143"/>
      <c r="G272" s="144"/>
      <c r="H272" s="143"/>
      <c r="I272" s="144"/>
      <c r="J272" s="145"/>
      <c r="K272" s="146"/>
      <c r="L272" s="116" t="s">
        <v>77</v>
      </c>
      <c r="M272" s="117" t="s">
        <v>137</v>
      </c>
      <c r="N272" s="118">
        <f t="shared" si="30"/>
        <v>0</v>
      </c>
      <c r="O272" s="118">
        <f t="shared" si="31"/>
        <v>0</v>
      </c>
      <c r="P272" s="119">
        <f>SUMIF(Virkedager!C:C,"&lt;" &amp; H272,Virkedager!A:A)-SUMIF(Virkedager!C:C,"&lt;" &amp; F272,Virkedager!A:A)</f>
        <v>0</v>
      </c>
      <c r="Q272" s="120" t="str">
        <f t="shared" si="32"/>
        <v>Operatøraksess</v>
      </c>
      <c r="R272" s="121">
        <f>MATCH(Q272,'SLA-parameter DRIFT'!A:A,0)</f>
        <v>16</v>
      </c>
      <c r="S272" s="118" t="e">
        <f>VLOOKUP(DATE(YEAR(F272),MONTH(F272),DAY(F272)),Virkedager!C:G,IF(E272="B",3,2),0)+INDEX('SLA-parameter DRIFT'!D:D,R272+2)</f>
        <v>#N/A</v>
      </c>
      <c r="T272" s="122" t="e">
        <f>VLOOKUP(DATE(YEAR(F272),MONTH(F272),DAY(F272)),Virkedager!C:G,2,0)+INDEX('SLA-parameter DRIFT'!B:B,R272+1)</f>
        <v>#N/A</v>
      </c>
      <c r="U272" s="173" t="e">
        <f>VLOOKUP(DATE(YEAR(F272),MONTH(F272),DAY(F272)),Virkedager!C:G,IF(E272="B",3,2)+INDEX('SLA-parameter DRIFT'!E:E,R272+0,0),0)+INDEX('SLA-parameter DRIFT'!D:D,R272+1)</f>
        <v>#N/A</v>
      </c>
      <c r="V272" s="122" t="e">
        <f>VLOOKUP(DATE(YEAR(F272),MONTH(F272),DAY(F272)),Virkedager!C:G,2,0)+INDEX('SLA-parameter DRIFT'!B:B,R272+2)</f>
        <v>#N/A</v>
      </c>
      <c r="W272" s="118" t="e">
        <f>VLOOKUP(DATE(YEAR(F272),MONTH(F272),DAY(F272)),Virkedager!C:G,IF(E272="B",4,3)+INDEX('SLA-parameter DRIFT'!E:E,R272+2,0),0)+INDEX('SLA-parameter DRIFT'!D:D,R272+2)</f>
        <v>#N/A</v>
      </c>
      <c r="X272" s="122" t="str">
        <f t="shared" si="33"/>
        <v/>
      </c>
      <c r="Y272" s="119">
        <f>SUMIF(Virkedager!C:C,"&lt;" &amp; H272,Virkedager!A:A)-SUMIF(Virkedager!C:C,"&lt;" &amp; X272,Virkedager!A:A)</f>
        <v>0</v>
      </c>
      <c r="Z272" s="121" t="str">
        <f t="shared" si="34"/>
        <v/>
      </c>
      <c r="AA272" s="123" t="str">
        <f t="shared" si="29"/>
        <v/>
      </c>
      <c r="AB272" s="124" t="str">
        <f t="shared" si="28"/>
        <v/>
      </c>
      <c r="AC272" s="172"/>
    </row>
    <row r="273" spans="2:29" s="139" customFormat="1" ht="15" x14ac:dyDescent="0.25">
      <c r="B273" s="141"/>
      <c r="C273" s="142"/>
      <c r="D273" s="147"/>
      <c r="E273" s="148"/>
      <c r="F273" s="143"/>
      <c r="G273" s="144"/>
      <c r="H273" s="143"/>
      <c r="I273" s="144"/>
      <c r="J273" s="145"/>
      <c r="K273" s="146"/>
      <c r="L273" s="116" t="s">
        <v>77</v>
      </c>
      <c r="M273" s="117" t="s">
        <v>137</v>
      </c>
      <c r="N273" s="118">
        <f t="shared" si="30"/>
        <v>0</v>
      </c>
      <c r="O273" s="118">
        <f t="shared" si="31"/>
        <v>0</v>
      </c>
      <c r="P273" s="119">
        <f>SUMIF(Virkedager!C:C,"&lt;" &amp; H273,Virkedager!A:A)-SUMIF(Virkedager!C:C,"&lt;" &amp; F273,Virkedager!A:A)</f>
        <v>0</v>
      </c>
      <c r="Q273" s="120" t="str">
        <f t="shared" si="32"/>
        <v>Operatøraksess</v>
      </c>
      <c r="R273" s="121">
        <f>MATCH(Q273,'SLA-parameter DRIFT'!A:A,0)</f>
        <v>16</v>
      </c>
      <c r="S273" s="118" t="e">
        <f>VLOOKUP(DATE(YEAR(F273),MONTH(F273),DAY(F273)),Virkedager!C:G,IF(E273="B",3,2),0)+INDEX('SLA-parameter DRIFT'!D:D,R273+2)</f>
        <v>#N/A</v>
      </c>
      <c r="T273" s="122" t="e">
        <f>VLOOKUP(DATE(YEAR(F273),MONTH(F273),DAY(F273)),Virkedager!C:G,2,0)+INDEX('SLA-parameter DRIFT'!B:B,R273+1)</f>
        <v>#N/A</v>
      </c>
      <c r="U273" s="173" t="e">
        <f>VLOOKUP(DATE(YEAR(F273),MONTH(F273),DAY(F273)),Virkedager!C:G,IF(E273="B",3,2)+INDEX('SLA-parameter DRIFT'!E:E,R273+0,0),0)+INDEX('SLA-parameter DRIFT'!D:D,R273+1)</f>
        <v>#N/A</v>
      </c>
      <c r="V273" s="122" t="e">
        <f>VLOOKUP(DATE(YEAR(F273),MONTH(F273),DAY(F273)),Virkedager!C:G,2,0)+INDEX('SLA-parameter DRIFT'!B:B,R273+2)</f>
        <v>#N/A</v>
      </c>
      <c r="W273" s="118" t="e">
        <f>VLOOKUP(DATE(YEAR(F273),MONTH(F273),DAY(F273)),Virkedager!C:G,IF(E273="B",4,3)+INDEX('SLA-parameter DRIFT'!E:E,R273+2,0),0)+INDEX('SLA-parameter DRIFT'!D:D,R273+2)</f>
        <v>#N/A</v>
      </c>
      <c r="X273" s="122" t="str">
        <f t="shared" si="33"/>
        <v/>
      </c>
      <c r="Y273" s="119">
        <f>SUMIF(Virkedager!C:C,"&lt;" &amp; H273,Virkedager!A:A)-SUMIF(Virkedager!C:C,"&lt;" &amp; X273,Virkedager!A:A)</f>
        <v>0</v>
      </c>
      <c r="Z273" s="121" t="str">
        <f t="shared" si="34"/>
        <v/>
      </c>
      <c r="AA273" s="123" t="str">
        <f t="shared" si="29"/>
        <v/>
      </c>
      <c r="AB273" s="124" t="str">
        <f t="shared" si="28"/>
        <v/>
      </c>
      <c r="AC273" s="172"/>
    </row>
    <row r="274" spans="2:29" s="139" customFormat="1" ht="15" x14ac:dyDescent="0.25">
      <c r="B274" s="141"/>
      <c r="C274" s="142"/>
      <c r="D274" s="147"/>
      <c r="E274" s="148"/>
      <c r="F274" s="143"/>
      <c r="G274" s="144"/>
      <c r="H274" s="143"/>
      <c r="I274" s="144"/>
      <c r="J274" s="145"/>
      <c r="K274" s="146"/>
      <c r="L274" s="116" t="s">
        <v>77</v>
      </c>
      <c r="M274" s="117" t="s">
        <v>137</v>
      </c>
      <c r="N274" s="118">
        <f t="shared" si="30"/>
        <v>0</v>
      </c>
      <c r="O274" s="118">
        <f t="shared" si="31"/>
        <v>0</v>
      </c>
      <c r="P274" s="119">
        <f>SUMIF(Virkedager!C:C,"&lt;" &amp; H274,Virkedager!A:A)-SUMIF(Virkedager!C:C,"&lt;" &amp; F274,Virkedager!A:A)</f>
        <v>0</v>
      </c>
      <c r="Q274" s="120" t="str">
        <f t="shared" si="32"/>
        <v>Operatøraksess</v>
      </c>
      <c r="R274" s="121">
        <f>MATCH(Q274,'SLA-parameter DRIFT'!A:A,0)</f>
        <v>16</v>
      </c>
      <c r="S274" s="118" t="e">
        <f>VLOOKUP(DATE(YEAR(F274),MONTH(F274),DAY(F274)),Virkedager!C:G,IF(E274="B",3,2),0)+INDEX('SLA-parameter DRIFT'!D:D,R274+2)</f>
        <v>#N/A</v>
      </c>
      <c r="T274" s="122" t="e">
        <f>VLOOKUP(DATE(YEAR(F274),MONTH(F274),DAY(F274)),Virkedager!C:G,2,0)+INDEX('SLA-parameter DRIFT'!B:B,R274+1)</f>
        <v>#N/A</v>
      </c>
      <c r="U274" s="173" t="e">
        <f>VLOOKUP(DATE(YEAR(F274),MONTH(F274),DAY(F274)),Virkedager!C:G,IF(E274="B",3,2)+INDEX('SLA-parameter DRIFT'!E:E,R274+0,0),0)+INDEX('SLA-parameter DRIFT'!D:D,R274+1)</f>
        <v>#N/A</v>
      </c>
      <c r="V274" s="122" t="e">
        <f>VLOOKUP(DATE(YEAR(F274),MONTH(F274),DAY(F274)),Virkedager!C:G,2,0)+INDEX('SLA-parameter DRIFT'!B:B,R274+2)</f>
        <v>#N/A</v>
      </c>
      <c r="W274" s="118" t="e">
        <f>VLOOKUP(DATE(YEAR(F274),MONTH(F274),DAY(F274)),Virkedager!C:G,IF(E274="B",4,3)+INDEX('SLA-parameter DRIFT'!E:E,R274+2,0),0)+INDEX('SLA-parameter DRIFT'!D:D,R274+2)</f>
        <v>#N/A</v>
      </c>
      <c r="X274" s="122" t="str">
        <f t="shared" si="33"/>
        <v/>
      </c>
      <c r="Y274" s="119">
        <f>SUMIF(Virkedager!C:C,"&lt;" &amp; H274,Virkedager!A:A)-SUMIF(Virkedager!C:C,"&lt;" &amp; X274,Virkedager!A:A)</f>
        <v>0</v>
      </c>
      <c r="Z274" s="121" t="str">
        <f t="shared" si="34"/>
        <v/>
      </c>
      <c r="AA274" s="123" t="str">
        <f t="shared" si="29"/>
        <v/>
      </c>
      <c r="AB274" s="124" t="str">
        <f t="shared" ref="AB274:AB337" si="35">IF(F274="","",IF(NOT(Z274),J274*0.06*AA274,0))</f>
        <v/>
      </c>
      <c r="AC274" s="172"/>
    </row>
    <row r="275" spans="2:29" s="139" customFormat="1" ht="15" x14ac:dyDescent="0.25">
      <c r="B275" s="141"/>
      <c r="C275" s="142"/>
      <c r="D275" s="147"/>
      <c r="E275" s="148"/>
      <c r="F275" s="143"/>
      <c r="G275" s="144"/>
      <c r="H275" s="143"/>
      <c r="I275" s="144"/>
      <c r="J275" s="145"/>
      <c r="K275" s="146"/>
      <c r="L275" s="116" t="s">
        <v>77</v>
      </c>
      <c r="M275" s="117" t="s">
        <v>137</v>
      </c>
      <c r="N275" s="118">
        <f t="shared" si="30"/>
        <v>0</v>
      </c>
      <c r="O275" s="118">
        <f t="shared" si="31"/>
        <v>0</v>
      </c>
      <c r="P275" s="119">
        <f>SUMIF(Virkedager!C:C,"&lt;" &amp; H275,Virkedager!A:A)-SUMIF(Virkedager!C:C,"&lt;" &amp; F275,Virkedager!A:A)</f>
        <v>0</v>
      </c>
      <c r="Q275" s="120" t="str">
        <f t="shared" si="32"/>
        <v>Operatøraksess</v>
      </c>
      <c r="R275" s="121">
        <f>MATCH(Q275,'SLA-parameter DRIFT'!A:A,0)</f>
        <v>16</v>
      </c>
      <c r="S275" s="118" t="e">
        <f>VLOOKUP(DATE(YEAR(F275),MONTH(F275),DAY(F275)),Virkedager!C:G,IF(E275="B",3,2),0)+INDEX('SLA-parameter DRIFT'!D:D,R275+2)</f>
        <v>#N/A</v>
      </c>
      <c r="T275" s="122" t="e">
        <f>VLOOKUP(DATE(YEAR(F275),MONTH(F275),DAY(F275)),Virkedager!C:G,2,0)+INDEX('SLA-parameter DRIFT'!B:B,R275+1)</f>
        <v>#N/A</v>
      </c>
      <c r="U275" s="173" t="e">
        <f>VLOOKUP(DATE(YEAR(F275),MONTH(F275),DAY(F275)),Virkedager!C:G,IF(E275="B",3,2)+INDEX('SLA-parameter DRIFT'!E:E,R275+0,0),0)+INDEX('SLA-parameter DRIFT'!D:D,R275+1)</f>
        <v>#N/A</v>
      </c>
      <c r="V275" s="122" t="e">
        <f>VLOOKUP(DATE(YEAR(F275),MONTH(F275),DAY(F275)),Virkedager!C:G,2,0)+INDEX('SLA-parameter DRIFT'!B:B,R275+2)</f>
        <v>#N/A</v>
      </c>
      <c r="W275" s="118" t="e">
        <f>VLOOKUP(DATE(YEAR(F275),MONTH(F275),DAY(F275)),Virkedager!C:G,IF(E275="B",4,3)+INDEX('SLA-parameter DRIFT'!E:E,R275+2,0),0)+INDEX('SLA-parameter DRIFT'!D:D,R275+2)</f>
        <v>#N/A</v>
      </c>
      <c r="X275" s="122" t="str">
        <f t="shared" si="33"/>
        <v/>
      </c>
      <c r="Y275" s="119">
        <f>SUMIF(Virkedager!C:C,"&lt;" &amp; H275,Virkedager!A:A)-SUMIF(Virkedager!C:C,"&lt;" &amp; X275,Virkedager!A:A)</f>
        <v>0</v>
      </c>
      <c r="Z275" s="121" t="str">
        <f t="shared" si="34"/>
        <v/>
      </c>
      <c r="AA275" s="123" t="str">
        <f t="shared" si="29"/>
        <v/>
      </c>
      <c r="AB275" s="124" t="str">
        <f t="shared" si="35"/>
        <v/>
      </c>
      <c r="AC275" s="172"/>
    </row>
    <row r="276" spans="2:29" s="139" customFormat="1" ht="15" x14ac:dyDescent="0.25">
      <c r="B276" s="141"/>
      <c r="C276" s="142"/>
      <c r="D276" s="147"/>
      <c r="E276" s="148"/>
      <c r="F276" s="143"/>
      <c r="G276" s="144"/>
      <c r="H276" s="143"/>
      <c r="I276" s="144"/>
      <c r="J276" s="145"/>
      <c r="K276" s="146"/>
      <c r="L276" s="116" t="s">
        <v>77</v>
      </c>
      <c r="M276" s="117" t="s">
        <v>137</v>
      </c>
      <c r="N276" s="118">
        <f t="shared" si="30"/>
        <v>0</v>
      </c>
      <c r="O276" s="118">
        <f t="shared" si="31"/>
        <v>0</v>
      </c>
      <c r="P276" s="119">
        <f>SUMIF(Virkedager!C:C,"&lt;" &amp; H276,Virkedager!A:A)-SUMIF(Virkedager!C:C,"&lt;" &amp; F276,Virkedager!A:A)</f>
        <v>0</v>
      </c>
      <c r="Q276" s="120" t="str">
        <f t="shared" si="32"/>
        <v>Operatøraksess</v>
      </c>
      <c r="R276" s="121">
        <f>MATCH(Q276,'SLA-parameter DRIFT'!A:A,0)</f>
        <v>16</v>
      </c>
      <c r="S276" s="118" t="e">
        <f>VLOOKUP(DATE(YEAR(F276),MONTH(F276),DAY(F276)),Virkedager!C:G,IF(E276="B",3,2),0)+INDEX('SLA-parameter DRIFT'!D:D,R276+2)</f>
        <v>#N/A</v>
      </c>
      <c r="T276" s="122" t="e">
        <f>VLOOKUP(DATE(YEAR(F276),MONTH(F276),DAY(F276)),Virkedager!C:G,2,0)+INDEX('SLA-parameter DRIFT'!B:B,R276+1)</f>
        <v>#N/A</v>
      </c>
      <c r="U276" s="173" t="e">
        <f>VLOOKUP(DATE(YEAR(F276),MONTH(F276),DAY(F276)),Virkedager!C:G,IF(E276="B",3,2)+INDEX('SLA-parameter DRIFT'!E:E,R276+0,0),0)+INDEX('SLA-parameter DRIFT'!D:D,R276+1)</f>
        <v>#N/A</v>
      </c>
      <c r="V276" s="122" t="e">
        <f>VLOOKUP(DATE(YEAR(F276),MONTH(F276),DAY(F276)),Virkedager!C:G,2,0)+INDEX('SLA-parameter DRIFT'!B:B,R276+2)</f>
        <v>#N/A</v>
      </c>
      <c r="W276" s="118" t="e">
        <f>VLOOKUP(DATE(YEAR(F276),MONTH(F276),DAY(F276)),Virkedager!C:G,IF(E276="B",4,3)+INDEX('SLA-parameter DRIFT'!E:E,R276+2,0),0)+INDEX('SLA-parameter DRIFT'!D:D,R276+2)</f>
        <v>#N/A</v>
      </c>
      <c r="X276" s="122" t="str">
        <f t="shared" si="33"/>
        <v/>
      </c>
      <c r="Y276" s="119">
        <f>SUMIF(Virkedager!C:C,"&lt;" &amp; H276,Virkedager!A:A)-SUMIF(Virkedager!C:C,"&lt;" &amp; X276,Virkedager!A:A)</f>
        <v>0</v>
      </c>
      <c r="Z276" s="121" t="str">
        <f t="shared" si="34"/>
        <v/>
      </c>
      <c r="AA276" s="123" t="str">
        <f t="shared" si="29"/>
        <v/>
      </c>
      <c r="AB276" s="124" t="str">
        <f t="shared" si="35"/>
        <v/>
      </c>
      <c r="AC276" s="172"/>
    </row>
    <row r="277" spans="2:29" s="139" customFormat="1" ht="15" x14ac:dyDescent="0.25">
      <c r="B277" s="141"/>
      <c r="C277" s="142"/>
      <c r="D277" s="147"/>
      <c r="E277" s="148"/>
      <c r="F277" s="143"/>
      <c r="G277" s="144"/>
      <c r="H277" s="143"/>
      <c r="I277" s="144"/>
      <c r="J277" s="145"/>
      <c r="K277" s="146"/>
      <c r="L277" s="116" t="s">
        <v>77</v>
      </c>
      <c r="M277" s="117" t="s">
        <v>137</v>
      </c>
      <c r="N277" s="118">
        <f t="shared" si="30"/>
        <v>0</v>
      </c>
      <c r="O277" s="118">
        <f t="shared" si="31"/>
        <v>0</v>
      </c>
      <c r="P277" s="119">
        <f>SUMIF(Virkedager!C:C,"&lt;" &amp; H277,Virkedager!A:A)-SUMIF(Virkedager!C:C,"&lt;" &amp; F277,Virkedager!A:A)</f>
        <v>0</v>
      </c>
      <c r="Q277" s="120" t="str">
        <f t="shared" si="32"/>
        <v>Operatøraksess</v>
      </c>
      <c r="R277" s="121">
        <f>MATCH(Q277,'SLA-parameter DRIFT'!A:A,0)</f>
        <v>16</v>
      </c>
      <c r="S277" s="118" t="e">
        <f>VLOOKUP(DATE(YEAR(F277),MONTH(F277),DAY(F277)),Virkedager!C:G,IF(E277="B",3,2),0)+INDEX('SLA-parameter DRIFT'!D:D,R277+2)</f>
        <v>#N/A</v>
      </c>
      <c r="T277" s="122" t="e">
        <f>VLOOKUP(DATE(YEAR(F277),MONTH(F277),DAY(F277)),Virkedager!C:G,2,0)+INDEX('SLA-parameter DRIFT'!B:B,R277+1)</f>
        <v>#N/A</v>
      </c>
      <c r="U277" s="173" t="e">
        <f>VLOOKUP(DATE(YEAR(F277),MONTH(F277),DAY(F277)),Virkedager!C:G,IF(E277="B",3,2)+INDEX('SLA-parameter DRIFT'!E:E,R277+0,0),0)+INDEX('SLA-parameter DRIFT'!D:D,R277+1)</f>
        <v>#N/A</v>
      </c>
      <c r="V277" s="122" t="e">
        <f>VLOOKUP(DATE(YEAR(F277),MONTH(F277),DAY(F277)),Virkedager!C:G,2,0)+INDEX('SLA-parameter DRIFT'!B:B,R277+2)</f>
        <v>#N/A</v>
      </c>
      <c r="W277" s="118" t="e">
        <f>VLOOKUP(DATE(YEAR(F277),MONTH(F277),DAY(F277)),Virkedager!C:G,IF(E277="B",4,3)+INDEX('SLA-parameter DRIFT'!E:E,R277+2,0),0)+INDEX('SLA-parameter DRIFT'!D:D,R277+2)</f>
        <v>#N/A</v>
      </c>
      <c r="X277" s="122" t="str">
        <f t="shared" si="33"/>
        <v/>
      </c>
      <c r="Y277" s="119">
        <f>SUMIF(Virkedager!C:C,"&lt;" &amp; H277,Virkedager!A:A)-SUMIF(Virkedager!C:C,"&lt;" &amp; X277,Virkedager!A:A)</f>
        <v>0</v>
      </c>
      <c r="Z277" s="121" t="str">
        <f t="shared" si="34"/>
        <v/>
      </c>
      <c r="AA277" s="123" t="str">
        <f t="shared" si="29"/>
        <v/>
      </c>
      <c r="AB277" s="124" t="str">
        <f t="shared" si="35"/>
        <v/>
      </c>
      <c r="AC277" s="172"/>
    </row>
    <row r="278" spans="2:29" s="139" customFormat="1" ht="15" x14ac:dyDescent="0.25">
      <c r="B278" s="141"/>
      <c r="C278" s="142"/>
      <c r="D278" s="147"/>
      <c r="E278" s="148"/>
      <c r="F278" s="143"/>
      <c r="G278" s="144"/>
      <c r="H278" s="143"/>
      <c r="I278" s="144"/>
      <c r="J278" s="145"/>
      <c r="K278" s="146"/>
      <c r="L278" s="116" t="s">
        <v>77</v>
      </c>
      <c r="M278" s="117" t="s">
        <v>137</v>
      </c>
      <c r="N278" s="118">
        <f t="shared" si="30"/>
        <v>0</v>
      </c>
      <c r="O278" s="118">
        <f t="shared" si="31"/>
        <v>0</v>
      </c>
      <c r="P278" s="119">
        <f>SUMIF(Virkedager!C:C,"&lt;" &amp; H278,Virkedager!A:A)-SUMIF(Virkedager!C:C,"&lt;" &amp; F278,Virkedager!A:A)</f>
        <v>0</v>
      </c>
      <c r="Q278" s="120" t="str">
        <f t="shared" si="32"/>
        <v>Operatøraksess</v>
      </c>
      <c r="R278" s="121">
        <f>MATCH(Q278,'SLA-parameter DRIFT'!A:A,0)</f>
        <v>16</v>
      </c>
      <c r="S278" s="118" t="e">
        <f>VLOOKUP(DATE(YEAR(F278),MONTH(F278),DAY(F278)),Virkedager!C:G,IF(E278="B",3,2),0)+INDEX('SLA-parameter DRIFT'!D:D,R278+2)</f>
        <v>#N/A</v>
      </c>
      <c r="T278" s="122" t="e">
        <f>VLOOKUP(DATE(YEAR(F278),MONTH(F278),DAY(F278)),Virkedager!C:G,2,0)+INDEX('SLA-parameter DRIFT'!B:B,R278+1)</f>
        <v>#N/A</v>
      </c>
      <c r="U278" s="173" t="e">
        <f>VLOOKUP(DATE(YEAR(F278),MONTH(F278),DAY(F278)),Virkedager!C:G,IF(E278="B",3,2)+INDEX('SLA-parameter DRIFT'!E:E,R278+0,0),0)+INDEX('SLA-parameter DRIFT'!D:D,R278+1)</f>
        <v>#N/A</v>
      </c>
      <c r="V278" s="122" t="e">
        <f>VLOOKUP(DATE(YEAR(F278),MONTH(F278),DAY(F278)),Virkedager!C:G,2,0)+INDEX('SLA-parameter DRIFT'!B:B,R278+2)</f>
        <v>#N/A</v>
      </c>
      <c r="W278" s="118" t="e">
        <f>VLOOKUP(DATE(YEAR(F278),MONTH(F278),DAY(F278)),Virkedager!C:G,IF(E278="B",4,3)+INDEX('SLA-parameter DRIFT'!E:E,R278+2,0),0)+INDEX('SLA-parameter DRIFT'!D:D,R278+2)</f>
        <v>#N/A</v>
      </c>
      <c r="X278" s="122" t="str">
        <f t="shared" si="33"/>
        <v/>
      </c>
      <c r="Y278" s="119">
        <f>SUMIF(Virkedager!C:C,"&lt;" &amp; H278,Virkedager!A:A)-SUMIF(Virkedager!C:C,"&lt;" &amp; X278,Virkedager!A:A)</f>
        <v>0</v>
      </c>
      <c r="Z278" s="121" t="str">
        <f t="shared" si="34"/>
        <v/>
      </c>
      <c r="AA278" s="123" t="str">
        <f t="shared" si="29"/>
        <v/>
      </c>
      <c r="AB278" s="124" t="str">
        <f t="shared" si="35"/>
        <v/>
      </c>
      <c r="AC278" s="172"/>
    </row>
    <row r="279" spans="2:29" s="139" customFormat="1" ht="15" x14ac:dyDescent="0.25">
      <c r="B279" s="141"/>
      <c r="C279" s="142"/>
      <c r="D279" s="147"/>
      <c r="E279" s="148"/>
      <c r="F279" s="143"/>
      <c r="G279" s="144"/>
      <c r="H279" s="143"/>
      <c r="I279" s="144"/>
      <c r="J279" s="145"/>
      <c r="K279" s="146"/>
      <c r="L279" s="116" t="s">
        <v>77</v>
      </c>
      <c r="M279" s="117" t="s">
        <v>137</v>
      </c>
      <c r="N279" s="118">
        <f t="shared" si="30"/>
        <v>0</v>
      </c>
      <c r="O279" s="118">
        <f t="shared" si="31"/>
        <v>0</v>
      </c>
      <c r="P279" s="119">
        <f>SUMIF(Virkedager!C:C,"&lt;" &amp; H279,Virkedager!A:A)-SUMIF(Virkedager!C:C,"&lt;" &amp; F279,Virkedager!A:A)</f>
        <v>0</v>
      </c>
      <c r="Q279" s="120" t="str">
        <f t="shared" si="32"/>
        <v>Operatøraksess</v>
      </c>
      <c r="R279" s="121">
        <f>MATCH(Q279,'SLA-parameter DRIFT'!A:A,0)</f>
        <v>16</v>
      </c>
      <c r="S279" s="118" t="e">
        <f>VLOOKUP(DATE(YEAR(F279),MONTH(F279),DAY(F279)),Virkedager!C:G,IF(E279="B",3,2),0)+INDEX('SLA-parameter DRIFT'!D:D,R279+2)</f>
        <v>#N/A</v>
      </c>
      <c r="T279" s="122" t="e">
        <f>VLOOKUP(DATE(YEAR(F279),MONTH(F279),DAY(F279)),Virkedager!C:G,2,0)+INDEX('SLA-parameter DRIFT'!B:B,R279+1)</f>
        <v>#N/A</v>
      </c>
      <c r="U279" s="173" t="e">
        <f>VLOOKUP(DATE(YEAR(F279),MONTH(F279),DAY(F279)),Virkedager!C:G,IF(E279="B",3,2)+INDEX('SLA-parameter DRIFT'!E:E,R279+0,0),0)+INDEX('SLA-parameter DRIFT'!D:D,R279+1)</f>
        <v>#N/A</v>
      </c>
      <c r="V279" s="122" t="e">
        <f>VLOOKUP(DATE(YEAR(F279),MONTH(F279),DAY(F279)),Virkedager!C:G,2,0)+INDEX('SLA-parameter DRIFT'!B:B,R279+2)</f>
        <v>#N/A</v>
      </c>
      <c r="W279" s="118" t="e">
        <f>VLOOKUP(DATE(YEAR(F279),MONTH(F279),DAY(F279)),Virkedager!C:G,IF(E279="B",4,3)+INDEX('SLA-parameter DRIFT'!E:E,R279+2,0),0)+INDEX('SLA-parameter DRIFT'!D:D,R279+2)</f>
        <v>#N/A</v>
      </c>
      <c r="X279" s="122" t="str">
        <f t="shared" si="33"/>
        <v/>
      </c>
      <c r="Y279" s="119">
        <f>SUMIF(Virkedager!C:C,"&lt;" &amp; H279,Virkedager!A:A)-SUMIF(Virkedager!C:C,"&lt;" &amp; X279,Virkedager!A:A)</f>
        <v>0</v>
      </c>
      <c r="Z279" s="121" t="str">
        <f t="shared" si="34"/>
        <v/>
      </c>
      <c r="AA279" s="123" t="str">
        <f t="shared" si="29"/>
        <v/>
      </c>
      <c r="AB279" s="124" t="str">
        <f t="shared" si="35"/>
        <v/>
      </c>
      <c r="AC279" s="172"/>
    </row>
    <row r="280" spans="2:29" s="139" customFormat="1" ht="15" x14ac:dyDescent="0.25">
      <c r="B280" s="141"/>
      <c r="C280" s="142"/>
      <c r="D280" s="147"/>
      <c r="E280" s="148"/>
      <c r="F280" s="143"/>
      <c r="G280" s="144"/>
      <c r="H280" s="143"/>
      <c r="I280" s="144"/>
      <c r="J280" s="145"/>
      <c r="K280" s="146"/>
      <c r="L280" s="116" t="s">
        <v>77</v>
      </c>
      <c r="M280" s="117" t="s">
        <v>137</v>
      </c>
      <c r="N280" s="118">
        <f t="shared" si="30"/>
        <v>0</v>
      </c>
      <c r="O280" s="118">
        <f t="shared" si="31"/>
        <v>0</v>
      </c>
      <c r="P280" s="119">
        <f>SUMIF(Virkedager!C:C,"&lt;" &amp; H280,Virkedager!A:A)-SUMIF(Virkedager!C:C,"&lt;" &amp; F280,Virkedager!A:A)</f>
        <v>0</v>
      </c>
      <c r="Q280" s="120" t="str">
        <f t="shared" si="32"/>
        <v>Operatøraksess</v>
      </c>
      <c r="R280" s="121">
        <f>MATCH(Q280,'SLA-parameter DRIFT'!A:A,0)</f>
        <v>16</v>
      </c>
      <c r="S280" s="118" t="e">
        <f>VLOOKUP(DATE(YEAR(F280),MONTH(F280),DAY(F280)),Virkedager!C:G,IF(E280="B",3,2),0)+INDEX('SLA-parameter DRIFT'!D:D,R280+2)</f>
        <v>#N/A</v>
      </c>
      <c r="T280" s="122" t="e">
        <f>VLOOKUP(DATE(YEAR(F280),MONTH(F280),DAY(F280)),Virkedager!C:G,2,0)+INDEX('SLA-parameter DRIFT'!B:B,R280+1)</f>
        <v>#N/A</v>
      </c>
      <c r="U280" s="173" t="e">
        <f>VLOOKUP(DATE(YEAR(F280),MONTH(F280),DAY(F280)),Virkedager!C:G,IF(E280="B",3,2)+INDEX('SLA-parameter DRIFT'!E:E,R280+0,0),0)+INDEX('SLA-parameter DRIFT'!D:D,R280+1)</f>
        <v>#N/A</v>
      </c>
      <c r="V280" s="122" t="e">
        <f>VLOOKUP(DATE(YEAR(F280),MONTH(F280),DAY(F280)),Virkedager!C:G,2,0)+INDEX('SLA-parameter DRIFT'!B:B,R280+2)</f>
        <v>#N/A</v>
      </c>
      <c r="W280" s="118" t="e">
        <f>VLOOKUP(DATE(YEAR(F280),MONTH(F280),DAY(F280)),Virkedager!C:G,IF(E280="B",4,3)+INDEX('SLA-parameter DRIFT'!E:E,R280+2,0),0)+INDEX('SLA-parameter DRIFT'!D:D,R280+2)</f>
        <v>#N/A</v>
      </c>
      <c r="X280" s="122" t="str">
        <f t="shared" si="33"/>
        <v/>
      </c>
      <c r="Y280" s="119">
        <f>SUMIF(Virkedager!C:C,"&lt;" &amp; H280,Virkedager!A:A)-SUMIF(Virkedager!C:C,"&lt;" &amp; X280,Virkedager!A:A)</f>
        <v>0</v>
      </c>
      <c r="Z280" s="121" t="str">
        <f t="shared" si="34"/>
        <v/>
      </c>
      <c r="AA280" s="123" t="str">
        <f t="shared" si="29"/>
        <v/>
      </c>
      <c r="AB280" s="124" t="str">
        <f t="shared" si="35"/>
        <v/>
      </c>
      <c r="AC280" s="172"/>
    </row>
    <row r="281" spans="2:29" s="139" customFormat="1" ht="15" x14ac:dyDescent="0.25">
      <c r="B281" s="141"/>
      <c r="C281" s="142"/>
      <c r="D281" s="147"/>
      <c r="E281" s="148"/>
      <c r="F281" s="143"/>
      <c r="G281" s="144"/>
      <c r="H281" s="143"/>
      <c r="I281" s="144"/>
      <c r="J281" s="145"/>
      <c r="K281" s="146"/>
      <c r="L281" s="116" t="s">
        <v>77</v>
      </c>
      <c r="M281" s="117" t="s">
        <v>137</v>
      </c>
      <c r="N281" s="118">
        <f t="shared" si="30"/>
        <v>0</v>
      </c>
      <c r="O281" s="118">
        <f t="shared" si="31"/>
        <v>0</v>
      </c>
      <c r="P281" s="119">
        <f>SUMIF(Virkedager!C:C,"&lt;" &amp; H281,Virkedager!A:A)-SUMIF(Virkedager!C:C,"&lt;" &amp; F281,Virkedager!A:A)</f>
        <v>0</v>
      </c>
      <c r="Q281" s="120" t="str">
        <f t="shared" si="32"/>
        <v>Operatøraksess</v>
      </c>
      <c r="R281" s="121">
        <f>MATCH(Q281,'SLA-parameter DRIFT'!A:A,0)</f>
        <v>16</v>
      </c>
      <c r="S281" s="118" t="e">
        <f>VLOOKUP(DATE(YEAR(F281),MONTH(F281),DAY(F281)),Virkedager!C:G,IF(E281="B",3,2),0)+INDEX('SLA-parameter DRIFT'!D:D,R281+2)</f>
        <v>#N/A</v>
      </c>
      <c r="T281" s="122" t="e">
        <f>VLOOKUP(DATE(YEAR(F281),MONTH(F281),DAY(F281)),Virkedager!C:G,2,0)+INDEX('SLA-parameter DRIFT'!B:B,R281+1)</f>
        <v>#N/A</v>
      </c>
      <c r="U281" s="173" t="e">
        <f>VLOOKUP(DATE(YEAR(F281),MONTH(F281),DAY(F281)),Virkedager!C:G,IF(E281="B",3,2)+INDEX('SLA-parameter DRIFT'!E:E,R281+0,0),0)+INDEX('SLA-parameter DRIFT'!D:D,R281+1)</f>
        <v>#N/A</v>
      </c>
      <c r="V281" s="122" t="e">
        <f>VLOOKUP(DATE(YEAR(F281),MONTH(F281),DAY(F281)),Virkedager!C:G,2,0)+INDEX('SLA-parameter DRIFT'!B:B,R281+2)</f>
        <v>#N/A</v>
      </c>
      <c r="W281" s="118" t="e">
        <f>VLOOKUP(DATE(YEAR(F281),MONTH(F281),DAY(F281)),Virkedager!C:G,IF(E281="B",4,3)+INDEX('SLA-parameter DRIFT'!E:E,R281+2,0),0)+INDEX('SLA-parameter DRIFT'!D:D,R281+2)</f>
        <v>#N/A</v>
      </c>
      <c r="X281" s="122" t="str">
        <f t="shared" si="33"/>
        <v/>
      </c>
      <c r="Y281" s="119">
        <f>SUMIF(Virkedager!C:C,"&lt;" &amp; H281,Virkedager!A:A)-SUMIF(Virkedager!C:C,"&lt;" &amp; X281,Virkedager!A:A)</f>
        <v>0</v>
      </c>
      <c r="Z281" s="121" t="str">
        <f t="shared" si="34"/>
        <v/>
      </c>
      <c r="AA281" s="123" t="str">
        <f t="shared" si="29"/>
        <v/>
      </c>
      <c r="AB281" s="124" t="str">
        <f t="shared" si="35"/>
        <v/>
      </c>
      <c r="AC281" s="172"/>
    </row>
    <row r="282" spans="2:29" s="139" customFormat="1" ht="15" x14ac:dyDescent="0.25">
      <c r="B282" s="141"/>
      <c r="C282" s="142"/>
      <c r="D282" s="147"/>
      <c r="E282" s="148"/>
      <c r="F282" s="143"/>
      <c r="G282" s="144"/>
      <c r="H282" s="143"/>
      <c r="I282" s="144"/>
      <c r="J282" s="145"/>
      <c r="K282" s="146"/>
      <c r="L282" s="116" t="s">
        <v>77</v>
      </c>
      <c r="M282" s="117" t="s">
        <v>137</v>
      </c>
      <c r="N282" s="118">
        <f t="shared" si="30"/>
        <v>0</v>
      </c>
      <c r="O282" s="118">
        <f t="shared" si="31"/>
        <v>0</v>
      </c>
      <c r="P282" s="119">
        <f>SUMIF(Virkedager!C:C,"&lt;" &amp; H282,Virkedager!A:A)-SUMIF(Virkedager!C:C,"&lt;" &amp; F282,Virkedager!A:A)</f>
        <v>0</v>
      </c>
      <c r="Q282" s="120" t="str">
        <f t="shared" si="32"/>
        <v>Operatøraksess</v>
      </c>
      <c r="R282" s="121">
        <f>MATCH(Q282,'SLA-parameter DRIFT'!A:A,0)</f>
        <v>16</v>
      </c>
      <c r="S282" s="118" t="e">
        <f>VLOOKUP(DATE(YEAR(F282),MONTH(F282),DAY(F282)),Virkedager!C:G,IF(E282="B",3,2),0)+INDEX('SLA-parameter DRIFT'!D:D,R282+2)</f>
        <v>#N/A</v>
      </c>
      <c r="T282" s="122" t="e">
        <f>VLOOKUP(DATE(YEAR(F282),MONTH(F282),DAY(F282)),Virkedager!C:G,2,0)+INDEX('SLA-parameter DRIFT'!B:B,R282+1)</f>
        <v>#N/A</v>
      </c>
      <c r="U282" s="173" t="e">
        <f>VLOOKUP(DATE(YEAR(F282),MONTH(F282),DAY(F282)),Virkedager!C:G,IF(E282="B",3,2)+INDEX('SLA-parameter DRIFT'!E:E,R282+0,0),0)+INDEX('SLA-parameter DRIFT'!D:D,R282+1)</f>
        <v>#N/A</v>
      </c>
      <c r="V282" s="122" t="e">
        <f>VLOOKUP(DATE(YEAR(F282),MONTH(F282),DAY(F282)),Virkedager!C:G,2,0)+INDEX('SLA-parameter DRIFT'!B:B,R282+2)</f>
        <v>#N/A</v>
      </c>
      <c r="W282" s="118" t="e">
        <f>VLOOKUP(DATE(YEAR(F282),MONTH(F282),DAY(F282)),Virkedager!C:G,IF(E282="B",4,3)+INDEX('SLA-parameter DRIFT'!E:E,R282+2,0),0)+INDEX('SLA-parameter DRIFT'!D:D,R282+2)</f>
        <v>#N/A</v>
      </c>
      <c r="X282" s="122" t="str">
        <f t="shared" si="33"/>
        <v/>
      </c>
      <c r="Y282" s="119">
        <f>SUMIF(Virkedager!C:C,"&lt;" &amp; H282,Virkedager!A:A)-SUMIF(Virkedager!C:C,"&lt;" &amp; X282,Virkedager!A:A)</f>
        <v>0</v>
      </c>
      <c r="Z282" s="121" t="str">
        <f t="shared" si="34"/>
        <v/>
      </c>
      <c r="AA282" s="123" t="str">
        <f t="shared" si="29"/>
        <v/>
      </c>
      <c r="AB282" s="124" t="str">
        <f t="shared" si="35"/>
        <v/>
      </c>
      <c r="AC282" s="172"/>
    </row>
    <row r="283" spans="2:29" s="139" customFormat="1" ht="15" x14ac:dyDescent="0.25">
      <c r="B283" s="141"/>
      <c r="C283" s="142"/>
      <c r="D283" s="147"/>
      <c r="E283" s="148"/>
      <c r="F283" s="143"/>
      <c r="G283" s="144"/>
      <c r="H283" s="143"/>
      <c r="I283" s="144"/>
      <c r="J283" s="145"/>
      <c r="K283" s="146"/>
      <c r="L283" s="116" t="s">
        <v>77</v>
      </c>
      <c r="M283" s="117" t="s">
        <v>137</v>
      </c>
      <c r="N283" s="118">
        <f t="shared" si="30"/>
        <v>0</v>
      </c>
      <c r="O283" s="118">
        <f t="shared" si="31"/>
        <v>0</v>
      </c>
      <c r="P283" s="119">
        <f>SUMIF(Virkedager!C:C,"&lt;" &amp; H283,Virkedager!A:A)-SUMIF(Virkedager!C:C,"&lt;" &amp; F283,Virkedager!A:A)</f>
        <v>0</v>
      </c>
      <c r="Q283" s="120" t="str">
        <f t="shared" si="32"/>
        <v>Operatøraksess</v>
      </c>
      <c r="R283" s="121">
        <f>MATCH(Q283,'SLA-parameter DRIFT'!A:A,0)</f>
        <v>16</v>
      </c>
      <c r="S283" s="118" t="e">
        <f>VLOOKUP(DATE(YEAR(F283),MONTH(F283),DAY(F283)),Virkedager!C:G,IF(E283="B",3,2),0)+INDEX('SLA-parameter DRIFT'!D:D,R283+2)</f>
        <v>#N/A</v>
      </c>
      <c r="T283" s="122" t="e">
        <f>VLOOKUP(DATE(YEAR(F283),MONTH(F283),DAY(F283)),Virkedager!C:G,2,0)+INDEX('SLA-parameter DRIFT'!B:B,R283+1)</f>
        <v>#N/A</v>
      </c>
      <c r="U283" s="173" t="e">
        <f>VLOOKUP(DATE(YEAR(F283),MONTH(F283),DAY(F283)),Virkedager!C:G,IF(E283="B",3,2)+INDEX('SLA-parameter DRIFT'!E:E,R283+0,0),0)+INDEX('SLA-parameter DRIFT'!D:D,R283+1)</f>
        <v>#N/A</v>
      </c>
      <c r="V283" s="122" t="e">
        <f>VLOOKUP(DATE(YEAR(F283),MONTH(F283),DAY(F283)),Virkedager!C:G,2,0)+INDEX('SLA-parameter DRIFT'!B:B,R283+2)</f>
        <v>#N/A</v>
      </c>
      <c r="W283" s="118" t="e">
        <f>VLOOKUP(DATE(YEAR(F283),MONTH(F283),DAY(F283)),Virkedager!C:G,IF(E283="B",4,3)+INDEX('SLA-parameter DRIFT'!E:E,R283+2,0),0)+INDEX('SLA-parameter DRIFT'!D:D,R283+2)</f>
        <v>#N/A</v>
      </c>
      <c r="X283" s="122" t="str">
        <f t="shared" si="33"/>
        <v/>
      </c>
      <c r="Y283" s="119">
        <f>SUMIF(Virkedager!C:C,"&lt;" &amp; H283,Virkedager!A:A)-SUMIF(Virkedager!C:C,"&lt;" &amp; X283,Virkedager!A:A)</f>
        <v>0</v>
      </c>
      <c r="Z283" s="121" t="str">
        <f t="shared" si="34"/>
        <v/>
      </c>
      <c r="AA283" s="123" t="str">
        <f t="shared" si="29"/>
        <v/>
      </c>
      <c r="AB283" s="124" t="str">
        <f t="shared" si="35"/>
        <v/>
      </c>
      <c r="AC283" s="172"/>
    </row>
    <row r="284" spans="2:29" s="139" customFormat="1" ht="15" x14ac:dyDescent="0.25">
      <c r="B284" s="141"/>
      <c r="C284" s="142"/>
      <c r="D284" s="147"/>
      <c r="E284" s="148"/>
      <c r="F284" s="143"/>
      <c r="G284" s="144"/>
      <c r="H284" s="143"/>
      <c r="I284" s="144"/>
      <c r="J284" s="145"/>
      <c r="K284" s="146"/>
      <c r="L284" s="116" t="s">
        <v>77</v>
      </c>
      <c r="M284" s="117" t="s">
        <v>137</v>
      </c>
      <c r="N284" s="118">
        <f t="shared" si="30"/>
        <v>0</v>
      </c>
      <c r="O284" s="118">
        <f t="shared" si="31"/>
        <v>0</v>
      </c>
      <c r="P284" s="119">
        <f>SUMIF(Virkedager!C:C,"&lt;" &amp; H284,Virkedager!A:A)-SUMIF(Virkedager!C:C,"&lt;" &amp; F284,Virkedager!A:A)</f>
        <v>0</v>
      </c>
      <c r="Q284" s="120" t="str">
        <f t="shared" si="32"/>
        <v>Operatøraksess</v>
      </c>
      <c r="R284" s="121">
        <f>MATCH(Q284,'SLA-parameter DRIFT'!A:A,0)</f>
        <v>16</v>
      </c>
      <c r="S284" s="118" t="e">
        <f>VLOOKUP(DATE(YEAR(F284),MONTH(F284),DAY(F284)),Virkedager!C:G,IF(E284="B",3,2),0)+INDEX('SLA-parameter DRIFT'!D:D,R284+2)</f>
        <v>#N/A</v>
      </c>
      <c r="T284" s="122" t="e">
        <f>VLOOKUP(DATE(YEAR(F284),MONTH(F284),DAY(F284)),Virkedager!C:G,2,0)+INDEX('SLA-parameter DRIFT'!B:B,R284+1)</f>
        <v>#N/A</v>
      </c>
      <c r="U284" s="173" t="e">
        <f>VLOOKUP(DATE(YEAR(F284),MONTH(F284),DAY(F284)),Virkedager!C:G,IF(E284="B",3,2)+INDEX('SLA-parameter DRIFT'!E:E,R284+0,0),0)+INDEX('SLA-parameter DRIFT'!D:D,R284+1)</f>
        <v>#N/A</v>
      </c>
      <c r="V284" s="122" t="e">
        <f>VLOOKUP(DATE(YEAR(F284),MONTH(F284),DAY(F284)),Virkedager!C:G,2,0)+INDEX('SLA-parameter DRIFT'!B:B,R284+2)</f>
        <v>#N/A</v>
      </c>
      <c r="W284" s="118" t="e">
        <f>VLOOKUP(DATE(YEAR(F284),MONTH(F284),DAY(F284)),Virkedager!C:G,IF(E284="B",4,3)+INDEX('SLA-parameter DRIFT'!E:E,R284+2,0),0)+INDEX('SLA-parameter DRIFT'!D:D,R284+2)</f>
        <v>#N/A</v>
      </c>
      <c r="X284" s="122" t="str">
        <f t="shared" si="33"/>
        <v/>
      </c>
      <c r="Y284" s="119">
        <f>SUMIF(Virkedager!C:C,"&lt;" &amp; H284,Virkedager!A:A)-SUMIF(Virkedager!C:C,"&lt;" &amp; X284,Virkedager!A:A)</f>
        <v>0</v>
      </c>
      <c r="Z284" s="121" t="str">
        <f t="shared" si="34"/>
        <v/>
      </c>
      <c r="AA284" s="123" t="str">
        <f t="shared" si="29"/>
        <v/>
      </c>
      <c r="AB284" s="124" t="str">
        <f t="shared" si="35"/>
        <v/>
      </c>
      <c r="AC284" s="172"/>
    </row>
    <row r="285" spans="2:29" s="139" customFormat="1" ht="15" x14ac:dyDescent="0.25">
      <c r="B285" s="141"/>
      <c r="C285" s="142"/>
      <c r="D285" s="147"/>
      <c r="E285" s="148"/>
      <c r="F285" s="143"/>
      <c r="G285" s="144"/>
      <c r="H285" s="143"/>
      <c r="I285" s="144"/>
      <c r="J285" s="145"/>
      <c r="K285" s="146"/>
      <c r="L285" s="116" t="s">
        <v>77</v>
      </c>
      <c r="M285" s="117" t="s">
        <v>137</v>
      </c>
      <c r="N285" s="118">
        <f t="shared" si="30"/>
        <v>0</v>
      </c>
      <c r="O285" s="118">
        <f t="shared" si="31"/>
        <v>0</v>
      </c>
      <c r="P285" s="119">
        <f>SUMIF(Virkedager!C:C,"&lt;" &amp; H285,Virkedager!A:A)-SUMIF(Virkedager!C:C,"&lt;" &amp; F285,Virkedager!A:A)</f>
        <v>0</v>
      </c>
      <c r="Q285" s="120" t="str">
        <f t="shared" si="32"/>
        <v>Operatøraksess</v>
      </c>
      <c r="R285" s="121">
        <f>MATCH(Q285,'SLA-parameter DRIFT'!A:A,0)</f>
        <v>16</v>
      </c>
      <c r="S285" s="118" t="e">
        <f>VLOOKUP(DATE(YEAR(F285),MONTH(F285),DAY(F285)),Virkedager!C:G,IF(E285="B",3,2),0)+INDEX('SLA-parameter DRIFT'!D:D,R285+2)</f>
        <v>#N/A</v>
      </c>
      <c r="T285" s="122" t="e">
        <f>VLOOKUP(DATE(YEAR(F285),MONTH(F285),DAY(F285)),Virkedager!C:G,2,0)+INDEX('SLA-parameter DRIFT'!B:B,R285+1)</f>
        <v>#N/A</v>
      </c>
      <c r="U285" s="173" t="e">
        <f>VLOOKUP(DATE(YEAR(F285),MONTH(F285),DAY(F285)),Virkedager!C:G,IF(E285="B",3,2)+INDEX('SLA-parameter DRIFT'!E:E,R285+0,0),0)+INDEX('SLA-parameter DRIFT'!D:D,R285+1)</f>
        <v>#N/A</v>
      </c>
      <c r="V285" s="122" t="e">
        <f>VLOOKUP(DATE(YEAR(F285),MONTH(F285),DAY(F285)),Virkedager!C:G,2,0)+INDEX('SLA-parameter DRIFT'!B:B,R285+2)</f>
        <v>#N/A</v>
      </c>
      <c r="W285" s="118" t="e">
        <f>VLOOKUP(DATE(YEAR(F285),MONTH(F285),DAY(F285)),Virkedager!C:G,IF(E285="B",4,3)+INDEX('SLA-parameter DRIFT'!E:E,R285+2,0),0)+INDEX('SLA-parameter DRIFT'!D:D,R285+2)</f>
        <v>#N/A</v>
      </c>
      <c r="X285" s="122" t="str">
        <f t="shared" si="33"/>
        <v/>
      </c>
      <c r="Y285" s="119">
        <f>SUMIF(Virkedager!C:C,"&lt;" &amp; H285,Virkedager!A:A)-SUMIF(Virkedager!C:C,"&lt;" &amp; X285,Virkedager!A:A)</f>
        <v>0</v>
      </c>
      <c r="Z285" s="121" t="str">
        <f t="shared" si="34"/>
        <v/>
      </c>
      <c r="AA285" s="123" t="str">
        <f t="shared" si="29"/>
        <v/>
      </c>
      <c r="AB285" s="124" t="str">
        <f t="shared" si="35"/>
        <v/>
      </c>
      <c r="AC285" s="172"/>
    </row>
    <row r="286" spans="2:29" s="139" customFormat="1" ht="15" x14ac:dyDescent="0.25">
      <c r="B286" s="141"/>
      <c r="C286" s="142"/>
      <c r="D286" s="147"/>
      <c r="E286" s="148"/>
      <c r="F286" s="143"/>
      <c r="G286" s="144"/>
      <c r="H286" s="143"/>
      <c r="I286" s="144"/>
      <c r="J286" s="145"/>
      <c r="K286" s="146"/>
      <c r="L286" s="116" t="s">
        <v>77</v>
      </c>
      <c r="M286" s="117" t="s">
        <v>137</v>
      </c>
      <c r="N286" s="118">
        <f t="shared" si="30"/>
        <v>0</v>
      </c>
      <c r="O286" s="118">
        <f t="shared" si="31"/>
        <v>0</v>
      </c>
      <c r="P286" s="119">
        <f>SUMIF(Virkedager!C:C,"&lt;" &amp; H286,Virkedager!A:A)-SUMIF(Virkedager!C:C,"&lt;" &amp; F286,Virkedager!A:A)</f>
        <v>0</v>
      </c>
      <c r="Q286" s="120" t="str">
        <f t="shared" si="32"/>
        <v>Operatøraksess</v>
      </c>
      <c r="R286" s="121">
        <f>MATCH(Q286,'SLA-parameter DRIFT'!A:A,0)</f>
        <v>16</v>
      </c>
      <c r="S286" s="118" t="e">
        <f>VLOOKUP(DATE(YEAR(F286),MONTH(F286),DAY(F286)),Virkedager!C:G,IF(E286="B",3,2),0)+INDEX('SLA-parameter DRIFT'!D:D,R286+2)</f>
        <v>#N/A</v>
      </c>
      <c r="T286" s="122" t="e">
        <f>VLOOKUP(DATE(YEAR(F286),MONTH(F286),DAY(F286)),Virkedager!C:G,2,0)+INDEX('SLA-parameter DRIFT'!B:B,R286+1)</f>
        <v>#N/A</v>
      </c>
      <c r="U286" s="173" t="e">
        <f>VLOOKUP(DATE(YEAR(F286),MONTH(F286),DAY(F286)),Virkedager!C:G,IF(E286="B",3,2)+INDEX('SLA-parameter DRIFT'!E:E,R286+0,0),0)+INDEX('SLA-parameter DRIFT'!D:D,R286+1)</f>
        <v>#N/A</v>
      </c>
      <c r="V286" s="122" t="e">
        <f>VLOOKUP(DATE(YEAR(F286),MONTH(F286),DAY(F286)),Virkedager!C:G,2,0)+INDEX('SLA-parameter DRIFT'!B:B,R286+2)</f>
        <v>#N/A</v>
      </c>
      <c r="W286" s="118" t="e">
        <f>VLOOKUP(DATE(YEAR(F286),MONTH(F286),DAY(F286)),Virkedager!C:G,IF(E286="B",4,3)+INDEX('SLA-parameter DRIFT'!E:E,R286+2,0),0)+INDEX('SLA-parameter DRIFT'!D:D,R286+2)</f>
        <v>#N/A</v>
      </c>
      <c r="X286" s="122" t="str">
        <f t="shared" si="33"/>
        <v/>
      </c>
      <c r="Y286" s="119">
        <f>SUMIF(Virkedager!C:C,"&lt;" &amp; H286,Virkedager!A:A)-SUMIF(Virkedager!C:C,"&lt;" &amp; X286,Virkedager!A:A)</f>
        <v>0</v>
      </c>
      <c r="Z286" s="121" t="str">
        <f t="shared" si="34"/>
        <v/>
      </c>
      <c r="AA286" s="123" t="str">
        <f t="shared" si="29"/>
        <v/>
      </c>
      <c r="AB286" s="124" t="str">
        <f t="shared" si="35"/>
        <v/>
      </c>
      <c r="AC286" s="172"/>
    </row>
    <row r="287" spans="2:29" s="139" customFormat="1" ht="15" x14ac:dyDescent="0.25">
      <c r="B287" s="141"/>
      <c r="C287" s="142"/>
      <c r="D287" s="147"/>
      <c r="E287" s="148"/>
      <c r="F287" s="143"/>
      <c r="G287" s="144"/>
      <c r="H287" s="143"/>
      <c r="I287" s="144"/>
      <c r="J287" s="145"/>
      <c r="K287" s="146"/>
      <c r="L287" s="116" t="s">
        <v>77</v>
      </c>
      <c r="M287" s="117" t="s">
        <v>137</v>
      </c>
      <c r="N287" s="118">
        <f t="shared" si="30"/>
        <v>0</v>
      </c>
      <c r="O287" s="118">
        <f t="shared" si="31"/>
        <v>0</v>
      </c>
      <c r="P287" s="119">
        <f>SUMIF(Virkedager!C:C,"&lt;" &amp; H287,Virkedager!A:A)-SUMIF(Virkedager!C:C,"&lt;" &amp; F287,Virkedager!A:A)</f>
        <v>0</v>
      </c>
      <c r="Q287" s="120" t="str">
        <f t="shared" si="32"/>
        <v>Operatøraksess</v>
      </c>
      <c r="R287" s="121">
        <f>MATCH(Q287,'SLA-parameter DRIFT'!A:A,0)</f>
        <v>16</v>
      </c>
      <c r="S287" s="118" t="e">
        <f>VLOOKUP(DATE(YEAR(F287),MONTH(F287),DAY(F287)),Virkedager!C:G,IF(E287="B",3,2),0)+INDEX('SLA-parameter DRIFT'!D:D,R287+2)</f>
        <v>#N/A</v>
      </c>
      <c r="T287" s="122" t="e">
        <f>VLOOKUP(DATE(YEAR(F287),MONTH(F287),DAY(F287)),Virkedager!C:G,2,0)+INDEX('SLA-parameter DRIFT'!B:B,R287+1)</f>
        <v>#N/A</v>
      </c>
      <c r="U287" s="173" t="e">
        <f>VLOOKUP(DATE(YEAR(F287),MONTH(F287),DAY(F287)),Virkedager!C:G,IF(E287="B",3,2)+INDEX('SLA-parameter DRIFT'!E:E,R287+0,0),0)+INDEX('SLA-parameter DRIFT'!D:D,R287+1)</f>
        <v>#N/A</v>
      </c>
      <c r="V287" s="122" t="e">
        <f>VLOOKUP(DATE(YEAR(F287),MONTH(F287),DAY(F287)),Virkedager!C:G,2,0)+INDEX('SLA-parameter DRIFT'!B:B,R287+2)</f>
        <v>#N/A</v>
      </c>
      <c r="W287" s="118" t="e">
        <f>VLOOKUP(DATE(YEAR(F287),MONTH(F287),DAY(F287)),Virkedager!C:G,IF(E287="B",4,3)+INDEX('SLA-parameter DRIFT'!E:E,R287+2,0),0)+INDEX('SLA-parameter DRIFT'!D:D,R287+2)</f>
        <v>#N/A</v>
      </c>
      <c r="X287" s="122" t="str">
        <f t="shared" si="33"/>
        <v/>
      </c>
      <c r="Y287" s="119">
        <f>SUMIF(Virkedager!C:C,"&lt;" &amp; H287,Virkedager!A:A)-SUMIF(Virkedager!C:C,"&lt;" &amp; X287,Virkedager!A:A)</f>
        <v>0</v>
      </c>
      <c r="Z287" s="121" t="str">
        <f t="shared" si="34"/>
        <v/>
      </c>
      <c r="AA287" s="123" t="str">
        <f t="shared" si="29"/>
        <v/>
      </c>
      <c r="AB287" s="124" t="str">
        <f t="shared" si="35"/>
        <v/>
      </c>
      <c r="AC287" s="172"/>
    </row>
    <row r="288" spans="2:29" s="139" customFormat="1" ht="15" x14ac:dyDescent="0.25">
      <c r="B288" s="141"/>
      <c r="C288" s="142"/>
      <c r="D288" s="147"/>
      <c r="E288" s="148"/>
      <c r="F288" s="143"/>
      <c r="G288" s="144"/>
      <c r="H288" s="143"/>
      <c r="I288" s="144"/>
      <c r="J288" s="145"/>
      <c r="K288" s="146"/>
      <c r="L288" s="116" t="s">
        <v>77</v>
      </c>
      <c r="M288" s="117" t="s">
        <v>137</v>
      </c>
      <c r="N288" s="118">
        <f t="shared" si="30"/>
        <v>0</v>
      </c>
      <c r="O288" s="118">
        <f t="shared" si="31"/>
        <v>0</v>
      </c>
      <c r="P288" s="119">
        <f>SUMIF(Virkedager!C:C,"&lt;" &amp; H288,Virkedager!A:A)-SUMIF(Virkedager!C:C,"&lt;" &amp; F288,Virkedager!A:A)</f>
        <v>0</v>
      </c>
      <c r="Q288" s="120" t="str">
        <f t="shared" si="32"/>
        <v>Operatøraksess</v>
      </c>
      <c r="R288" s="121">
        <f>MATCH(Q288,'SLA-parameter DRIFT'!A:A,0)</f>
        <v>16</v>
      </c>
      <c r="S288" s="118" t="e">
        <f>VLOOKUP(DATE(YEAR(F288),MONTH(F288),DAY(F288)),Virkedager!C:G,IF(E288="B",3,2),0)+INDEX('SLA-parameter DRIFT'!D:D,R288+2)</f>
        <v>#N/A</v>
      </c>
      <c r="T288" s="122" t="e">
        <f>VLOOKUP(DATE(YEAR(F288),MONTH(F288),DAY(F288)),Virkedager!C:G,2,0)+INDEX('SLA-parameter DRIFT'!B:B,R288+1)</f>
        <v>#N/A</v>
      </c>
      <c r="U288" s="173" t="e">
        <f>VLOOKUP(DATE(YEAR(F288),MONTH(F288),DAY(F288)),Virkedager!C:G,IF(E288="B",3,2)+INDEX('SLA-parameter DRIFT'!E:E,R288+0,0),0)+INDEX('SLA-parameter DRIFT'!D:D,R288+1)</f>
        <v>#N/A</v>
      </c>
      <c r="V288" s="122" t="e">
        <f>VLOOKUP(DATE(YEAR(F288),MONTH(F288),DAY(F288)),Virkedager!C:G,2,0)+INDEX('SLA-parameter DRIFT'!B:B,R288+2)</f>
        <v>#N/A</v>
      </c>
      <c r="W288" s="118" t="e">
        <f>VLOOKUP(DATE(YEAR(F288),MONTH(F288),DAY(F288)),Virkedager!C:G,IF(E288="B",4,3)+INDEX('SLA-parameter DRIFT'!E:E,R288+2,0),0)+INDEX('SLA-parameter DRIFT'!D:D,R288+2)</f>
        <v>#N/A</v>
      </c>
      <c r="X288" s="122" t="str">
        <f t="shared" si="33"/>
        <v/>
      </c>
      <c r="Y288" s="119">
        <f>SUMIF(Virkedager!C:C,"&lt;" &amp; H288,Virkedager!A:A)-SUMIF(Virkedager!C:C,"&lt;" &amp; X288,Virkedager!A:A)</f>
        <v>0</v>
      </c>
      <c r="Z288" s="121" t="str">
        <f t="shared" si="34"/>
        <v/>
      </c>
      <c r="AA288" s="123" t="str">
        <f t="shared" si="29"/>
        <v/>
      </c>
      <c r="AB288" s="124" t="str">
        <f t="shared" si="35"/>
        <v/>
      </c>
      <c r="AC288" s="172"/>
    </row>
    <row r="289" spans="2:29" s="139" customFormat="1" ht="15" x14ac:dyDescent="0.25">
      <c r="B289" s="141"/>
      <c r="C289" s="142"/>
      <c r="D289" s="147"/>
      <c r="E289" s="148"/>
      <c r="F289" s="143"/>
      <c r="G289" s="144"/>
      <c r="H289" s="143"/>
      <c r="I289" s="144"/>
      <c r="J289" s="145"/>
      <c r="K289" s="146"/>
      <c r="L289" s="116" t="s">
        <v>77</v>
      </c>
      <c r="M289" s="117" t="s">
        <v>137</v>
      </c>
      <c r="N289" s="118">
        <f t="shared" si="30"/>
        <v>0</v>
      </c>
      <c r="O289" s="118">
        <f t="shared" si="31"/>
        <v>0</v>
      </c>
      <c r="P289" s="119">
        <f>SUMIF(Virkedager!C:C,"&lt;" &amp; H289,Virkedager!A:A)-SUMIF(Virkedager!C:C,"&lt;" &amp; F289,Virkedager!A:A)</f>
        <v>0</v>
      </c>
      <c r="Q289" s="120" t="str">
        <f t="shared" si="32"/>
        <v>Operatøraksess</v>
      </c>
      <c r="R289" s="121">
        <f>MATCH(Q289,'SLA-parameter DRIFT'!A:A,0)</f>
        <v>16</v>
      </c>
      <c r="S289" s="118" t="e">
        <f>VLOOKUP(DATE(YEAR(F289),MONTH(F289),DAY(F289)),Virkedager!C:G,IF(E289="B",3,2),0)+INDEX('SLA-parameter DRIFT'!D:D,R289+2)</f>
        <v>#N/A</v>
      </c>
      <c r="T289" s="122" t="e">
        <f>VLOOKUP(DATE(YEAR(F289),MONTH(F289),DAY(F289)),Virkedager!C:G,2,0)+INDEX('SLA-parameter DRIFT'!B:B,R289+1)</f>
        <v>#N/A</v>
      </c>
      <c r="U289" s="173" t="e">
        <f>VLOOKUP(DATE(YEAR(F289),MONTH(F289),DAY(F289)),Virkedager!C:G,IF(E289="B",3,2)+INDEX('SLA-parameter DRIFT'!E:E,R289+0,0),0)+INDEX('SLA-parameter DRIFT'!D:D,R289+1)</f>
        <v>#N/A</v>
      </c>
      <c r="V289" s="122" t="e">
        <f>VLOOKUP(DATE(YEAR(F289),MONTH(F289),DAY(F289)),Virkedager!C:G,2,0)+INDEX('SLA-parameter DRIFT'!B:B,R289+2)</f>
        <v>#N/A</v>
      </c>
      <c r="W289" s="118" t="e">
        <f>VLOOKUP(DATE(YEAR(F289),MONTH(F289),DAY(F289)),Virkedager!C:G,IF(E289="B",4,3)+INDEX('SLA-parameter DRIFT'!E:E,R289+2,0),0)+INDEX('SLA-parameter DRIFT'!D:D,R289+2)</f>
        <v>#N/A</v>
      </c>
      <c r="X289" s="122" t="str">
        <f t="shared" si="33"/>
        <v/>
      </c>
      <c r="Y289" s="119">
        <f>SUMIF(Virkedager!C:C,"&lt;" &amp; H289,Virkedager!A:A)-SUMIF(Virkedager!C:C,"&lt;" &amp; X289,Virkedager!A:A)</f>
        <v>0</v>
      </c>
      <c r="Z289" s="121" t="str">
        <f t="shared" si="34"/>
        <v/>
      </c>
      <c r="AA289" s="123" t="str">
        <f t="shared" si="29"/>
        <v/>
      </c>
      <c r="AB289" s="124" t="str">
        <f t="shared" si="35"/>
        <v/>
      </c>
      <c r="AC289" s="172"/>
    </row>
    <row r="290" spans="2:29" s="139" customFormat="1" ht="15" x14ac:dyDescent="0.25">
      <c r="B290" s="141"/>
      <c r="C290" s="142"/>
      <c r="D290" s="147"/>
      <c r="E290" s="148"/>
      <c r="F290" s="143"/>
      <c r="G290" s="144"/>
      <c r="H290" s="143"/>
      <c r="I290" s="144"/>
      <c r="J290" s="145"/>
      <c r="K290" s="146"/>
      <c r="L290" s="116" t="s">
        <v>77</v>
      </c>
      <c r="M290" s="117" t="s">
        <v>137</v>
      </c>
      <c r="N290" s="118">
        <f t="shared" si="30"/>
        <v>0</v>
      </c>
      <c r="O290" s="118">
        <f t="shared" si="31"/>
        <v>0</v>
      </c>
      <c r="P290" s="119">
        <f>SUMIF(Virkedager!C:C,"&lt;" &amp; H290,Virkedager!A:A)-SUMIF(Virkedager!C:C,"&lt;" &amp; F290,Virkedager!A:A)</f>
        <v>0</v>
      </c>
      <c r="Q290" s="120" t="str">
        <f t="shared" si="32"/>
        <v>Operatøraksess</v>
      </c>
      <c r="R290" s="121">
        <f>MATCH(Q290,'SLA-parameter DRIFT'!A:A,0)</f>
        <v>16</v>
      </c>
      <c r="S290" s="118" t="e">
        <f>VLOOKUP(DATE(YEAR(F290),MONTH(F290),DAY(F290)),Virkedager!C:G,IF(E290="B",3,2),0)+INDEX('SLA-parameter DRIFT'!D:D,R290+2)</f>
        <v>#N/A</v>
      </c>
      <c r="T290" s="122" t="e">
        <f>VLOOKUP(DATE(YEAR(F290),MONTH(F290),DAY(F290)),Virkedager!C:G,2,0)+INDEX('SLA-parameter DRIFT'!B:B,R290+1)</f>
        <v>#N/A</v>
      </c>
      <c r="U290" s="173" t="e">
        <f>VLOOKUP(DATE(YEAR(F290),MONTH(F290),DAY(F290)),Virkedager!C:G,IF(E290="B",3,2)+INDEX('SLA-parameter DRIFT'!E:E,R290+0,0),0)+INDEX('SLA-parameter DRIFT'!D:D,R290+1)</f>
        <v>#N/A</v>
      </c>
      <c r="V290" s="122" t="e">
        <f>VLOOKUP(DATE(YEAR(F290),MONTH(F290),DAY(F290)),Virkedager!C:G,2,0)+INDEX('SLA-parameter DRIFT'!B:B,R290+2)</f>
        <v>#N/A</v>
      </c>
      <c r="W290" s="118" t="e">
        <f>VLOOKUP(DATE(YEAR(F290),MONTH(F290),DAY(F290)),Virkedager!C:G,IF(E290="B",4,3)+INDEX('SLA-parameter DRIFT'!E:E,R290+2,0),0)+INDEX('SLA-parameter DRIFT'!D:D,R290+2)</f>
        <v>#N/A</v>
      </c>
      <c r="X290" s="122" t="str">
        <f t="shared" si="33"/>
        <v/>
      </c>
      <c r="Y290" s="119">
        <f>SUMIF(Virkedager!C:C,"&lt;" &amp; H290,Virkedager!A:A)-SUMIF(Virkedager!C:C,"&lt;" &amp; X290,Virkedager!A:A)</f>
        <v>0</v>
      </c>
      <c r="Z290" s="121" t="str">
        <f t="shared" si="34"/>
        <v/>
      </c>
      <c r="AA290" s="123" t="str">
        <f t="shared" si="29"/>
        <v/>
      </c>
      <c r="AB290" s="124" t="str">
        <f t="shared" si="35"/>
        <v/>
      </c>
      <c r="AC290" s="172"/>
    </row>
    <row r="291" spans="2:29" s="139" customFormat="1" ht="15" x14ac:dyDescent="0.25">
      <c r="B291" s="141"/>
      <c r="C291" s="142"/>
      <c r="D291" s="147"/>
      <c r="E291" s="148"/>
      <c r="F291" s="143"/>
      <c r="G291" s="144"/>
      <c r="H291" s="143"/>
      <c r="I291" s="144"/>
      <c r="J291" s="145"/>
      <c r="K291" s="146"/>
      <c r="L291" s="116" t="s">
        <v>77</v>
      </c>
      <c r="M291" s="117" t="s">
        <v>137</v>
      </c>
      <c r="N291" s="118">
        <f t="shared" si="30"/>
        <v>0</v>
      </c>
      <c r="O291" s="118">
        <f t="shared" si="31"/>
        <v>0</v>
      </c>
      <c r="P291" s="119">
        <f>SUMIF(Virkedager!C:C,"&lt;" &amp; H291,Virkedager!A:A)-SUMIF(Virkedager!C:C,"&lt;" &amp; F291,Virkedager!A:A)</f>
        <v>0</v>
      </c>
      <c r="Q291" s="120" t="str">
        <f t="shared" si="32"/>
        <v>Operatøraksess</v>
      </c>
      <c r="R291" s="121">
        <f>MATCH(Q291,'SLA-parameter DRIFT'!A:A,0)</f>
        <v>16</v>
      </c>
      <c r="S291" s="118" t="e">
        <f>VLOOKUP(DATE(YEAR(F291),MONTH(F291),DAY(F291)),Virkedager!C:G,IF(E291="B",3,2),0)+INDEX('SLA-parameter DRIFT'!D:D,R291+2)</f>
        <v>#N/A</v>
      </c>
      <c r="T291" s="122" t="e">
        <f>VLOOKUP(DATE(YEAR(F291),MONTH(F291),DAY(F291)),Virkedager!C:G,2,0)+INDEX('SLA-parameter DRIFT'!B:B,R291+1)</f>
        <v>#N/A</v>
      </c>
      <c r="U291" s="173" t="e">
        <f>VLOOKUP(DATE(YEAR(F291),MONTH(F291),DAY(F291)),Virkedager!C:G,IF(E291="B",3,2)+INDEX('SLA-parameter DRIFT'!E:E,R291+0,0),0)+INDEX('SLA-parameter DRIFT'!D:D,R291+1)</f>
        <v>#N/A</v>
      </c>
      <c r="V291" s="122" t="e">
        <f>VLOOKUP(DATE(YEAR(F291),MONTH(F291),DAY(F291)),Virkedager!C:G,2,0)+INDEX('SLA-parameter DRIFT'!B:B,R291+2)</f>
        <v>#N/A</v>
      </c>
      <c r="W291" s="118" t="e">
        <f>VLOOKUP(DATE(YEAR(F291),MONTH(F291),DAY(F291)),Virkedager!C:G,IF(E291="B",4,3)+INDEX('SLA-parameter DRIFT'!E:E,R291+2,0),0)+INDEX('SLA-parameter DRIFT'!D:D,R291+2)</f>
        <v>#N/A</v>
      </c>
      <c r="X291" s="122" t="str">
        <f t="shared" si="33"/>
        <v/>
      </c>
      <c r="Y291" s="119">
        <f>SUMIF(Virkedager!C:C,"&lt;" &amp; H291,Virkedager!A:A)-SUMIF(Virkedager!C:C,"&lt;" &amp; X291,Virkedager!A:A)</f>
        <v>0</v>
      </c>
      <c r="Z291" s="121" t="str">
        <f t="shared" si="34"/>
        <v/>
      </c>
      <c r="AA291" s="123" t="str">
        <f t="shared" si="29"/>
        <v/>
      </c>
      <c r="AB291" s="124" t="str">
        <f t="shared" si="35"/>
        <v/>
      </c>
      <c r="AC291" s="172"/>
    </row>
    <row r="292" spans="2:29" s="139" customFormat="1" ht="15" x14ac:dyDescent="0.25">
      <c r="B292" s="141"/>
      <c r="C292" s="142"/>
      <c r="D292" s="147"/>
      <c r="E292" s="148"/>
      <c r="F292" s="143"/>
      <c r="G292" s="144"/>
      <c r="H292" s="143"/>
      <c r="I292" s="144"/>
      <c r="J292" s="145"/>
      <c r="K292" s="146"/>
      <c r="L292" s="116" t="s">
        <v>77</v>
      </c>
      <c r="M292" s="117" t="s">
        <v>137</v>
      </c>
      <c r="N292" s="118">
        <f t="shared" si="30"/>
        <v>0</v>
      </c>
      <c r="O292" s="118">
        <f t="shared" si="31"/>
        <v>0</v>
      </c>
      <c r="P292" s="119">
        <f>SUMIF(Virkedager!C:C,"&lt;" &amp; H292,Virkedager!A:A)-SUMIF(Virkedager!C:C,"&lt;" &amp; F292,Virkedager!A:A)</f>
        <v>0</v>
      </c>
      <c r="Q292" s="120" t="str">
        <f t="shared" si="32"/>
        <v>Operatøraksess</v>
      </c>
      <c r="R292" s="121">
        <f>MATCH(Q292,'SLA-parameter DRIFT'!A:A,0)</f>
        <v>16</v>
      </c>
      <c r="S292" s="118" t="e">
        <f>VLOOKUP(DATE(YEAR(F292),MONTH(F292),DAY(F292)),Virkedager!C:G,IF(E292="B",3,2),0)+INDEX('SLA-parameter DRIFT'!D:D,R292+2)</f>
        <v>#N/A</v>
      </c>
      <c r="T292" s="122" t="e">
        <f>VLOOKUP(DATE(YEAR(F292),MONTH(F292),DAY(F292)),Virkedager!C:G,2,0)+INDEX('SLA-parameter DRIFT'!B:B,R292+1)</f>
        <v>#N/A</v>
      </c>
      <c r="U292" s="173" t="e">
        <f>VLOOKUP(DATE(YEAR(F292),MONTH(F292),DAY(F292)),Virkedager!C:G,IF(E292="B",3,2)+INDEX('SLA-parameter DRIFT'!E:E,R292+0,0),0)+INDEX('SLA-parameter DRIFT'!D:D,R292+1)</f>
        <v>#N/A</v>
      </c>
      <c r="V292" s="122" t="e">
        <f>VLOOKUP(DATE(YEAR(F292),MONTH(F292),DAY(F292)),Virkedager!C:G,2,0)+INDEX('SLA-parameter DRIFT'!B:B,R292+2)</f>
        <v>#N/A</v>
      </c>
      <c r="W292" s="118" t="e">
        <f>VLOOKUP(DATE(YEAR(F292),MONTH(F292),DAY(F292)),Virkedager!C:G,IF(E292="B",4,3)+INDEX('SLA-parameter DRIFT'!E:E,R292+2,0),0)+INDEX('SLA-parameter DRIFT'!D:D,R292+2)</f>
        <v>#N/A</v>
      </c>
      <c r="X292" s="122" t="str">
        <f t="shared" si="33"/>
        <v/>
      </c>
      <c r="Y292" s="119">
        <f>SUMIF(Virkedager!C:C,"&lt;" &amp; H292,Virkedager!A:A)-SUMIF(Virkedager!C:C,"&lt;" &amp; X292,Virkedager!A:A)</f>
        <v>0</v>
      </c>
      <c r="Z292" s="121" t="str">
        <f t="shared" si="34"/>
        <v/>
      </c>
      <c r="AA292" s="123" t="str">
        <f t="shared" si="29"/>
        <v/>
      </c>
      <c r="AB292" s="124" t="str">
        <f t="shared" si="35"/>
        <v/>
      </c>
      <c r="AC292" s="172"/>
    </row>
    <row r="293" spans="2:29" s="139" customFormat="1" ht="15" x14ac:dyDescent="0.25">
      <c r="B293" s="141"/>
      <c r="C293" s="142"/>
      <c r="D293" s="147"/>
      <c r="E293" s="148"/>
      <c r="F293" s="143"/>
      <c r="G293" s="144"/>
      <c r="H293" s="143"/>
      <c r="I293" s="144"/>
      <c r="J293" s="145"/>
      <c r="K293" s="146"/>
      <c r="L293" s="116" t="s">
        <v>77</v>
      </c>
      <c r="M293" s="117" t="s">
        <v>137</v>
      </c>
      <c r="N293" s="118">
        <f t="shared" si="30"/>
        <v>0</v>
      </c>
      <c r="O293" s="118">
        <f t="shared" si="31"/>
        <v>0</v>
      </c>
      <c r="P293" s="119">
        <f>SUMIF(Virkedager!C:C,"&lt;" &amp; H293,Virkedager!A:A)-SUMIF(Virkedager!C:C,"&lt;" &amp; F293,Virkedager!A:A)</f>
        <v>0</v>
      </c>
      <c r="Q293" s="120" t="str">
        <f t="shared" si="32"/>
        <v>Operatøraksess</v>
      </c>
      <c r="R293" s="121">
        <f>MATCH(Q293,'SLA-parameter DRIFT'!A:A,0)</f>
        <v>16</v>
      </c>
      <c r="S293" s="118" t="e">
        <f>VLOOKUP(DATE(YEAR(F293),MONTH(F293),DAY(F293)),Virkedager!C:G,IF(E293="B",3,2),0)+INDEX('SLA-parameter DRIFT'!D:D,R293+2)</f>
        <v>#N/A</v>
      </c>
      <c r="T293" s="122" t="e">
        <f>VLOOKUP(DATE(YEAR(F293),MONTH(F293),DAY(F293)),Virkedager!C:G,2,0)+INDEX('SLA-parameter DRIFT'!B:B,R293+1)</f>
        <v>#N/A</v>
      </c>
      <c r="U293" s="173" t="e">
        <f>VLOOKUP(DATE(YEAR(F293),MONTH(F293),DAY(F293)),Virkedager!C:G,IF(E293="B",3,2)+INDEX('SLA-parameter DRIFT'!E:E,R293+0,0),0)+INDEX('SLA-parameter DRIFT'!D:D,R293+1)</f>
        <v>#N/A</v>
      </c>
      <c r="V293" s="122" t="e">
        <f>VLOOKUP(DATE(YEAR(F293),MONTH(F293),DAY(F293)),Virkedager!C:G,2,0)+INDEX('SLA-parameter DRIFT'!B:B,R293+2)</f>
        <v>#N/A</v>
      </c>
      <c r="W293" s="118" t="e">
        <f>VLOOKUP(DATE(YEAR(F293),MONTH(F293),DAY(F293)),Virkedager!C:G,IF(E293="B",4,3)+INDEX('SLA-parameter DRIFT'!E:E,R293+2,0),0)+INDEX('SLA-parameter DRIFT'!D:D,R293+2)</f>
        <v>#N/A</v>
      </c>
      <c r="X293" s="122" t="str">
        <f t="shared" si="33"/>
        <v/>
      </c>
      <c r="Y293" s="119">
        <f>SUMIF(Virkedager!C:C,"&lt;" &amp; H293,Virkedager!A:A)-SUMIF(Virkedager!C:C,"&lt;" &amp; X293,Virkedager!A:A)</f>
        <v>0</v>
      </c>
      <c r="Z293" s="121" t="str">
        <f t="shared" si="34"/>
        <v/>
      </c>
      <c r="AA293" s="123" t="str">
        <f t="shared" si="29"/>
        <v/>
      </c>
      <c r="AB293" s="124" t="str">
        <f t="shared" si="35"/>
        <v/>
      </c>
      <c r="AC293" s="172"/>
    </row>
    <row r="294" spans="2:29" s="139" customFormat="1" ht="15" x14ac:dyDescent="0.25">
      <c r="B294" s="141"/>
      <c r="C294" s="142"/>
      <c r="D294" s="147"/>
      <c r="E294" s="148"/>
      <c r="F294" s="143"/>
      <c r="G294" s="144"/>
      <c r="H294" s="143"/>
      <c r="I294" s="144"/>
      <c r="J294" s="145"/>
      <c r="K294" s="146"/>
      <c r="L294" s="116" t="s">
        <v>77</v>
      </c>
      <c r="M294" s="117" t="s">
        <v>137</v>
      </c>
      <c r="N294" s="118">
        <f t="shared" si="30"/>
        <v>0</v>
      </c>
      <c r="O294" s="118">
        <f t="shared" si="31"/>
        <v>0</v>
      </c>
      <c r="P294" s="119">
        <f>SUMIF(Virkedager!C:C,"&lt;" &amp; H294,Virkedager!A:A)-SUMIF(Virkedager!C:C,"&lt;" &amp; F294,Virkedager!A:A)</f>
        <v>0</v>
      </c>
      <c r="Q294" s="120" t="str">
        <f t="shared" si="32"/>
        <v>Operatøraksess</v>
      </c>
      <c r="R294" s="121">
        <f>MATCH(Q294,'SLA-parameter DRIFT'!A:A,0)</f>
        <v>16</v>
      </c>
      <c r="S294" s="118" t="e">
        <f>VLOOKUP(DATE(YEAR(F294),MONTH(F294),DAY(F294)),Virkedager!C:G,IF(E294="B",3,2),0)+INDEX('SLA-parameter DRIFT'!D:D,R294+2)</f>
        <v>#N/A</v>
      </c>
      <c r="T294" s="122" t="e">
        <f>VLOOKUP(DATE(YEAR(F294),MONTH(F294),DAY(F294)),Virkedager!C:G,2,0)+INDEX('SLA-parameter DRIFT'!B:B,R294+1)</f>
        <v>#N/A</v>
      </c>
      <c r="U294" s="173" t="e">
        <f>VLOOKUP(DATE(YEAR(F294),MONTH(F294),DAY(F294)),Virkedager!C:G,IF(E294="B",3,2)+INDEX('SLA-parameter DRIFT'!E:E,R294+0,0),0)+INDEX('SLA-parameter DRIFT'!D:D,R294+1)</f>
        <v>#N/A</v>
      </c>
      <c r="V294" s="122" t="e">
        <f>VLOOKUP(DATE(YEAR(F294),MONTH(F294),DAY(F294)),Virkedager!C:G,2,0)+INDEX('SLA-parameter DRIFT'!B:B,R294+2)</f>
        <v>#N/A</v>
      </c>
      <c r="W294" s="118" t="e">
        <f>VLOOKUP(DATE(YEAR(F294),MONTH(F294),DAY(F294)),Virkedager!C:G,IF(E294="B",4,3)+INDEX('SLA-parameter DRIFT'!E:E,R294+2,0),0)+INDEX('SLA-parameter DRIFT'!D:D,R294+2)</f>
        <v>#N/A</v>
      </c>
      <c r="X294" s="122" t="str">
        <f t="shared" si="33"/>
        <v/>
      </c>
      <c r="Y294" s="119">
        <f>SUMIF(Virkedager!C:C,"&lt;" &amp; H294,Virkedager!A:A)-SUMIF(Virkedager!C:C,"&lt;" &amp; X294,Virkedager!A:A)</f>
        <v>0</v>
      </c>
      <c r="Z294" s="121" t="str">
        <f t="shared" si="34"/>
        <v/>
      </c>
      <c r="AA294" s="123" t="str">
        <f t="shared" si="29"/>
        <v/>
      </c>
      <c r="AB294" s="124" t="str">
        <f t="shared" si="35"/>
        <v/>
      </c>
      <c r="AC294" s="172"/>
    </row>
    <row r="295" spans="2:29" s="139" customFormat="1" ht="15" x14ac:dyDescent="0.25">
      <c r="B295" s="141"/>
      <c r="C295" s="142"/>
      <c r="D295" s="147"/>
      <c r="E295" s="148"/>
      <c r="F295" s="143"/>
      <c r="G295" s="144"/>
      <c r="H295" s="143"/>
      <c r="I295" s="144"/>
      <c r="J295" s="145"/>
      <c r="K295" s="146"/>
      <c r="L295" s="116" t="s">
        <v>77</v>
      </c>
      <c r="M295" s="117" t="s">
        <v>137</v>
      </c>
      <c r="N295" s="118">
        <f t="shared" si="30"/>
        <v>0</v>
      </c>
      <c r="O295" s="118">
        <f t="shared" si="31"/>
        <v>0</v>
      </c>
      <c r="P295" s="119">
        <f>SUMIF(Virkedager!C:C,"&lt;" &amp; H295,Virkedager!A:A)-SUMIF(Virkedager!C:C,"&lt;" &amp; F295,Virkedager!A:A)</f>
        <v>0</v>
      </c>
      <c r="Q295" s="120" t="str">
        <f t="shared" si="32"/>
        <v>Operatøraksess</v>
      </c>
      <c r="R295" s="121">
        <f>MATCH(Q295,'SLA-parameter DRIFT'!A:A,0)</f>
        <v>16</v>
      </c>
      <c r="S295" s="118" t="e">
        <f>VLOOKUP(DATE(YEAR(F295),MONTH(F295),DAY(F295)),Virkedager!C:G,IF(E295="B",3,2),0)+INDEX('SLA-parameter DRIFT'!D:D,R295+2)</f>
        <v>#N/A</v>
      </c>
      <c r="T295" s="122" t="e">
        <f>VLOOKUP(DATE(YEAR(F295),MONTH(F295),DAY(F295)),Virkedager!C:G,2,0)+INDEX('SLA-parameter DRIFT'!B:B,R295+1)</f>
        <v>#N/A</v>
      </c>
      <c r="U295" s="173" t="e">
        <f>VLOOKUP(DATE(YEAR(F295),MONTH(F295),DAY(F295)),Virkedager!C:G,IF(E295="B",3,2)+INDEX('SLA-parameter DRIFT'!E:E,R295+0,0),0)+INDEX('SLA-parameter DRIFT'!D:D,R295+1)</f>
        <v>#N/A</v>
      </c>
      <c r="V295" s="122" t="e">
        <f>VLOOKUP(DATE(YEAR(F295),MONTH(F295),DAY(F295)),Virkedager!C:G,2,0)+INDEX('SLA-parameter DRIFT'!B:B,R295+2)</f>
        <v>#N/A</v>
      </c>
      <c r="W295" s="118" t="e">
        <f>VLOOKUP(DATE(YEAR(F295),MONTH(F295),DAY(F295)),Virkedager!C:G,IF(E295="B",4,3)+INDEX('SLA-parameter DRIFT'!E:E,R295+2,0),0)+INDEX('SLA-parameter DRIFT'!D:D,R295+2)</f>
        <v>#N/A</v>
      </c>
      <c r="X295" s="122" t="str">
        <f t="shared" si="33"/>
        <v/>
      </c>
      <c r="Y295" s="119">
        <f>SUMIF(Virkedager!C:C,"&lt;" &amp; H295,Virkedager!A:A)-SUMIF(Virkedager!C:C,"&lt;" &amp; X295,Virkedager!A:A)</f>
        <v>0</v>
      </c>
      <c r="Z295" s="121" t="str">
        <f t="shared" si="34"/>
        <v/>
      </c>
      <c r="AA295" s="123" t="str">
        <f t="shared" si="29"/>
        <v/>
      </c>
      <c r="AB295" s="124" t="str">
        <f t="shared" si="35"/>
        <v/>
      </c>
      <c r="AC295" s="172"/>
    </row>
    <row r="296" spans="2:29" s="139" customFormat="1" ht="15" x14ac:dyDescent="0.25">
      <c r="B296" s="141"/>
      <c r="C296" s="142"/>
      <c r="D296" s="147"/>
      <c r="E296" s="148"/>
      <c r="F296" s="143"/>
      <c r="G296" s="144"/>
      <c r="H296" s="143"/>
      <c r="I296" s="144"/>
      <c r="J296" s="145"/>
      <c r="K296" s="146"/>
      <c r="L296" s="116" t="s">
        <v>77</v>
      </c>
      <c r="M296" s="117" t="s">
        <v>137</v>
      </c>
      <c r="N296" s="118">
        <f t="shared" si="30"/>
        <v>0</v>
      </c>
      <c r="O296" s="118">
        <f t="shared" si="31"/>
        <v>0</v>
      </c>
      <c r="P296" s="119">
        <f>SUMIF(Virkedager!C:C,"&lt;" &amp; H296,Virkedager!A:A)-SUMIF(Virkedager!C:C,"&lt;" &amp; F296,Virkedager!A:A)</f>
        <v>0</v>
      </c>
      <c r="Q296" s="120" t="str">
        <f t="shared" si="32"/>
        <v>Operatøraksess</v>
      </c>
      <c r="R296" s="121">
        <f>MATCH(Q296,'SLA-parameter DRIFT'!A:A,0)</f>
        <v>16</v>
      </c>
      <c r="S296" s="118" t="e">
        <f>VLOOKUP(DATE(YEAR(F296),MONTH(F296),DAY(F296)),Virkedager!C:G,IF(E296="B",3,2),0)+INDEX('SLA-parameter DRIFT'!D:D,R296+2)</f>
        <v>#N/A</v>
      </c>
      <c r="T296" s="122" t="e">
        <f>VLOOKUP(DATE(YEAR(F296),MONTH(F296),DAY(F296)),Virkedager!C:G,2,0)+INDEX('SLA-parameter DRIFT'!B:B,R296+1)</f>
        <v>#N/A</v>
      </c>
      <c r="U296" s="173" t="e">
        <f>VLOOKUP(DATE(YEAR(F296),MONTH(F296),DAY(F296)),Virkedager!C:G,IF(E296="B",3,2)+INDEX('SLA-parameter DRIFT'!E:E,R296+0,0),0)+INDEX('SLA-parameter DRIFT'!D:D,R296+1)</f>
        <v>#N/A</v>
      </c>
      <c r="V296" s="122" t="e">
        <f>VLOOKUP(DATE(YEAR(F296),MONTH(F296),DAY(F296)),Virkedager!C:G,2,0)+INDEX('SLA-parameter DRIFT'!B:B,R296+2)</f>
        <v>#N/A</v>
      </c>
      <c r="W296" s="118" t="e">
        <f>VLOOKUP(DATE(YEAR(F296),MONTH(F296),DAY(F296)),Virkedager!C:G,IF(E296="B",4,3)+INDEX('SLA-parameter DRIFT'!E:E,R296+2,0),0)+INDEX('SLA-parameter DRIFT'!D:D,R296+2)</f>
        <v>#N/A</v>
      </c>
      <c r="X296" s="122" t="str">
        <f t="shared" si="33"/>
        <v/>
      </c>
      <c r="Y296" s="119">
        <f>SUMIF(Virkedager!C:C,"&lt;" &amp; H296,Virkedager!A:A)-SUMIF(Virkedager!C:C,"&lt;" &amp; X296,Virkedager!A:A)</f>
        <v>0</v>
      </c>
      <c r="Z296" s="121" t="str">
        <f t="shared" si="34"/>
        <v/>
      </c>
      <c r="AA296" s="123" t="str">
        <f t="shared" si="29"/>
        <v/>
      </c>
      <c r="AB296" s="124" t="str">
        <f t="shared" si="35"/>
        <v/>
      </c>
      <c r="AC296" s="172"/>
    </row>
    <row r="297" spans="2:29" s="139" customFormat="1" ht="15" x14ac:dyDescent="0.25">
      <c r="B297" s="141"/>
      <c r="C297" s="142"/>
      <c r="D297" s="147"/>
      <c r="E297" s="148"/>
      <c r="F297" s="143"/>
      <c r="G297" s="144"/>
      <c r="H297" s="143"/>
      <c r="I297" s="144"/>
      <c r="J297" s="145"/>
      <c r="K297" s="146"/>
      <c r="L297" s="116" t="s">
        <v>77</v>
      </c>
      <c r="M297" s="117" t="s">
        <v>137</v>
      </c>
      <c r="N297" s="118">
        <f t="shared" si="30"/>
        <v>0</v>
      </c>
      <c r="O297" s="118">
        <f t="shared" si="31"/>
        <v>0</v>
      </c>
      <c r="P297" s="119">
        <f>SUMIF(Virkedager!C:C,"&lt;" &amp; H297,Virkedager!A:A)-SUMIF(Virkedager!C:C,"&lt;" &amp; F297,Virkedager!A:A)</f>
        <v>0</v>
      </c>
      <c r="Q297" s="120" t="str">
        <f t="shared" si="32"/>
        <v>Operatøraksess</v>
      </c>
      <c r="R297" s="121">
        <f>MATCH(Q297,'SLA-parameter DRIFT'!A:A,0)</f>
        <v>16</v>
      </c>
      <c r="S297" s="118" t="e">
        <f>VLOOKUP(DATE(YEAR(F297),MONTH(F297),DAY(F297)),Virkedager!C:G,IF(E297="B",3,2),0)+INDEX('SLA-parameter DRIFT'!D:D,R297+2)</f>
        <v>#N/A</v>
      </c>
      <c r="T297" s="122" t="e">
        <f>VLOOKUP(DATE(YEAR(F297),MONTH(F297),DAY(F297)),Virkedager!C:G,2,0)+INDEX('SLA-parameter DRIFT'!B:B,R297+1)</f>
        <v>#N/A</v>
      </c>
      <c r="U297" s="173" t="e">
        <f>VLOOKUP(DATE(YEAR(F297),MONTH(F297),DAY(F297)),Virkedager!C:G,IF(E297="B",3,2)+INDEX('SLA-parameter DRIFT'!E:E,R297+0,0),0)+INDEX('SLA-parameter DRIFT'!D:D,R297+1)</f>
        <v>#N/A</v>
      </c>
      <c r="V297" s="122" t="e">
        <f>VLOOKUP(DATE(YEAR(F297),MONTH(F297),DAY(F297)),Virkedager!C:G,2,0)+INDEX('SLA-parameter DRIFT'!B:B,R297+2)</f>
        <v>#N/A</v>
      </c>
      <c r="W297" s="118" t="e">
        <f>VLOOKUP(DATE(YEAR(F297),MONTH(F297),DAY(F297)),Virkedager!C:G,IF(E297="B",4,3)+INDEX('SLA-parameter DRIFT'!E:E,R297+2,0),0)+INDEX('SLA-parameter DRIFT'!D:D,R297+2)</f>
        <v>#N/A</v>
      </c>
      <c r="X297" s="122" t="str">
        <f t="shared" si="33"/>
        <v/>
      </c>
      <c r="Y297" s="119">
        <f>SUMIF(Virkedager!C:C,"&lt;" &amp; H297,Virkedager!A:A)-SUMIF(Virkedager!C:C,"&lt;" &amp; X297,Virkedager!A:A)</f>
        <v>0</v>
      </c>
      <c r="Z297" s="121" t="str">
        <f t="shared" si="34"/>
        <v/>
      </c>
      <c r="AA297" s="123" t="str">
        <f t="shared" si="29"/>
        <v/>
      </c>
      <c r="AB297" s="124" t="str">
        <f t="shared" si="35"/>
        <v/>
      </c>
      <c r="AC297" s="172"/>
    </row>
    <row r="298" spans="2:29" s="139" customFormat="1" ht="15" x14ac:dyDescent="0.25">
      <c r="B298" s="141"/>
      <c r="C298" s="142"/>
      <c r="D298" s="147"/>
      <c r="E298" s="148"/>
      <c r="F298" s="143"/>
      <c r="G298" s="144"/>
      <c r="H298" s="143"/>
      <c r="I298" s="144"/>
      <c r="J298" s="145"/>
      <c r="K298" s="146"/>
      <c r="L298" s="116" t="s">
        <v>77</v>
      </c>
      <c r="M298" s="117" t="s">
        <v>137</v>
      </c>
      <c r="N298" s="118">
        <f t="shared" si="30"/>
        <v>0</v>
      </c>
      <c r="O298" s="118">
        <f t="shared" si="31"/>
        <v>0</v>
      </c>
      <c r="P298" s="119">
        <f>SUMIF(Virkedager!C:C,"&lt;" &amp; H298,Virkedager!A:A)-SUMIF(Virkedager!C:C,"&lt;" &amp; F298,Virkedager!A:A)</f>
        <v>0</v>
      </c>
      <c r="Q298" s="120" t="str">
        <f t="shared" si="32"/>
        <v>Operatøraksess</v>
      </c>
      <c r="R298" s="121">
        <f>MATCH(Q298,'SLA-parameter DRIFT'!A:A,0)</f>
        <v>16</v>
      </c>
      <c r="S298" s="118" t="e">
        <f>VLOOKUP(DATE(YEAR(F298),MONTH(F298),DAY(F298)),Virkedager!C:G,IF(E298="B",3,2),0)+INDEX('SLA-parameter DRIFT'!D:D,R298+2)</f>
        <v>#N/A</v>
      </c>
      <c r="T298" s="122" t="e">
        <f>VLOOKUP(DATE(YEAR(F298),MONTH(F298),DAY(F298)),Virkedager!C:G,2,0)+INDEX('SLA-parameter DRIFT'!B:B,R298+1)</f>
        <v>#N/A</v>
      </c>
      <c r="U298" s="173" t="e">
        <f>VLOOKUP(DATE(YEAR(F298),MONTH(F298),DAY(F298)),Virkedager!C:G,IF(E298="B",3,2)+INDEX('SLA-parameter DRIFT'!E:E,R298+0,0),0)+INDEX('SLA-parameter DRIFT'!D:D,R298+1)</f>
        <v>#N/A</v>
      </c>
      <c r="V298" s="122" t="e">
        <f>VLOOKUP(DATE(YEAR(F298),MONTH(F298),DAY(F298)),Virkedager!C:G,2,0)+INDEX('SLA-parameter DRIFT'!B:B,R298+2)</f>
        <v>#N/A</v>
      </c>
      <c r="W298" s="118" t="e">
        <f>VLOOKUP(DATE(YEAR(F298),MONTH(F298),DAY(F298)),Virkedager!C:G,IF(E298="B",4,3)+INDEX('SLA-parameter DRIFT'!E:E,R298+2,0),0)+INDEX('SLA-parameter DRIFT'!D:D,R298+2)</f>
        <v>#N/A</v>
      </c>
      <c r="X298" s="122" t="str">
        <f t="shared" si="33"/>
        <v/>
      </c>
      <c r="Y298" s="119">
        <f>SUMIF(Virkedager!C:C,"&lt;" &amp; H298,Virkedager!A:A)-SUMIF(Virkedager!C:C,"&lt;" &amp; X298,Virkedager!A:A)</f>
        <v>0</v>
      </c>
      <c r="Z298" s="121" t="str">
        <f t="shared" si="34"/>
        <v/>
      </c>
      <c r="AA298" s="123" t="str">
        <f t="shared" si="29"/>
        <v/>
      </c>
      <c r="AB298" s="124" t="str">
        <f t="shared" si="35"/>
        <v/>
      </c>
      <c r="AC298" s="172"/>
    </row>
    <row r="299" spans="2:29" s="139" customFormat="1" ht="15" x14ac:dyDescent="0.25">
      <c r="B299" s="141"/>
      <c r="C299" s="142"/>
      <c r="D299" s="147"/>
      <c r="E299" s="148"/>
      <c r="F299" s="143"/>
      <c r="G299" s="144"/>
      <c r="H299" s="143"/>
      <c r="I299" s="144"/>
      <c r="J299" s="145"/>
      <c r="K299" s="146"/>
      <c r="L299" s="116" t="s">
        <v>77</v>
      </c>
      <c r="M299" s="117" t="s">
        <v>137</v>
      </c>
      <c r="N299" s="118">
        <f t="shared" si="30"/>
        <v>0</v>
      </c>
      <c r="O299" s="118">
        <f t="shared" si="31"/>
        <v>0</v>
      </c>
      <c r="P299" s="119">
        <f>SUMIF(Virkedager!C:C,"&lt;" &amp; H299,Virkedager!A:A)-SUMIF(Virkedager!C:C,"&lt;" &amp; F299,Virkedager!A:A)</f>
        <v>0</v>
      </c>
      <c r="Q299" s="120" t="str">
        <f t="shared" si="32"/>
        <v>Operatøraksess</v>
      </c>
      <c r="R299" s="121">
        <f>MATCH(Q299,'SLA-parameter DRIFT'!A:A,0)</f>
        <v>16</v>
      </c>
      <c r="S299" s="118" t="e">
        <f>VLOOKUP(DATE(YEAR(F299),MONTH(F299),DAY(F299)),Virkedager!C:G,IF(E299="B",3,2),0)+INDEX('SLA-parameter DRIFT'!D:D,R299+2)</f>
        <v>#N/A</v>
      </c>
      <c r="T299" s="122" t="e">
        <f>VLOOKUP(DATE(YEAR(F299),MONTH(F299),DAY(F299)),Virkedager!C:G,2,0)+INDEX('SLA-parameter DRIFT'!B:B,R299+1)</f>
        <v>#N/A</v>
      </c>
      <c r="U299" s="173" t="e">
        <f>VLOOKUP(DATE(YEAR(F299),MONTH(F299),DAY(F299)),Virkedager!C:G,IF(E299="B",3,2)+INDEX('SLA-parameter DRIFT'!E:E,R299+0,0),0)+INDEX('SLA-parameter DRIFT'!D:D,R299+1)</f>
        <v>#N/A</v>
      </c>
      <c r="V299" s="122" t="e">
        <f>VLOOKUP(DATE(YEAR(F299),MONTH(F299),DAY(F299)),Virkedager!C:G,2,0)+INDEX('SLA-parameter DRIFT'!B:B,R299+2)</f>
        <v>#N/A</v>
      </c>
      <c r="W299" s="118" t="e">
        <f>VLOOKUP(DATE(YEAR(F299),MONTH(F299),DAY(F299)),Virkedager!C:G,IF(E299="B",4,3)+INDEX('SLA-parameter DRIFT'!E:E,R299+2,0),0)+INDEX('SLA-parameter DRIFT'!D:D,R299+2)</f>
        <v>#N/A</v>
      </c>
      <c r="X299" s="122" t="str">
        <f t="shared" si="33"/>
        <v/>
      </c>
      <c r="Y299" s="119">
        <f>SUMIF(Virkedager!C:C,"&lt;" &amp; H299,Virkedager!A:A)-SUMIF(Virkedager!C:C,"&lt;" &amp; X299,Virkedager!A:A)</f>
        <v>0</v>
      </c>
      <c r="Z299" s="121" t="str">
        <f t="shared" si="34"/>
        <v/>
      </c>
      <c r="AA299" s="123" t="str">
        <f t="shared" si="29"/>
        <v/>
      </c>
      <c r="AB299" s="124" t="str">
        <f t="shared" si="35"/>
        <v/>
      </c>
      <c r="AC299" s="172"/>
    </row>
    <row r="300" spans="2:29" s="139" customFormat="1" ht="15" x14ac:dyDescent="0.25">
      <c r="B300" s="141"/>
      <c r="C300" s="142"/>
      <c r="D300" s="147"/>
      <c r="E300" s="148"/>
      <c r="F300" s="143"/>
      <c r="G300" s="144"/>
      <c r="H300" s="143"/>
      <c r="I300" s="144"/>
      <c r="J300" s="145"/>
      <c r="K300" s="146"/>
      <c r="L300" s="116" t="s">
        <v>77</v>
      </c>
      <c r="M300" s="117" t="s">
        <v>137</v>
      </c>
      <c r="N300" s="118">
        <f t="shared" si="30"/>
        <v>0</v>
      </c>
      <c r="O300" s="118">
        <f t="shared" si="31"/>
        <v>0</v>
      </c>
      <c r="P300" s="119">
        <f>SUMIF(Virkedager!C:C,"&lt;" &amp; H300,Virkedager!A:A)-SUMIF(Virkedager!C:C,"&lt;" &amp; F300,Virkedager!A:A)</f>
        <v>0</v>
      </c>
      <c r="Q300" s="120" t="str">
        <f t="shared" si="32"/>
        <v>Operatøraksess</v>
      </c>
      <c r="R300" s="121">
        <f>MATCH(Q300,'SLA-parameter DRIFT'!A:A,0)</f>
        <v>16</v>
      </c>
      <c r="S300" s="118" t="e">
        <f>VLOOKUP(DATE(YEAR(F300),MONTH(F300),DAY(F300)),Virkedager!C:G,IF(E300="B",3,2),0)+INDEX('SLA-parameter DRIFT'!D:D,R300+2)</f>
        <v>#N/A</v>
      </c>
      <c r="T300" s="122" t="e">
        <f>VLOOKUP(DATE(YEAR(F300),MONTH(F300),DAY(F300)),Virkedager!C:G,2,0)+INDEX('SLA-parameter DRIFT'!B:B,R300+1)</f>
        <v>#N/A</v>
      </c>
      <c r="U300" s="173" t="e">
        <f>VLOOKUP(DATE(YEAR(F300),MONTH(F300),DAY(F300)),Virkedager!C:G,IF(E300="B",3,2)+INDEX('SLA-parameter DRIFT'!E:E,R300+0,0),0)+INDEX('SLA-parameter DRIFT'!D:D,R300+1)</f>
        <v>#N/A</v>
      </c>
      <c r="V300" s="122" t="e">
        <f>VLOOKUP(DATE(YEAR(F300),MONTH(F300),DAY(F300)),Virkedager!C:G,2,0)+INDEX('SLA-parameter DRIFT'!B:B,R300+2)</f>
        <v>#N/A</v>
      </c>
      <c r="W300" s="118" t="e">
        <f>VLOOKUP(DATE(YEAR(F300),MONTH(F300),DAY(F300)),Virkedager!C:G,IF(E300="B",4,3)+INDEX('SLA-parameter DRIFT'!E:E,R300+2,0),0)+INDEX('SLA-parameter DRIFT'!D:D,R300+2)</f>
        <v>#N/A</v>
      </c>
      <c r="X300" s="122" t="str">
        <f t="shared" si="33"/>
        <v/>
      </c>
      <c r="Y300" s="119">
        <f>SUMIF(Virkedager!C:C,"&lt;" &amp; H300,Virkedager!A:A)-SUMIF(Virkedager!C:C,"&lt;" &amp; X300,Virkedager!A:A)</f>
        <v>0</v>
      </c>
      <c r="Z300" s="121" t="str">
        <f t="shared" si="34"/>
        <v/>
      </c>
      <c r="AA300" s="123" t="str">
        <f t="shared" si="29"/>
        <v/>
      </c>
      <c r="AB300" s="124" t="str">
        <f t="shared" si="35"/>
        <v/>
      </c>
      <c r="AC300" s="172"/>
    </row>
    <row r="301" spans="2:29" s="139" customFormat="1" ht="15" x14ac:dyDescent="0.25">
      <c r="B301" s="141"/>
      <c r="C301" s="142"/>
      <c r="D301" s="147"/>
      <c r="E301" s="148"/>
      <c r="F301" s="143"/>
      <c r="G301" s="144"/>
      <c r="H301" s="143"/>
      <c r="I301" s="144"/>
      <c r="J301" s="145"/>
      <c r="K301" s="146"/>
      <c r="L301" s="116" t="s">
        <v>77</v>
      </c>
      <c r="M301" s="117" t="s">
        <v>137</v>
      </c>
      <c r="N301" s="118">
        <f t="shared" si="30"/>
        <v>0</v>
      </c>
      <c r="O301" s="118">
        <f t="shared" si="31"/>
        <v>0</v>
      </c>
      <c r="P301" s="119">
        <f>SUMIF(Virkedager!C:C,"&lt;" &amp; H301,Virkedager!A:A)-SUMIF(Virkedager!C:C,"&lt;" &amp; F301,Virkedager!A:A)</f>
        <v>0</v>
      </c>
      <c r="Q301" s="120" t="str">
        <f t="shared" si="32"/>
        <v>Operatøraksess</v>
      </c>
      <c r="R301" s="121">
        <f>MATCH(Q301,'SLA-parameter DRIFT'!A:A,0)</f>
        <v>16</v>
      </c>
      <c r="S301" s="118" t="e">
        <f>VLOOKUP(DATE(YEAR(F301),MONTH(F301),DAY(F301)),Virkedager!C:G,IF(E301="B",3,2),0)+INDEX('SLA-parameter DRIFT'!D:D,R301+2)</f>
        <v>#N/A</v>
      </c>
      <c r="T301" s="122" t="e">
        <f>VLOOKUP(DATE(YEAR(F301),MONTH(F301),DAY(F301)),Virkedager!C:G,2,0)+INDEX('SLA-parameter DRIFT'!B:B,R301+1)</f>
        <v>#N/A</v>
      </c>
      <c r="U301" s="173" t="e">
        <f>VLOOKUP(DATE(YEAR(F301),MONTH(F301),DAY(F301)),Virkedager!C:G,IF(E301="B",3,2)+INDEX('SLA-parameter DRIFT'!E:E,R301+0,0),0)+INDEX('SLA-parameter DRIFT'!D:D,R301+1)</f>
        <v>#N/A</v>
      </c>
      <c r="V301" s="122" t="e">
        <f>VLOOKUP(DATE(YEAR(F301),MONTH(F301),DAY(F301)),Virkedager!C:G,2,0)+INDEX('SLA-parameter DRIFT'!B:B,R301+2)</f>
        <v>#N/A</v>
      </c>
      <c r="W301" s="118" t="e">
        <f>VLOOKUP(DATE(YEAR(F301),MONTH(F301),DAY(F301)),Virkedager!C:G,IF(E301="B",4,3)+INDEX('SLA-parameter DRIFT'!E:E,R301+2,0),0)+INDEX('SLA-parameter DRIFT'!D:D,R301+2)</f>
        <v>#N/A</v>
      </c>
      <c r="X301" s="122" t="str">
        <f t="shared" si="33"/>
        <v/>
      </c>
      <c r="Y301" s="119">
        <f>SUMIF(Virkedager!C:C,"&lt;" &amp; H301,Virkedager!A:A)-SUMIF(Virkedager!C:C,"&lt;" &amp; X301,Virkedager!A:A)</f>
        <v>0</v>
      </c>
      <c r="Z301" s="121" t="str">
        <f t="shared" si="34"/>
        <v/>
      </c>
      <c r="AA301" s="123" t="str">
        <f t="shared" si="29"/>
        <v/>
      </c>
      <c r="AB301" s="124" t="str">
        <f t="shared" si="35"/>
        <v/>
      </c>
      <c r="AC301" s="172"/>
    </row>
    <row r="302" spans="2:29" s="139" customFormat="1" ht="15" x14ac:dyDescent="0.25">
      <c r="B302" s="141"/>
      <c r="C302" s="142"/>
      <c r="D302" s="147"/>
      <c r="E302" s="148"/>
      <c r="F302" s="143"/>
      <c r="G302" s="144"/>
      <c r="H302" s="143"/>
      <c r="I302" s="144"/>
      <c r="J302" s="145"/>
      <c r="K302" s="146"/>
      <c r="L302" s="116" t="s">
        <v>77</v>
      </c>
      <c r="M302" s="117" t="s">
        <v>137</v>
      </c>
      <c r="N302" s="118">
        <f t="shared" si="30"/>
        <v>0</v>
      </c>
      <c r="O302" s="118">
        <f t="shared" si="31"/>
        <v>0</v>
      </c>
      <c r="P302" s="119">
        <f>SUMIF(Virkedager!C:C,"&lt;" &amp; H302,Virkedager!A:A)-SUMIF(Virkedager!C:C,"&lt;" &amp; F302,Virkedager!A:A)</f>
        <v>0</v>
      </c>
      <c r="Q302" s="120" t="str">
        <f t="shared" si="32"/>
        <v>Operatøraksess</v>
      </c>
      <c r="R302" s="121">
        <f>MATCH(Q302,'SLA-parameter DRIFT'!A:A,0)</f>
        <v>16</v>
      </c>
      <c r="S302" s="118" t="e">
        <f>VLOOKUP(DATE(YEAR(F302),MONTH(F302),DAY(F302)),Virkedager!C:G,IF(E302="B",3,2),0)+INDEX('SLA-parameter DRIFT'!D:D,R302+2)</f>
        <v>#N/A</v>
      </c>
      <c r="T302" s="122" t="e">
        <f>VLOOKUP(DATE(YEAR(F302),MONTH(F302),DAY(F302)),Virkedager!C:G,2,0)+INDEX('SLA-parameter DRIFT'!B:B,R302+1)</f>
        <v>#N/A</v>
      </c>
      <c r="U302" s="173" t="e">
        <f>VLOOKUP(DATE(YEAR(F302),MONTH(F302),DAY(F302)),Virkedager!C:G,IF(E302="B",3,2)+INDEX('SLA-parameter DRIFT'!E:E,R302+0,0),0)+INDEX('SLA-parameter DRIFT'!D:D,R302+1)</f>
        <v>#N/A</v>
      </c>
      <c r="V302" s="122" t="e">
        <f>VLOOKUP(DATE(YEAR(F302),MONTH(F302),DAY(F302)),Virkedager!C:G,2,0)+INDEX('SLA-parameter DRIFT'!B:B,R302+2)</f>
        <v>#N/A</v>
      </c>
      <c r="W302" s="118" t="e">
        <f>VLOOKUP(DATE(YEAR(F302),MONTH(F302),DAY(F302)),Virkedager!C:G,IF(E302="B",4,3)+INDEX('SLA-parameter DRIFT'!E:E,R302+2,0),0)+INDEX('SLA-parameter DRIFT'!D:D,R302+2)</f>
        <v>#N/A</v>
      </c>
      <c r="X302" s="122" t="str">
        <f t="shared" si="33"/>
        <v/>
      </c>
      <c r="Y302" s="119">
        <f>SUMIF(Virkedager!C:C,"&lt;" &amp; H302,Virkedager!A:A)-SUMIF(Virkedager!C:C,"&lt;" &amp; X302,Virkedager!A:A)</f>
        <v>0</v>
      </c>
      <c r="Z302" s="121" t="str">
        <f t="shared" si="34"/>
        <v/>
      </c>
      <c r="AA302" s="123" t="str">
        <f t="shared" si="29"/>
        <v/>
      </c>
      <c r="AB302" s="124" t="str">
        <f t="shared" si="35"/>
        <v/>
      </c>
      <c r="AC302" s="172"/>
    </row>
    <row r="303" spans="2:29" s="139" customFormat="1" ht="15" x14ac:dyDescent="0.25">
      <c r="B303" s="141"/>
      <c r="C303" s="142"/>
      <c r="D303" s="147"/>
      <c r="E303" s="148"/>
      <c r="F303" s="143"/>
      <c r="G303" s="144"/>
      <c r="H303" s="143"/>
      <c r="I303" s="144"/>
      <c r="J303" s="145"/>
      <c r="K303" s="146"/>
      <c r="L303" s="116" t="s">
        <v>77</v>
      </c>
      <c r="M303" s="117" t="s">
        <v>137</v>
      </c>
      <c r="N303" s="118">
        <f t="shared" si="30"/>
        <v>0</v>
      </c>
      <c r="O303" s="118">
        <f t="shared" si="31"/>
        <v>0</v>
      </c>
      <c r="P303" s="119">
        <f>SUMIF(Virkedager!C:C,"&lt;" &amp; H303,Virkedager!A:A)-SUMIF(Virkedager!C:C,"&lt;" &amp; F303,Virkedager!A:A)</f>
        <v>0</v>
      </c>
      <c r="Q303" s="120" t="str">
        <f t="shared" si="32"/>
        <v>Operatøraksess</v>
      </c>
      <c r="R303" s="121">
        <f>MATCH(Q303,'SLA-parameter DRIFT'!A:A,0)</f>
        <v>16</v>
      </c>
      <c r="S303" s="118" t="e">
        <f>VLOOKUP(DATE(YEAR(F303),MONTH(F303),DAY(F303)),Virkedager!C:G,IF(E303="B",3,2),0)+INDEX('SLA-parameter DRIFT'!D:D,R303+2)</f>
        <v>#N/A</v>
      </c>
      <c r="T303" s="122" t="e">
        <f>VLOOKUP(DATE(YEAR(F303),MONTH(F303),DAY(F303)),Virkedager!C:G,2,0)+INDEX('SLA-parameter DRIFT'!B:B,R303+1)</f>
        <v>#N/A</v>
      </c>
      <c r="U303" s="173" t="e">
        <f>VLOOKUP(DATE(YEAR(F303),MONTH(F303),DAY(F303)),Virkedager!C:G,IF(E303="B",3,2)+INDEX('SLA-parameter DRIFT'!E:E,R303+0,0),0)+INDEX('SLA-parameter DRIFT'!D:D,R303+1)</f>
        <v>#N/A</v>
      </c>
      <c r="V303" s="122" t="e">
        <f>VLOOKUP(DATE(YEAR(F303),MONTH(F303),DAY(F303)),Virkedager!C:G,2,0)+INDEX('SLA-parameter DRIFT'!B:B,R303+2)</f>
        <v>#N/A</v>
      </c>
      <c r="W303" s="118" t="e">
        <f>VLOOKUP(DATE(YEAR(F303),MONTH(F303),DAY(F303)),Virkedager!C:G,IF(E303="B",4,3)+INDEX('SLA-parameter DRIFT'!E:E,R303+2,0),0)+INDEX('SLA-parameter DRIFT'!D:D,R303+2)</f>
        <v>#N/A</v>
      </c>
      <c r="X303" s="122" t="str">
        <f t="shared" si="33"/>
        <v/>
      </c>
      <c r="Y303" s="119">
        <f>SUMIF(Virkedager!C:C,"&lt;" &amp; H303,Virkedager!A:A)-SUMIF(Virkedager!C:C,"&lt;" &amp; X303,Virkedager!A:A)</f>
        <v>0</v>
      </c>
      <c r="Z303" s="121" t="str">
        <f t="shared" si="34"/>
        <v/>
      </c>
      <c r="AA303" s="123" t="str">
        <f t="shared" si="29"/>
        <v/>
      </c>
      <c r="AB303" s="124" t="str">
        <f t="shared" si="35"/>
        <v/>
      </c>
      <c r="AC303" s="172"/>
    </row>
    <row r="304" spans="2:29" s="139" customFormat="1" ht="15" x14ac:dyDescent="0.25">
      <c r="B304" s="141"/>
      <c r="C304" s="142"/>
      <c r="D304" s="147"/>
      <c r="E304" s="148"/>
      <c r="F304" s="143"/>
      <c r="G304" s="144"/>
      <c r="H304" s="143"/>
      <c r="I304" s="144"/>
      <c r="J304" s="145"/>
      <c r="K304" s="146"/>
      <c r="L304" s="116" t="s">
        <v>77</v>
      </c>
      <c r="M304" s="117" t="s">
        <v>137</v>
      </c>
      <c r="N304" s="118">
        <f t="shared" si="30"/>
        <v>0</v>
      </c>
      <c r="O304" s="118">
        <f t="shared" si="31"/>
        <v>0</v>
      </c>
      <c r="P304" s="119">
        <f>SUMIF(Virkedager!C:C,"&lt;" &amp; H304,Virkedager!A:A)-SUMIF(Virkedager!C:C,"&lt;" &amp; F304,Virkedager!A:A)</f>
        <v>0</v>
      </c>
      <c r="Q304" s="120" t="str">
        <f t="shared" si="32"/>
        <v>Operatøraksess</v>
      </c>
      <c r="R304" s="121">
        <f>MATCH(Q304,'SLA-parameter DRIFT'!A:A,0)</f>
        <v>16</v>
      </c>
      <c r="S304" s="118" t="e">
        <f>VLOOKUP(DATE(YEAR(F304),MONTH(F304),DAY(F304)),Virkedager!C:G,IF(E304="B",3,2),0)+INDEX('SLA-parameter DRIFT'!D:D,R304+2)</f>
        <v>#N/A</v>
      </c>
      <c r="T304" s="122" t="e">
        <f>VLOOKUP(DATE(YEAR(F304),MONTH(F304),DAY(F304)),Virkedager!C:G,2,0)+INDEX('SLA-parameter DRIFT'!B:B,R304+1)</f>
        <v>#N/A</v>
      </c>
      <c r="U304" s="173" t="e">
        <f>VLOOKUP(DATE(YEAR(F304),MONTH(F304),DAY(F304)),Virkedager!C:G,IF(E304="B",3,2)+INDEX('SLA-parameter DRIFT'!E:E,R304+0,0),0)+INDEX('SLA-parameter DRIFT'!D:D,R304+1)</f>
        <v>#N/A</v>
      </c>
      <c r="V304" s="122" t="e">
        <f>VLOOKUP(DATE(YEAR(F304),MONTH(F304),DAY(F304)),Virkedager!C:G,2,0)+INDEX('SLA-parameter DRIFT'!B:B,R304+2)</f>
        <v>#N/A</v>
      </c>
      <c r="W304" s="118" t="e">
        <f>VLOOKUP(DATE(YEAR(F304),MONTH(F304),DAY(F304)),Virkedager!C:G,IF(E304="B",4,3)+INDEX('SLA-parameter DRIFT'!E:E,R304+2,0),0)+INDEX('SLA-parameter DRIFT'!D:D,R304+2)</f>
        <v>#N/A</v>
      </c>
      <c r="X304" s="122" t="str">
        <f t="shared" si="33"/>
        <v/>
      </c>
      <c r="Y304" s="119">
        <f>SUMIF(Virkedager!C:C,"&lt;" &amp; H304,Virkedager!A:A)-SUMIF(Virkedager!C:C,"&lt;" &amp; X304,Virkedager!A:A)</f>
        <v>0</v>
      </c>
      <c r="Z304" s="121" t="str">
        <f t="shared" si="34"/>
        <v/>
      </c>
      <c r="AA304" s="123" t="str">
        <f t="shared" si="29"/>
        <v/>
      </c>
      <c r="AB304" s="124" t="str">
        <f t="shared" si="35"/>
        <v/>
      </c>
      <c r="AC304" s="172"/>
    </row>
    <row r="305" spans="2:29" s="139" customFormat="1" ht="15" x14ac:dyDescent="0.25">
      <c r="B305" s="141"/>
      <c r="C305" s="142"/>
      <c r="D305" s="147"/>
      <c r="E305" s="148"/>
      <c r="F305" s="143"/>
      <c r="G305" s="144"/>
      <c r="H305" s="143"/>
      <c r="I305" s="144"/>
      <c r="J305" s="145"/>
      <c r="K305" s="146"/>
      <c r="L305" s="116" t="s">
        <v>77</v>
      </c>
      <c r="M305" s="117" t="s">
        <v>137</v>
      </c>
      <c r="N305" s="118">
        <f t="shared" si="30"/>
        <v>0</v>
      </c>
      <c r="O305" s="118">
        <f t="shared" si="31"/>
        <v>0</v>
      </c>
      <c r="P305" s="119">
        <f>SUMIF(Virkedager!C:C,"&lt;" &amp; H305,Virkedager!A:A)-SUMIF(Virkedager!C:C,"&lt;" &amp; F305,Virkedager!A:A)</f>
        <v>0</v>
      </c>
      <c r="Q305" s="120" t="str">
        <f t="shared" si="32"/>
        <v>Operatøraksess</v>
      </c>
      <c r="R305" s="121">
        <f>MATCH(Q305,'SLA-parameter DRIFT'!A:A,0)</f>
        <v>16</v>
      </c>
      <c r="S305" s="118" t="e">
        <f>VLOOKUP(DATE(YEAR(F305),MONTH(F305),DAY(F305)),Virkedager!C:G,IF(E305="B",3,2),0)+INDEX('SLA-parameter DRIFT'!D:D,R305+2)</f>
        <v>#N/A</v>
      </c>
      <c r="T305" s="122" t="e">
        <f>VLOOKUP(DATE(YEAR(F305),MONTH(F305),DAY(F305)),Virkedager!C:G,2,0)+INDEX('SLA-parameter DRIFT'!B:B,R305+1)</f>
        <v>#N/A</v>
      </c>
      <c r="U305" s="173" t="e">
        <f>VLOOKUP(DATE(YEAR(F305),MONTH(F305),DAY(F305)),Virkedager!C:G,IF(E305="B",3,2)+INDEX('SLA-parameter DRIFT'!E:E,R305+0,0),0)+INDEX('SLA-parameter DRIFT'!D:D,R305+1)</f>
        <v>#N/A</v>
      </c>
      <c r="V305" s="122" t="e">
        <f>VLOOKUP(DATE(YEAR(F305),MONTH(F305),DAY(F305)),Virkedager!C:G,2,0)+INDEX('SLA-parameter DRIFT'!B:B,R305+2)</f>
        <v>#N/A</v>
      </c>
      <c r="W305" s="118" t="e">
        <f>VLOOKUP(DATE(YEAR(F305),MONTH(F305),DAY(F305)),Virkedager!C:G,IF(E305="B",4,3)+INDEX('SLA-parameter DRIFT'!E:E,R305+2,0),0)+INDEX('SLA-parameter DRIFT'!D:D,R305+2)</f>
        <v>#N/A</v>
      </c>
      <c r="X305" s="122" t="str">
        <f t="shared" si="33"/>
        <v/>
      </c>
      <c r="Y305" s="119">
        <f>SUMIF(Virkedager!C:C,"&lt;" &amp; H305,Virkedager!A:A)-SUMIF(Virkedager!C:C,"&lt;" &amp; X305,Virkedager!A:A)</f>
        <v>0</v>
      </c>
      <c r="Z305" s="121" t="str">
        <f t="shared" si="34"/>
        <v/>
      </c>
      <c r="AA305" s="123" t="str">
        <f t="shared" si="29"/>
        <v/>
      </c>
      <c r="AB305" s="124" t="str">
        <f t="shared" si="35"/>
        <v/>
      </c>
      <c r="AC305" s="172"/>
    </row>
    <row r="306" spans="2:29" s="139" customFormat="1" ht="15" x14ac:dyDescent="0.25">
      <c r="B306" s="141"/>
      <c r="C306" s="142"/>
      <c r="D306" s="147"/>
      <c r="E306" s="148"/>
      <c r="F306" s="143"/>
      <c r="G306" s="144"/>
      <c r="H306" s="143"/>
      <c r="I306" s="144"/>
      <c r="J306" s="145"/>
      <c r="K306" s="146"/>
      <c r="L306" s="116" t="s">
        <v>77</v>
      </c>
      <c r="M306" s="117" t="s">
        <v>137</v>
      </c>
      <c r="N306" s="118">
        <f t="shared" si="30"/>
        <v>0</v>
      </c>
      <c r="O306" s="118">
        <f t="shared" si="31"/>
        <v>0</v>
      </c>
      <c r="P306" s="119">
        <f>SUMIF(Virkedager!C:C,"&lt;" &amp; H306,Virkedager!A:A)-SUMIF(Virkedager!C:C,"&lt;" &amp; F306,Virkedager!A:A)</f>
        <v>0</v>
      </c>
      <c r="Q306" s="120" t="str">
        <f t="shared" si="32"/>
        <v>Operatøraksess</v>
      </c>
      <c r="R306" s="121">
        <f>MATCH(Q306,'SLA-parameter DRIFT'!A:A,0)</f>
        <v>16</v>
      </c>
      <c r="S306" s="118" t="e">
        <f>VLOOKUP(DATE(YEAR(F306),MONTH(F306),DAY(F306)),Virkedager!C:G,IF(E306="B",3,2),0)+INDEX('SLA-parameter DRIFT'!D:D,R306+2)</f>
        <v>#N/A</v>
      </c>
      <c r="T306" s="122" t="e">
        <f>VLOOKUP(DATE(YEAR(F306),MONTH(F306),DAY(F306)),Virkedager!C:G,2,0)+INDEX('SLA-parameter DRIFT'!B:B,R306+1)</f>
        <v>#N/A</v>
      </c>
      <c r="U306" s="173" t="e">
        <f>VLOOKUP(DATE(YEAR(F306),MONTH(F306),DAY(F306)),Virkedager!C:G,IF(E306="B",3,2)+INDEX('SLA-parameter DRIFT'!E:E,R306+0,0),0)+INDEX('SLA-parameter DRIFT'!D:D,R306+1)</f>
        <v>#N/A</v>
      </c>
      <c r="V306" s="122" t="e">
        <f>VLOOKUP(DATE(YEAR(F306),MONTH(F306),DAY(F306)),Virkedager!C:G,2,0)+INDEX('SLA-parameter DRIFT'!B:B,R306+2)</f>
        <v>#N/A</v>
      </c>
      <c r="W306" s="118" t="e">
        <f>VLOOKUP(DATE(YEAR(F306),MONTH(F306),DAY(F306)),Virkedager!C:G,IF(E306="B",4,3)+INDEX('SLA-parameter DRIFT'!E:E,R306+2,0),0)+INDEX('SLA-parameter DRIFT'!D:D,R306+2)</f>
        <v>#N/A</v>
      </c>
      <c r="X306" s="122" t="str">
        <f t="shared" si="33"/>
        <v/>
      </c>
      <c r="Y306" s="119">
        <f>SUMIF(Virkedager!C:C,"&lt;" &amp; H306,Virkedager!A:A)-SUMIF(Virkedager!C:C,"&lt;" &amp; X306,Virkedager!A:A)</f>
        <v>0</v>
      </c>
      <c r="Z306" s="121" t="str">
        <f t="shared" si="34"/>
        <v/>
      </c>
      <c r="AA306" s="123" t="str">
        <f t="shared" si="29"/>
        <v/>
      </c>
      <c r="AB306" s="124" t="str">
        <f t="shared" si="35"/>
        <v/>
      </c>
      <c r="AC306" s="172"/>
    </row>
    <row r="307" spans="2:29" s="139" customFormat="1" ht="15" x14ac:dyDescent="0.25">
      <c r="B307" s="141"/>
      <c r="C307" s="142"/>
      <c r="D307" s="147"/>
      <c r="E307" s="148"/>
      <c r="F307" s="143"/>
      <c r="G307" s="144"/>
      <c r="H307" s="143"/>
      <c r="I307" s="144"/>
      <c r="J307" s="145"/>
      <c r="K307" s="146"/>
      <c r="L307" s="116" t="s">
        <v>77</v>
      </c>
      <c r="M307" s="117" t="s">
        <v>137</v>
      </c>
      <c r="N307" s="118">
        <f t="shared" si="30"/>
        <v>0</v>
      </c>
      <c r="O307" s="118">
        <f t="shared" si="31"/>
        <v>0</v>
      </c>
      <c r="P307" s="119">
        <f>SUMIF(Virkedager!C:C,"&lt;" &amp; H307,Virkedager!A:A)-SUMIF(Virkedager!C:C,"&lt;" &amp; F307,Virkedager!A:A)</f>
        <v>0</v>
      </c>
      <c r="Q307" s="120" t="str">
        <f t="shared" si="32"/>
        <v>Operatøraksess</v>
      </c>
      <c r="R307" s="121">
        <f>MATCH(Q307,'SLA-parameter DRIFT'!A:A,0)</f>
        <v>16</v>
      </c>
      <c r="S307" s="118" t="e">
        <f>VLOOKUP(DATE(YEAR(F307),MONTH(F307),DAY(F307)),Virkedager!C:G,IF(E307="B",3,2),0)+INDEX('SLA-parameter DRIFT'!D:D,R307+2)</f>
        <v>#N/A</v>
      </c>
      <c r="T307" s="122" t="e">
        <f>VLOOKUP(DATE(YEAR(F307),MONTH(F307),DAY(F307)),Virkedager!C:G,2,0)+INDEX('SLA-parameter DRIFT'!B:B,R307+1)</f>
        <v>#N/A</v>
      </c>
      <c r="U307" s="173" t="e">
        <f>VLOOKUP(DATE(YEAR(F307),MONTH(F307),DAY(F307)),Virkedager!C:G,IF(E307="B",3,2)+INDEX('SLA-parameter DRIFT'!E:E,R307+0,0),0)+INDEX('SLA-parameter DRIFT'!D:D,R307+1)</f>
        <v>#N/A</v>
      </c>
      <c r="V307" s="122" t="e">
        <f>VLOOKUP(DATE(YEAR(F307),MONTH(F307),DAY(F307)),Virkedager!C:G,2,0)+INDEX('SLA-parameter DRIFT'!B:B,R307+2)</f>
        <v>#N/A</v>
      </c>
      <c r="W307" s="118" t="e">
        <f>VLOOKUP(DATE(YEAR(F307),MONTH(F307),DAY(F307)),Virkedager!C:G,IF(E307="B",4,3)+INDEX('SLA-parameter DRIFT'!E:E,R307+2,0),0)+INDEX('SLA-parameter DRIFT'!D:D,R307+2)</f>
        <v>#N/A</v>
      </c>
      <c r="X307" s="122" t="str">
        <f t="shared" si="33"/>
        <v/>
      </c>
      <c r="Y307" s="119">
        <f>SUMIF(Virkedager!C:C,"&lt;" &amp; H307,Virkedager!A:A)-SUMIF(Virkedager!C:C,"&lt;" &amp; X307,Virkedager!A:A)</f>
        <v>0</v>
      </c>
      <c r="Z307" s="121" t="str">
        <f t="shared" si="34"/>
        <v/>
      </c>
      <c r="AA307" s="123" t="str">
        <f t="shared" si="29"/>
        <v/>
      </c>
      <c r="AB307" s="124" t="str">
        <f t="shared" si="35"/>
        <v/>
      </c>
      <c r="AC307" s="172"/>
    </row>
    <row r="308" spans="2:29" s="139" customFormat="1" ht="15" x14ac:dyDescent="0.25">
      <c r="B308" s="141"/>
      <c r="C308" s="142"/>
      <c r="D308" s="147"/>
      <c r="E308" s="148"/>
      <c r="F308" s="143"/>
      <c r="G308" s="144"/>
      <c r="H308" s="143"/>
      <c r="I308" s="144"/>
      <c r="J308" s="145"/>
      <c r="K308" s="146"/>
      <c r="L308" s="116" t="s">
        <v>77</v>
      </c>
      <c r="M308" s="117" t="s">
        <v>137</v>
      </c>
      <c r="N308" s="118">
        <f t="shared" si="30"/>
        <v>0</v>
      </c>
      <c r="O308" s="118">
        <f t="shared" si="31"/>
        <v>0</v>
      </c>
      <c r="P308" s="119">
        <f>SUMIF(Virkedager!C:C,"&lt;" &amp; H308,Virkedager!A:A)-SUMIF(Virkedager!C:C,"&lt;" &amp; F308,Virkedager!A:A)</f>
        <v>0</v>
      </c>
      <c r="Q308" s="120" t="str">
        <f t="shared" si="32"/>
        <v>Operatøraksess</v>
      </c>
      <c r="R308" s="121">
        <f>MATCH(Q308,'SLA-parameter DRIFT'!A:A,0)</f>
        <v>16</v>
      </c>
      <c r="S308" s="118" t="e">
        <f>VLOOKUP(DATE(YEAR(F308),MONTH(F308),DAY(F308)),Virkedager!C:G,IF(E308="B",3,2),0)+INDEX('SLA-parameter DRIFT'!D:D,R308+2)</f>
        <v>#N/A</v>
      </c>
      <c r="T308" s="122" t="e">
        <f>VLOOKUP(DATE(YEAR(F308),MONTH(F308),DAY(F308)),Virkedager!C:G,2,0)+INDEX('SLA-parameter DRIFT'!B:B,R308+1)</f>
        <v>#N/A</v>
      </c>
      <c r="U308" s="173" t="e">
        <f>VLOOKUP(DATE(YEAR(F308),MONTH(F308),DAY(F308)),Virkedager!C:G,IF(E308="B",3,2)+INDEX('SLA-parameter DRIFT'!E:E,R308+0,0),0)+INDEX('SLA-parameter DRIFT'!D:D,R308+1)</f>
        <v>#N/A</v>
      </c>
      <c r="V308" s="122" t="e">
        <f>VLOOKUP(DATE(YEAR(F308),MONTH(F308),DAY(F308)),Virkedager!C:G,2,0)+INDEX('SLA-parameter DRIFT'!B:B,R308+2)</f>
        <v>#N/A</v>
      </c>
      <c r="W308" s="118" t="e">
        <f>VLOOKUP(DATE(YEAR(F308),MONTH(F308),DAY(F308)),Virkedager!C:G,IF(E308="B",4,3)+INDEX('SLA-parameter DRIFT'!E:E,R308+2,0),0)+INDEX('SLA-parameter DRIFT'!D:D,R308+2)</f>
        <v>#N/A</v>
      </c>
      <c r="X308" s="122" t="str">
        <f t="shared" si="33"/>
        <v/>
      </c>
      <c r="Y308" s="119">
        <f>SUMIF(Virkedager!C:C,"&lt;" &amp; H308,Virkedager!A:A)-SUMIF(Virkedager!C:C,"&lt;" &amp; X308,Virkedager!A:A)</f>
        <v>0</v>
      </c>
      <c r="Z308" s="121" t="str">
        <f t="shared" si="34"/>
        <v/>
      </c>
      <c r="AA308" s="123" t="str">
        <f t="shared" si="29"/>
        <v/>
      </c>
      <c r="AB308" s="124" t="str">
        <f t="shared" si="35"/>
        <v/>
      </c>
      <c r="AC308" s="172"/>
    </row>
    <row r="309" spans="2:29" s="139" customFormat="1" ht="15" x14ac:dyDescent="0.25">
      <c r="B309" s="141"/>
      <c r="C309" s="142"/>
      <c r="D309" s="147"/>
      <c r="E309" s="148"/>
      <c r="F309" s="143"/>
      <c r="G309" s="144"/>
      <c r="H309" s="143"/>
      <c r="I309" s="144"/>
      <c r="J309" s="145"/>
      <c r="K309" s="146"/>
      <c r="L309" s="116" t="s">
        <v>77</v>
      </c>
      <c r="M309" s="117" t="s">
        <v>137</v>
      </c>
      <c r="N309" s="118">
        <f t="shared" si="30"/>
        <v>0</v>
      </c>
      <c r="O309" s="118">
        <f t="shared" si="31"/>
        <v>0</v>
      </c>
      <c r="P309" s="119">
        <f>SUMIF(Virkedager!C:C,"&lt;" &amp; H309,Virkedager!A:A)-SUMIF(Virkedager!C:C,"&lt;" &amp; F309,Virkedager!A:A)</f>
        <v>0</v>
      </c>
      <c r="Q309" s="120" t="str">
        <f t="shared" si="32"/>
        <v>Operatøraksess</v>
      </c>
      <c r="R309" s="121">
        <f>MATCH(Q309,'SLA-parameter DRIFT'!A:A,0)</f>
        <v>16</v>
      </c>
      <c r="S309" s="118" t="e">
        <f>VLOOKUP(DATE(YEAR(F309),MONTH(F309),DAY(F309)),Virkedager!C:G,IF(E309="B",3,2),0)+INDEX('SLA-parameter DRIFT'!D:D,R309+2)</f>
        <v>#N/A</v>
      </c>
      <c r="T309" s="122" t="e">
        <f>VLOOKUP(DATE(YEAR(F309),MONTH(F309),DAY(F309)),Virkedager!C:G,2,0)+INDEX('SLA-parameter DRIFT'!B:B,R309+1)</f>
        <v>#N/A</v>
      </c>
      <c r="U309" s="173" t="e">
        <f>VLOOKUP(DATE(YEAR(F309),MONTH(F309),DAY(F309)),Virkedager!C:G,IF(E309="B",3,2)+INDEX('SLA-parameter DRIFT'!E:E,R309+0,0),0)+INDEX('SLA-parameter DRIFT'!D:D,R309+1)</f>
        <v>#N/A</v>
      </c>
      <c r="V309" s="122" t="e">
        <f>VLOOKUP(DATE(YEAR(F309),MONTH(F309),DAY(F309)),Virkedager!C:G,2,0)+INDEX('SLA-parameter DRIFT'!B:B,R309+2)</f>
        <v>#N/A</v>
      </c>
      <c r="W309" s="118" t="e">
        <f>VLOOKUP(DATE(YEAR(F309),MONTH(F309),DAY(F309)),Virkedager!C:G,IF(E309="B",4,3)+INDEX('SLA-parameter DRIFT'!E:E,R309+2,0),0)+INDEX('SLA-parameter DRIFT'!D:D,R309+2)</f>
        <v>#N/A</v>
      </c>
      <c r="X309" s="122" t="str">
        <f t="shared" si="33"/>
        <v/>
      </c>
      <c r="Y309" s="119">
        <f>SUMIF(Virkedager!C:C,"&lt;" &amp; H309,Virkedager!A:A)-SUMIF(Virkedager!C:C,"&lt;" &amp; X309,Virkedager!A:A)</f>
        <v>0</v>
      </c>
      <c r="Z309" s="121" t="str">
        <f t="shared" si="34"/>
        <v/>
      </c>
      <c r="AA309" s="123" t="str">
        <f t="shared" si="29"/>
        <v/>
      </c>
      <c r="AB309" s="124" t="str">
        <f t="shared" si="35"/>
        <v/>
      </c>
      <c r="AC309" s="172"/>
    </row>
    <row r="310" spans="2:29" s="139" customFormat="1" ht="15" x14ac:dyDescent="0.25">
      <c r="B310" s="141"/>
      <c r="C310" s="142"/>
      <c r="D310" s="147"/>
      <c r="E310" s="148"/>
      <c r="F310" s="143"/>
      <c r="G310" s="144"/>
      <c r="H310" s="143"/>
      <c r="I310" s="144"/>
      <c r="J310" s="145"/>
      <c r="K310" s="146"/>
      <c r="L310" s="116" t="s">
        <v>77</v>
      </c>
      <c r="M310" s="117" t="s">
        <v>137</v>
      </c>
      <c r="N310" s="118">
        <f t="shared" si="30"/>
        <v>0</v>
      </c>
      <c r="O310" s="118">
        <f t="shared" si="31"/>
        <v>0</v>
      </c>
      <c r="P310" s="119">
        <f>SUMIF(Virkedager!C:C,"&lt;" &amp; H310,Virkedager!A:A)-SUMIF(Virkedager!C:C,"&lt;" &amp; F310,Virkedager!A:A)</f>
        <v>0</v>
      </c>
      <c r="Q310" s="120" t="str">
        <f t="shared" si="32"/>
        <v>Operatøraksess</v>
      </c>
      <c r="R310" s="121">
        <f>MATCH(Q310,'SLA-parameter DRIFT'!A:A,0)</f>
        <v>16</v>
      </c>
      <c r="S310" s="118" t="e">
        <f>VLOOKUP(DATE(YEAR(F310),MONTH(F310),DAY(F310)),Virkedager!C:G,IF(E310="B",3,2),0)+INDEX('SLA-parameter DRIFT'!D:D,R310+2)</f>
        <v>#N/A</v>
      </c>
      <c r="T310" s="122" t="e">
        <f>VLOOKUP(DATE(YEAR(F310),MONTH(F310),DAY(F310)),Virkedager!C:G,2,0)+INDEX('SLA-parameter DRIFT'!B:B,R310+1)</f>
        <v>#N/A</v>
      </c>
      <c r="U310" s="173" t="e">
        <f>VLOOKUP(DATE(YEAR(F310),MONTH(F310),DAY(F310)),Virkedager!C:G,IF(E310="B",3,2)+INDEX('SLA-parameter DRIFT'!E:E,R310+0,0),0)+INDEX('SLA-parameter DRIFT'!D:D,R310+1)</f>
        <v>#N/A</v>
      </c>
      <c r="V310" s="122" t="e">
        <f>VLOOKUP(DATE(YEAR(F310),MONTH(F310),DAY(F310)),Virkedager!C:G,2,0)+INDEX('SLA-parameter DRIFT'!B:B,R310+2)</f>
        <v>#N/A</v>
      </c>
      <c r="W310" s="118" t="e">
        <f>VLOOKUP(DATE(YEAR(F310),MONTH(F310),DAY(F310)),Virkedager!C:G,IF(E310="B",4,3)+INDEX('SLA-parameter DRIFT'!E:E,R310+2,0),0)+INDEX('SLA-parameter DRIFT'!D:D,R310+2)</f>
        <v>#N/A</v>
      </c>
      <c r="X310" s="122" t="str">
        <f t="shared" si="33"/>
        <v/>
      </c>
      <c r="Y310" s="119">
        <f>SUMIF(Virkedager!C:C,"&lt;" &amp; H310,Virkedager!A:A)-SUMIF(Virkedager!C:C,"&lt;" &amp; X310,Virkedager!A:A)</f>
        <v>0</v>
      </c>
      <c r="Z310" s="121" t="str">
        <f t="shared" si="34"/>
        <v/>
      </c>
      <c r="AA310" s="123" t="str">
        <f t="shared" si="29"/>
        <v/>
      </c>
      <c r="AB310" s="124" t="str">
        <f t="shared" si="35"/>
        <v/>
      </c>
      <c r="AC310" s="172"/>
    </row>
    <row r="311" spans="2:29" s="139" customFormat="1" ht="15" x14ac:dyDescent="0.25">
      <c r="B311" s="141"/>
      <c r="C311" s="142"/>
      <c r="D311" s="147"/>
      <c r="E311" s="148"/>
      <c r="F311" s="143"/>
      <c r="G311" s="144"/>
      <c r="H311" s="143"/>
      <c r="I311" s="144"/>
      <c r="J311" s="145"/>
      <c r="K311" s="146"/>
      <c r="L311" s="116" t="s">
        <v>77</v>
      </c>
      <c r="M311" s="117" t="s">
        <v>137</v>
      </c>
      <c r="N311" s="118">
        <f t="shared" si="30"/>
        <v>0</v>
      </c>
      <c r="O311" s="118">
        <f t="shared" si="31"/>
        <v>0</v>
      </c>
      <c r="P311" s="119">
        <f>SUMIF(Virkedager!C:C,"&lt;" &amp; H311,Virkedager!A:A)-SUMIF(Virkedager!C:C,"&lt;" &amp; F311,Virkedager!A:A)</f>
        <v>0</v>
      </c>
      <c r="Q311" s="120" t="str">
        <f t="shared" si="32"/>
        <v>Operatøraksess</v>
      </c>
      <c r="R311" s="121">
        <f>MATCH(Q311,'SLA-parameter DRIFT'!A:A,0)</f>
        <v>16</v>
      </c>
      <c r="S311" s="118" t="e">
        <f>VLOOKUP(DATE(YEAR(F311),MONTH(F311),DAY(F311)),Virkedager!C:G,IF(E311="B",3,2),0)+INDEX('SLA-parameter DRIFT'!D:D,R311+2)</f>
        <v>#N/A</v>
      </c>
      <c r="T311" s="122" t="e">
        <f>VLOOKUP(DATE(YEAR(F311),MONTH(F311),DAY(F311)),Virkedager!C:G,2,0)+INDEX('SLA-parameter DRIFT'!B:B,R311+1)</f>
        <v>#N/A</v>
      </c>
      <c r="U311" s="173" t="e">
        <f>VLOOKUP(DATE(YEAR(F311),MONTH(F311),DAY(F311)),Virkedager!C:G,IF(E311="B",3,2)+INDEX('SLA-parameter DRIFT'!E:E,R311+0,0),0)+INDEX('SLA-parameter DRIFT'!D:D,R311+1)</f>
        <v>#N/A</v>
      </c>
      <c r="V311" s="122" t="e">
        <f>VLOOKUP(DATE(YEAR(F311),MONTH(F311),DAY(F311)),Virkedager!C:G,2,0)+INDEX('SLA-parameter DRIFT'!B:B,R311+2)</f>
        <v>#N/A</v>
      </c>
      <c r="W311" s="118" t="e">
        <f>VLOOKUP(DATE(YEAR(F311),MONTH(F311),DAY(F311)),Virkedager!C:G,IF(E311="B",4,3)+INDEX('SLA-parameter DRIFT'!E:E,R311+2,0),0)+INDEX('SLA-parameter DRIFT'!D:D,R311+2)</f>
        <v>#N/A</v>
      </c>
      <c r="X311" s="122" t="str">
        <f t="shared" si="33"/>
        <v/>
      </c>
      <c r="Y311" s="119">
        <f>SUMIF(Virkedager!C:C,"&lt;" &amp; H311,Virkedager!A:A)-SUMIF(Virkedager!C:C,"&lt;" &amp; X311,Virkedager!A:A)</f>
        <v>0</v>
      </c>
      <c r="Z311" s="121" t="str">
        <f t="shared" si="34"/>
        <v/>
      </c>
      <c r="AA311" s="123" t="str">
        <f t="shared" si="29"/>
        <v/>
      </c>
      <c r="AB311" s="124" t="str">
        <f t="shared" si="35"/>
        <v/>
      </c>
      <c r="AC311" s="172"/>
    </row>
    <row r="312" spans="2:29" s="139" customFormat="1" ht="15" x14ac:dyDescent="0.25">
      <c r="B312" s="141"/>
      <c r="C312" s="142"/>
      <c r="D312" s="147"/>
      <c r="E312" s="148"/>
      <c r="F312" s="143"/>
      <c r="G312" s="144"/>
      <c r="H312" s="143"/>
      <c r="I312" s="144"/>
      <c r="J312" s="145"/>
      <c r="K312" s="146"/>
      <c r="L312" s="116" t="s">
        <v>77</v>
      </c>
      <c r="M312" s="117" t="s">
        <v>137</v>
      </c>
      <c r="N312" s="118">
        <f t="shared" si="30"/>
        <v>0</v>
      </c>
      <c r="O312" s="118">
        <f t="shared" si="31"/>
        <v>0</v>
      </c>
      <c r="P312" s="119">
        <f>SUMIF(Virkedager!C:C,"&lt;" &amp; H312,Virkedager!A:A)-SUMIF(Virkedager!C:C,"&lt;" &amp; F312,Virkedager!A:A)</f>
        <v>0</v>
      </c>
      <c r="Q312" s="120" t="str">
        <f t="shared" si="32"/>
        <v>Operatøraksess</v>
      </c>
      <c r="R312" s="121">
        <f>MATCH(Q312,'SLA-parameter DRIFT'!A:A,0)</f>
        <v>16</v>
      </c>
      <c r="S312" s="118" t="e">
        <f>VLOOKUP(DATE(YEAR(F312),MONTH(F312),DAY(F312)),Virkedager!C:G,IF(E312="B",3,2),0)+INDEX('SLA-parameter DRIFT'!D:D,R312+2)</f>
        <v>#N/A</v>
      </c>
      <c r="T312" s="122" t="e">
        <f>VLOOKUP(DATE(YEAR(F312),MONTH(F312),DAY(F312)),Virkedager!C:G,2,0)+INDEX('SLA-parameter DRIFT'!B:B,R312+1)</f>
        <v>#N/A</v>
      </c>
      <c r="U312" s="173" t="e">
        <f>VLOOKUP(DATE(YEAR(F312),MONTH(F312),DAY(F312)),Virkedager!C:G,IF(E312="B",3,2)+INDEX('SLA-parameter DRIFT'!E:E,R312+0,0),0)+INDEX('SLA-parameter DRIFT'!D:D,R312+1)</f>
        <v>#N/A</v>
      </c>
      <c r="V312" s="122" t="e">
        <f>VLOOKUP(DATE(YEAR(F312),MONTH(F312),DAY(F312)),Virkedager!C:G,2,0)+INDEX('SLA-parameter DRIFT'!B:B,R312+2)</f>
        <v>#N/A</v>
      </c>
      <c r="W312" s="118" t="e">
        <f>VLOOKUP(DATE(YEAR(F312),MONTH(F312),DAY(F312)),Virkedager!C:G,IF(E312="B",4,3)+INDEX('SLA-parameter DRIFT'!E:E,R312+2,0),0)+INDEX('SLA-parameter DRIFT'!D:D,R312+2)</f>
        <v>#N/A</v>
      </c>
      <c r="X312" s="122" t="str">
        <f t="shared" si="33"/>
        <v/>
      </c>
      <c r="Y312" s="119">
        <f>SUMIF(Virkedager!C:C,"&lt;" &amp; H312,Virkedager!A:A)-SUMIF(Virkedager!C:C,"&lt;" &amp; X312,Virkedager!A:A)</f>
        <v>0</v>
      </c>
      <c r="Z312" s="121" t="str">
        <f t="shared" si="34"/>
        <v/>
      </c>
      <c r="AA312" s="123" t="str">
        <f t="shared" si="29"/>
        <v/>
      </c>
      <c r="AB312" s="124" t="str">
        <f t="shared" si="35"/>
        <v/>
      </c>
      <c r="AC312" s="172"/>
    </row>
    <row r="313" spans="2:29" s="139" customFormat="1" ht="15" x14ac:dyDescent="0.25">
      <c r="B313" s="141"/>
      <c r="C313" s="142"/>
      <c r="D313" s="147"/>
      <c r="E313" s="148"/>
      <c r="F313" s="143"/>
      <c r="G313" s="144"/>
      <c r="H313" s="143"/>
      <c r="I313" s="144"/>
      <c r="J313" s="145"/>
      <c r="K313" s="146"/>
      <c r="L313" s="116" t="s">
        <v>77</v>
      </c>
      <c r="M313" s="117" t="s">
        <v>137</v>
      </c>
      <c r="N313" s="118">
        <f t="shared" si="30"/>
        <v>0</v>
      </c>
      <c r="O313" s="118">
        <f t="shared" si="31"/>
        <v>0</v>
      </c>
      <c r="P313" s="119">
        <f>SUMIF(Virkedager!C:C,"&lt;" &amp; H313,Virkedager!A:A)-SUMIF(Virkedager!C:C,"&lt;" &amp; F313,Virkedager!A:A)</f>
        <v>0</v>
      </c>
      <c r="Q313" s="120" t="str">
        <f t="shared" si="32"/>
        <v>Operatøraksess</v>
      </c>
      <c r="R313" s="121">
        <f>MATCH(Q313,'SLA-parameter DRIFT'!A:A,0)</f>
        <v>16</v>
      </c>
      <c r="S313" s="118" t="e">
        <f>VLOOKUP(DATE(YEAR(F313),MONTH(F313),DAY(F313)),Virkedager!C:G,IF(E313="B",3,2),0)+INDEX('SLA-parameter DRIFT'!D:D,R313+2)</f>
        <v>#N/A</v>
      </c>
      <c r="T313" s="122" t="e">
        <f>VLOOKUP(DATE(YEAR(F313),MONTH(F313),DAY(F313)),Virkedager!C:G,2,0)+INDEX('SLA-parameter DRIFT'!B:B,R313+1)</f>
        <v>#N/A</v>
      </c>
      <c r="U313" s="173" t="e">
        <f>VLOOKUP(DATE(YEAR(F313),MONTH(F313),DAY(F313)),Virkedager!C:G,IF(E313="B",3,2)+INDEX('SLA-parameter DRIFT'!E:E,R313+0,0),0)+INDEX('SLA-parameter DRIFT'!D:D,R313+1)</f>
        <v>#N/A</v>
      </c>
      <c r="V313" s="122" t="e">
        <f>VLOOKUP(DATE(YEAR(F313),MONTH(F313),DAY(F313)),Virkedager!C:G,2,0)+INDEX('SLA-parameter DRIFT'!B:B,R313+2)</f>
        <v>#N/A</v>
      </c>
      <c r="W313" s="118" t="e">
        <f>VLOOKUP(DATE(YEAR(F313),MONTH(F313),DAY(F313)),Virkedager!C:G,IF(E313="B",4,3)+INDEX('SLA-parameter DRIFT'!E:E,R313+2,0),0)+INDEX('SLA-parameter DRIFT'!D:D,R313+2)</f>
        <v>#N/A</v>
      </c>
      <c r="X313" s="122" t="str">
        <f t="shared" si="33"/>
        <v/>
      </c>
      <c r="Y313" s="119">
        <f>SUMIF(Virkedager!C:C,"&lt;" &amp; H313,Virkedager!A:A)-SUMIF(Virkedager!C:C,"&lt;" &amp; X313,Virkedager!A:A)</f>
        <v>0</v>
      </c>
      <c r="Z313" s="121" t="str">
        <f t="shared" si="34"/>
        <v/>
      </c>
      <c r="AA313" s="123" t="str">
        <f t="shared" si="29"/>
        <v/>
      </c>
      <c r="AB313" s="124" t="str">
        <f t="shared" si="35"/>
        <v/>
      </c>
      <c r="AC313" s="172"/>
    </row>
    <row r="314" spans="2:29" s="139" customFormat="1" ht="15" x14ac:dyDescent="0.25">
      <c r="B314" s="141"/>
      <c r="C314" s="142"/>
      <c r="D314" s="147"/>
      <c r="E314" s="148"/>
      <c r="F314" s="143"/>
      <c r="G314" s="144"/>
      <c r="H314" s="143"/>
      <c r="I314" s="144"/>
      <c r="J314" s="145"/>
      <c r="K314" s="146"/>
      <c r="L314" s="116" t="s">
        <v>77</v>
      </c>
      <c r="M314" s="117" t="s">
        <v>137</v>
      </c>
      <c r="N314" s="118">
        <f t="shared" si="30"/>
        <v>0</v>
      </c>
      <c r="O314" s="118">
        <f t="shared" si="31"/>
        <v>0</v>
      </c>
      <c r="P314" s="119">
        <f>SUMIF(Virkedager!C:C,"&lt;" &amp; H314,Virkedager!A:A)-SUMIF(Virkedager!C:C,"&lt;" &amp; F314,Virkedager!A:A)</f>
        <v>0</v>
      </c>
      <c r="Q314" s="120" t="str">
        <f t="shared" si="32"/>
        <v>Operatøraksess</v>
      </c>
      <c r="R314" s="121">
        <f>MATCH(Q314,'SLA-parameter DRIFT'!A:A,0)</f>
        <v>16</v>
      </c>
      <c r="S314" s="118" t="e">
        <f>VLOOKUP(DATE(YEAR(F314),MONTH(F314),DAY(F314)),Virkedager!C:G,IF(E314="B",3,2),0)+INDEX('SLA-parameter DRIFT'!D:D,R314+2)</f>
        <v>#N/A</v>
      </c>
      <c r="T314" s="122" t="e">
        <f>VLOOKUP(DATE(YEAR(F314),MONTH(F314),DAY(F314)),Virkedager!C:G,2,0)+INDEX('SLA-parameter DRIFT'!B:B,R314+1)</f>
        <v>#N/A</v>
      </c>
      <c r="U314" s="173" t="e">
        <f>VLOOKUP(DATE(YEAR(F314),MONTH(F314),DAY(F314)),Virkedager!C:G,IF(E314="B",3,2)+INDEX('SLA-parameter DRIFT'!E:E,R314+0,0),0)+INDEX('SLA-parameter DRIFT'!D:D,R314+1)</f>
        <v>#N/A</v>
      </c>
      <c r="V314" s="122" t="e">
        <f>VLOOKUP(DATE(YEAR(F314),MONTH(F314),DAY(F314)),Virkedager!C:G,2,0)+INDEX('SLA-parameter DRIFT'!B:B,R314+2)</f>
        <v>#N/A</v>
      </c>
      <c r="W314" s="118" t="e">
        <f>VLOOKUP(DATE(YEAR(F314),MONTH(F314),DAY(F314)),Virkedager!C:G,IF(E314="B",4,3)+INDEX('SLA-parameter DRIFT'!E:E,R314+2,0),0)+INDEX('SLA-parameter DRIFT'!D:D,R314+2)</f>
        <v>#N/A</v>
      </c>
      <c r="X314" s="122" t="str">
        <f t="shared" si="33"/>
        <v/>
      </c>
      <c r="Y314" s="119">
        <f>SUMIF(Virkedager!C:C,"&lt;" &amp; H314,Virkedager!A:A)-SUMIF(Virkedager!C:C,"&lt;" &amp; X314,Virkedager!A:A)</f>
        <v>0</v>
      </c>
      <c r="Z314" s="121" t="str">
        <f t="shared" si="34"/>
        <v/>
      </c>
      <c r="AA314" s="123" t="str">
        <f t="shared" si="29"/>
        <v/>
      </c>
      <c r="AB314" s="124" t="str">
        <f t="shared" si="35"/>
        <v/>
      </c>
      <c r="AC314" s="172"/>
    </row>
    <row r="315" spans="2:29" s="139" customFormat="1" ht="15" x14ac:dyDescent="0.25">
      <c r="B315" s="141"/>
      <c r="C315" s="142"/>
      <c r="D315" s="147"/>
      <c r="E315" s="148"/>
      <c r="F315" s="143"/>
      <c r="G315" s="144"/>
      <c r="H315" s="143"/>
      <c r="I315" s="144"/>
      <c r="J315" s="145"/>
      <c r="K315" s="146"/>
      <c r="L315" s="116" t="s">
        <v>77</v>
      </c>
      <c r="M315" s="117" t="s">
        <v>137</v>
      </c>
      <c r="N315" s="118">
        <f t="shared" si="30"/>
        <v>0</v>
      </c>
      <c r="O315" s="118">
        <f t="shared" si="31"/>
        <v>0</v>
      </c>
      <c r="P315" s="119">
        <f>SUMIF(Virkedager!C:C,"&lt;" &amp; H315,Virkedager!A:A)-SUMIF(Virkedager!C:C,"&lt;" &amp; F315,Virkedager!A:A)</f>
        <v>0</v>
      </c>
      <c r="Q315" s="120" t="str">
        <f t="shared" si="32"/>
        <v>Operatøraksess</v>
      </c>
      <c r="R315" s="121">
        <f>MATCH(Q315,'SLA-parameter DRIFT'!A:A,0)</f>
        <v>16</v>
      </c>
      <c r="S315" s="118" t="e">
        <f>VLOOKUP(DATE(YEAR(F315),MONTH(F315),DAY(F315)),Virkedager!C:G,IF(E315="B",3,2),0)+INDEX('SLA-parameter DRIFT'!D:D,R315+2)</f>
        <v>#N/A</v>
      </c>
      <c r="T315" s="122" t="e">
        <f>VLOOKUP(DATE(YEAR(F315),MONTH(F315),DAY(F315)),Virkedager!C:G,2,0)+INDEX('SLA-parameter DRIFT'!B:B,R315+1)</f>
        <v>#N/A</v>
      </c>
      <c r="U315" s="173" t="e">
        <f>VLOOKUP(DATE(YEAR(F315),MONTH(F315),DAY(F315)),Virkedager!C:G,IF(E315="B",3,2)+INDEX('SLA-parameter DRIFT'!E:E,R315+0,0),0)+INDEX('SLA-parameter DRIFT'!D:D,R315+1)</f>
        <v>#N/A</v>
      </c>
      <c r="V315" s="122" t="e">
        <f>VLOOKUP(DATE(YEAR(F315),MONTH(F315),DAY(F315)),Virkedager!C:G,2,0)+INDEX('SLA-parameter DRIFT'!B:B,R315+2)</f>
        <v>#N/A</v>
      </c>
      <c r="W315" s="118" t="e">
        <f>VLOOKUP(DATE(YEAR(F315),MONTH(F315),DAY(F315)),Virkedager!C:G,IF(E315="B",4,3)+INDEX('SLA-parameter DRIFT'!E:E,R315+2,0),0)+INDEX('SLA-parameter DRIFT'!D:D,R315+2)</f>
        <v>#N/A</v>
      </c>
      <c r="X315" s="122" t="str">
        <f t="shared" si="33"/>
        <v/>
      </c>
      <c r="Y315" s="119">
        <f>SUMIF(Virkedager!C:C,"&lt;" &amp; H315,Virkedager!A:A)-SUMIF(Virkedager!C:C,"&lt;" &amp; X315,Virkedager!A:A)</f>
        <v>0</v>
      </c>
      <c r="Z315" s="121" t="str">
        <f t="shared" si="34"/>
        <v/>
      </c>
      <c r="AA315" s="123" t="str">
        <f t="shared" si="29"/>
        <v/>
      </c>
      <c r="AB315" s="124" t="str">
        <f t="shared" si="35"/>
        <v/>
      </c>
      <c r="AC315" s="172"/>
    </row>
    <row r="316" spans="2:29" s="139" customFormat="1" ht="15" x14ac:dyDescent="0.25">
      <c r="B316" s="141"/>
      <c r="C316" s="142"/>
      <c r="D316" s="147"/>
      <c r="E316" s="148"/>
      <c r="F316" s="143"/>
      <c r="G316" s="144"/>
      <c r="H316" s="143"/>
      <c r="I316" s="144"/>
      <c r="J316" s="145"/>
      <c r="K316" s="146"/>
      <c r="L316" s="116" t="s">
        <v>77</v>
      </c>
      <c r="M316" s="117" t="s">
        <v>137</v>
      </c>
      <c r="N316" s="118">
        <f t="shared" si="30"/>
        <v>0</v>
      </c>
      <c r="O316" s="118">
        <f t="shared" si="31"/>
        <v>0</v>
      </c>
      <c r="P316" s="119">
        <f>SUMIF(Virkedager!C:C,"&lt;" &amp; H316,Virkedager!A:A)-SUMIF(Virkedager!C:C,"&lt;" &amp; F316,Virkedager!A:A)</f>
        <v>0</v>
      </c>
      <c r="Q316" s="120" t="str">
        <f t="shared" si="32"/>
        <v>Operatøraksess</v>
      </c>
      <c r="R316" s="121">
        <f>MATCH(Q316,'SLA-parameter DRIFT'!A:A,0)</f>
        <v>16</v>
      </c>
      <c r="S316" s="118" t="e">
        <f>VLOOKUP(DATE(YEAR(F316),MONTH(F316),DAY(F316)),Virkedager!C:G,IF(E316="B",3,2),0)+INDEX('SLA-parameter DRIFT'!D:D,R316+2)</f>
        <v>#N/A</v>
      </c>
      <c r="T316" s="122" t="e">
        <f>VLOOKUP(DATE(YEAR(F316),MONTH(F316),DAY(F316)),Virkedager!C:G,2,0)+INDEX('SLA-parameter DRIFT'!B:B,R316+1)</f>
        <v>#N/A</v>
      </c>
      <c r="U316" s="173" t="e">
        <f>VLOOKUP(DATE(YEAR(F316),MONTH(F316),DAY(F316)),Virkedager!C:G,IF(E316="B",3,2)+INDEX('SLA-parameter DRIFT'!E:E,R316+0,0),0)+INDEX('SLA-parameter DRIFT'!D:D,R316+1)</f>
        <v>#N/A</v>
      </c>
      <c r="V316" s="122" t="e">
        <f>VLOOKUP(DATE(YEAR(F316),MONTH(F316),DAY(F316)),Virkedager!C:G,2,0)+INDEX('SLA-parameter DRIFT'!B:B,R316+2)</f>
        <v>#N/A</v>
      </c>
      <c r="W316" s="118" t="e">
        <f>VLOOKUP(DATE(YEAR(F316),MONTH(F316),DAY(F316)),Virkedager!C:G,IF(E316="B",4,3)+INDEX('SLA-parameter DRIFT'!E:E,R316+2,0),0)+INDEX('SLA-parameter DRIFT'!D:D,R316+2)</f>
        <v>#N/A</v>
      </c>
      <c r="X316" s="122" t="str">
        <f t="shared" si="33"/>
        <v/>
      </c>
      <c r="Y316" s="119">
        <f>SUMIF(Virkedager!C:C,"&lt;" &amp; H316,Virkedager!A:A)-SUMIF(Virkedager!C:C,"&lt;" &amp; X316,Virkedager!A:A)</f>
        <v>0</v>
      </c>
      <c r="Z316" s="121" t="str">
        <f t="shared" si="34"/>
        <v/>
      </c>
      <c r="AA316" s="123" t="str">
        <f t="shared" si="29"/>
        <v/>
      </c>
      <c r="AB316" s="124" t="str">
        <f t="shared" si="35"/>
        <v/>
      </c>
      <c r="AC316" s="172"/>
    </row>
    <row r="317" spans="2:29" s="139" customFormat="1" ht="15" x14ac:dyDescent="0.25">
      <c r="B317" s="141"/>
      <c r="C317" s="142"/>
      <c r="D317" s="147"/>
      <c r="E317" s="148"/>
      <c r="F317" s="143"/>
      <c r="G317" s="144"/>
      <c r="H317" s="143"/>
      <c r="I317" s="144"/>
      <c r="J317" s="145"/>
      <c r="K317" s="146"/>
      <c r="L317" s="116" t="s">
        <v>77</v>
      </c>
      <c r="M317" s="117" t="s">
        <v>137</v>
      </c>
      <c r="N317" s="118">
        <f t="shared" si="30"/>
        <v>0</v>
      </c>
      <c r="O317" s="118">
        <f t="shared" si="31"/>
        <v>0</v>
      </c>
      <c r="P317" s="119">
        <f>SUMIF(Virkedager!C:C,"&lt;" &amp; H317,Virkedager!A:A)-SUMIF(Virkedager!C:C,"&lt;" &amp; F317,Virkedager!A:A)</f>
        <v>0</v>
      </c>
      <c r="Q317" s="120" t="str">
        <f t="shared" si="32"/>
        <v>Operatøraksess</v>
      </c>
      <c r="R317" s="121">
        <f>MATCH(Q317,'SLA-parameter DRIFT'!A:A,0)</f>
        <v>16</v>
      </c>
      <c r="S317" s="118" t="e">
        <f>VLOOKUP(DATE(YEAR(F317),MONTH(F317),DAY(F317)),Virkedager!C:G,IF(E317="B",3,2),0)+INDEX('SLA-parameter DRIFT'!D:D,R317+2)</f>
        <v>#N/A</v>
      </c>
      <c r="T317" s="122" t="e">
        <f>VLOOKUP(DATE(YEAR(F317),MONTH(F317),DAY(F317)),Virkedager!C:G,2,0)+INDEX('SLA-parameter DRIFT'!B:B,R317+1)</f>
        <v>#N/A</v>
      </c>
      <c r="U317" s="173" t="e">
        <f>VLOOKUP(DATE(YEAR(F317),MONTH(F317),DAY(F317)),Virkedager!C:G,IF(E317="B",3,2)+INDEX('SLA-parameter DRIFT'!E:E,R317+0,0),0)+INDEX('SLA-parameter DRIFT'!D:D,R317+1)</f>
        <v>#N/A</v>
      </c>
      <c r="V317" s="122" t="e">
        <f>VLOOKUP(DATE(YEAR(F317),MONTH(F317),DAY(F317)),Virkedager!C:G,2,0)+INDEX('SLA-parameter DRIFT'!B:B,R317+2)</f>
        <v>#N/A</v>
      </c>
      <c r="W317" s="118" t="e">
        <f>VLOOKUP(DATE(YEAR(F317),MONTH(F317),DAY(F317)),Virkedager!C:G,IF(E317="B",4,3)+INDEX('SLA-parameter DRIFT'!E:E,R317+2,0),0)+INDEX('SLA-parameter DRIFT'!D:D,R317+2)</f>
        <v>#N/A</v>
      </c>
      <c r="X317" s="122" t="str">
        <f t="shared" si="33"/>
        <v/>
      </c>
      <c r="Y317" s="119">
        <f>SUMIF(Virkedager!C:C,"&lt;" &amp; H317,Virkedager!A:A)-SUMIF(Virkedager!C:C,"&lt;" &amp; X317,Virkedager!A:A)</f>
        <v>0</v>
      </c>
      <c r="Z317" s="121" t="str">
        <f t="shared" si="34"/>
        <v/>
      </c>
      <c r="AA317" s="123" t="str">
        <f t="shared" si="29"/>
        <v/>
      </c>
      <c r="AB317" s="124" t="str">
        <f t="shared" si="35"/>
        <v/>
      </c>
      <c r="AC317" s="172"/>
    </row>
    <row r="318" spans="2:29" s="139" customFormat="1" ht="15" x14ac:dyDescent="0.25">
      <c r="B318" s="141"/>
      <c r="C318" s="142"/>
      <c r="D318" s="147"/>
      <c r="E318" s="148"/>
      <c r="F318" s="143"/>
      <c r="G318" s="144"/>
      <c r="H318" s="143"/>
      <c r="I318" s="144"/>
      <c r="J318" s="145"/>
      <c r="K318" s="146"/>
      <c r="L318" s="116" t="s">
        <v>77</v>
      </c>
      <c r="M318" s="117" t="s">
        <v>137</v>
      </c>
      <c r="N318" s="118">
        <f t="shared" si="30"/>
        <v>0</v>
      </c>
      <c r="O318" s="118">
        <f t="shared" si="31"/>
        <v>0</v>
      </c>
      <c r="P318" s="119">
        <f>SUMIF(Virkedager!C:C,"&lt;" &amp; H318,Virkedager!A:A)-SUMIF(Virkedager!C:C,"&lt;" &amp; F318,Virkedager!A:A)</f>
        <v>0</v>
      </c>
      <c r="Q318" s="120" t="str">
        <f t="shared" si="32"/>
        <v>Operatøraksess</v>
      </c>
      <c r="R318" s="121">
        <f>MATCH(Q318,'SLA-parameter DRIFT'!A:A,0)</f>
        <v>16</v>
      </c>
      <c r="S318" s="118" t="e">
        <f>VLOOKUP(DATE(YEAR(F318),MONTH(F318),DAY(F318)),Virkedager!C:G,IF(E318="B",3,2),0)+INDEX('SLA-parameter DRIFT'!D:D,R318+2)</f>
        <v>#N/A</v>
      </c>
      <c r="T318" s="122" t="e">
        <f>VLOOKUP(DATE(YEAR(F318),MONTH(F318),DAY(F318)),Virkedager!C:G,2,0)+INDEX('SLA-parameter DRIFT'!B:B,R318+1)</f>
        <v>#N/A</v>
      </c>
      <c r="U318" s="173" t="e">
        <f>VLOOKUP(DATE(YEAR(F318),MONTH(F318),DAY(F318)),Virkedager!C:G,IF(E318="B",3,2)+INDEX('SLA-parameter DRIFT'!E:E,R318+0,0),0)+INDEX('SLA-parameter DRIFT'!D:D,R318+1)</f>
        <v>#N/A</v>
      </c>
      <c r="V318" s="122" t="e">
        <f>VLOOKUP(DATE(YEAR(F318),MONTH(F318),DAY(F318)),Virkedager!C:G,2,0)+INDEX('SLA-parameter DRIFT'!B:B,R318+2)</f>
        <v>#N/A</v>
      </c>
      <c r="W318" s="118" t="e">
        <f>VLOOKUP(DATE(YEAR(F318),MONTH(F318),DAY(F318)),Virkedager!C:G,IF(E318="B",4,3)+INDEX('SLA-parameter DRIFT'!E:E,R318+2,0),0)+INDEX('SLA-parameter DRIFT'!D:D,R318+2)</f>
        <v>#N/A</v>
      </c>
      <c r="X318" s="122" t="str">
        <f t="shared" si="33"/>
        <v/>
      </c>
      <c r="Y318" s="119">
        <f>SUMIF(Virkedager!C:C,"&lt;" &amp; H318,Virkedager!A:A)-SUMIF(Virkedager!C:C,"&lt;" &amp; X318,Virkedager!A:A)</f>
        <v>0</v>
      </c>
      <c r="Z318" s="121" t="str">
        <f t="shared" si="34"/>
        <v/>
      </c>
      <c r="AA318" s="123" t="str">
        <f t="shared" si="29"/>
        <v/>
      </c>
      <c r="AB318" s="124" t="str">
        <f t="shared" si="35"/>
        <v/>
      </c>
      <c r="AC318" s="172"/>
    </row>
    <row r="319" spans="2:29" s="139" customFormat="1" ht="15" x14ac:dyDescent="0.25">
      <c r="B319" s="141"/>
      <c r="C319" s="142"/>
      <c r="D319" s="147"/>
      <c r="E319" s="148"/>
      <c r="F319" s="143"/>
      <c r="G319" s="144"/>
      <c r="H319" s="143"/>
      <c r="I319" s="144"/>
      <c r="J319" s="145"/>
      <c r="K319" s="146"/>
      <c r="L319" s="116" t="s">
        <v>77</v>
      </c>
      <c r="M319" s="117" t="s">
        <v>137</v>
      </c>
      <c r="N319" s="118">
        <f t="shared" si="30"/>
        <v>0</v>
      </c>
      <c r="O319" s="118">
        <f t="shared" si="31"/>
        <v>0</v>
      </c>
      <c r="P319" s="119">
        <f>SUMIF(Virkedager!C:C,"&lt;" &amp; H319,Virkedager!A:A)-SUMIF(Virkedager!C:C,"&lt;" &amp; F319,Virkedager!A:A)</f>
        <v>0</v>
      </c>
      <c r="Q319" s="120" t="str">
        <f t="shared" si="32"/>
        <v>Operatøraksess</v>
      </c>
      <c r="R319" s="121">
        <f>MATCH(Q319,'SLA-parameter DRIFT'!A:A,0)</f>
        <v>16</v>
      </c>
      <c r="S319" s="118" t="e">
        <f>VLOOKUP(DATE(YEAR(F319),MONTH(F319),DAY(F319)),Virkedager!C:G,IF(E319="B",3,2),0)+INDEX('SLA-parameter DRIFT'!D:D,R319+2)</f>
        <v>#N/A</v>
      </c>
      <c r="T319" s="122" t="e">
        <f>VLOOKUP(DATE(YEAR(F319),MONTH(F319),DAY(F319)),Virkedager!C:G,2,0)+INDEX('SLA-parameter DRIFT'!B:B,R319+1)</f>
        <v>#N/A</v>
      </c>
      <c r="U319" s="173" t="e">
        <f>VLOOKUP(DATE(YEAR(F319),MONTH(F319),DAY(F319)),Virkedager!C:G,IF(E319="B",3,2)+INDEX('SLA-parameter DRIFT'!E:E,R319+0,0),0)+INDEX('SLA-parameter DRIFT'!D:D,R319+1)</f>
        <v>#N/A</v>
      </c>
      <c r="V319" s="122" t="e">
        <f>VLOOKUP(DATE(YEAR(F319),MONTH(F319),DAY(F319)),Virkedager!C:G,2,0)+INDEX('SLA-parameter DRIFT'!B:B,R319+2)</f>
        <v>#N/A</v>
      </c>
      <c r="W319" s="118" t="e">
        <f>VLOOKUP(DATE(YEAR(F319),MONTH(F319),DAY(F319)),Virkedager!C:G,IF(E319="B",4,3)+INDEX('SLA-parameter DRIFT'!E:E,R319+2,0),0)+INDEX('SLA-parameter DRIFT'!D:D,R319+2)</f>
        <v>#N/A</v>
      </c>
      <c r="X319" s="122" t="str">
        <f t="shared" si="33"/>
        <v/>
      </c>
      <c r="Y319" s="119">
        <f>SUMIF(Virkedager!C:C,"&lt;" &amp; H319,Virkedager!A:A)-SUMIF(Virkedager!C:C,"&lt;" &amp; X319,Virkedager!A:A)</f>
        <v>0</v>
      </c>
      <c r="Z319" s="121" t="str">
        <f t="shared" si="34"/>
        <v/>
      </c>
      <c r="AA319" s="123" t="str">
        <f t="shared" si="29"/>
        <v/>
      </c>
      <c r="AB319" s="124" t="str">
        <f t="shared" si="35"/>
        <v/>
      </c>
      <c r="AC319" s="172"/>
    </row>
    <row r="320" spans="2:29" s="139" customFormat="1" ht="15" x14ac:dyDescent="0.25">
      <c r="B320" s="141"/>
      <c r="C320" s="142"/>
      <c r="D320" s="147"/>
      <c r="E320" s="148"/>
      <c r="F320" s="143"/>
      <c r="G320" s="144"/>
      <c r="H320" s="143"/>
      <c r="I320" s="144"/>
      <c r="J320" s="145"/>
      <c r="K320" s="146"/>
      <c r="L320" s="116" t="s">
        <v>77</v>
      </c>
      <c r="M320" s="117" t="s">
        <v>137</v>
      </c>
      <c r="N320" s="118">
        <f t="shared" si="30"/>
        <v>0</v>
      </c>
      <c r="O320" s="118">
        <f t="shared" si="31"/>
        <v>0</v>
      </c>
      <c r="P320" s="119">
        <f>SUMIF(Virkedager!C:C,"&lt;" &amp; H320,Virkedager!A:A)-SUMIF(Virkedager!C:C,"&lt;" &amp; F320,Virkedager!A:A)</f>
        <v>0</v>
      </c>
      <c r="Q320" s="120" t="str">
        <f t="shared" si="32"/>
        <v>Operatøraksess</v>
      </c>
      <c r="R320" s="121">
        <f>MATCH(Q320,'SLA-parameter DRIFT'!A:A,0)</f>
        <v>16</v>
      </c>
      <c r="S320" s="118" t="e">
        <f>VLOOKUP(DATE(YEAR(F320),MONTH(F320),DAY(F320)),Virkedager!C:G,IF(E320="B",3,2),0)+INDEX('SLA-parameter DRIFT'!D:D,R320+2)</f>
        <v>#N/A</v>
      </c>
      <c r="T320" s="122" t="e">
        <f>VLOOKUP(DATE(YEAR(F320),MONTH(F320),DAY(F320)),Virkedager!C:G,2,0)+INDEX('SLA-parameter DRIFT'!B:B,R320+1)</f>
        <v>#N/A</v>
      </c>
      <c r="U320" s="173" t="e">
        <f>VLOOKUP(DATE(YEAR(F320),MONTH(F320),DAY(F320)),Virkedager!C:G,IF(E320="B",3,2)+INDEX('SLA-parameter DRIFT'!E:E,R320+0,0),0)+INDEX('SLA-parameter DRIFT'!D:D,R320+1)</f>
        <v>#N/A</v>
      </c>
      <c r="V320" s="122" t="e">
        <f>VLOOKUP(DATE(YEAR(F320),MONTH(F320),DAY(F320)),Virkedager!C:G,2,0)+INDEX('SLA-parameter DRIFT'!B:B,R320+2)</f>
        <v>#N/A</v>
      </c>
      <c r="W320" s="118" t="e">
        <f>VLOOKUP(DATE(YEAR(F320),MONTH(F320),DAY(F320)),Virkedager!C:G,IF(E320="B",4,3)+INDEX('SLA-parameter DRIFT'!E:E,R320+2,0),0)+INDEX('SLA-parameter DRIFT'!D:D,R320+2)</f>
        <v>#N/A</v>
      </c>
      <c r="X320" s="122" t="str">
        <f t="shared" si="33"/>
        <v/>
      </c>
      <c r="Y320" s="119">
        <f>SUMIF(Virkedager!C:C,"&lt;" &amp; H320,Virkedager!A:A)-SUMIF(Virkedager!C:C,"&lt;" &amp; X320,Virkedager!A:A)</f>
        <v>0</v>
      </c>
      <c r="Z320" s="121" t="str">
        <f t="shared" si="34"/>
        <v/>
      </c>
      <c r="AA320" s="123" t="str">
        <f t="shared" si="29"/>
        <v/>
      </c>
      <c r="AB320" s="124" t="str">
        <f t="shared" si="35"/>
        <v/>
      </c>
      <c r="AC320" s="172"/>
    </row>
    <row r="321" spans="2:29" s="139" customFormat="1" ht="15" x14ac:dyDescent="0.25">
      <c r="B321" s="141"/>
      <c r="C321" s="142"/>
      <c r="D321" s="147"/>
      <c r="E321" s="148"/>
      <c r="F321" s="143"/>
      <c r="G321" s="144"/>
      <c r="H321" s="143"/>
      <c r="I321" s="144"/>
      <c r="J321" s="145"/>
      <c r="K321" s="146"/>
      <c r="L321" s="116" t="s">
        <v>77</v>
      </c>
      <c r="M321" s="117" t="s">
        <v>137</v>
      </c>
      <c r="N321" s="118">
        <f t="shared" si="30"/>
        <v>0</v>
      </c>
      <c r="O321" s="118">
        <f t="shared" si="31"/>
        <v>0</v>
      </c>
      <c r="P321" s="119">
        <f>SUMIF(Virkedager!C:C,"&lt;" &amp; H321,Virkedager!A:A)-SUMIF(Virkedager!C:C,"&lt;" &amp; F321,Virkedager!A:A)</f>
        <v>0</v>
      </c>
      <c r="Q321" s="120" t="str">
        <f t="shared" si="32"/>
        <v>Operatøraksess</v>
      </c>
      <c r="R321" s="121">
        <f>MATCH(Q321,'SLA-parameter DRIFT'!A:A,0)</f>
        <v>16</v>
      </c>
      <c r="S321" s="118" t="e">
        <f>VLOOKUP(DATE(YEAR(F321),MONTH(F321),DAY(F321)),Virkedager!C:G,IF(E321="B",3,2),0)+INDEX('SLA-parameter DRIFT'!D:D,R321+2)</f>
        <v>#N/A</v>
      </c>
      <c r="T321" s="122" t="e">
        <f>VLOOKUP(DATE(YEAR(F321),MONTH(F321),DAY(F321)),Virkedager!C:G,2,0)+INDEX('SLA-parameter DRIFT'!B:B,R321+1)</f>
        <v>#N/A</v>
      </c>
      <c r="U321" s="173" t="e">
        <f>VLOOKUP(DATE(YEAR(F321),MONTH(F321),DAY(F321)),Virkedager!C:G,IF(E321="B",3,2)+INDEX('SLA-parameter DRIFT'!E:E,R321+0,0),0)+INDEX('SLA-parameter DRIFT'!D:D,R321+1)</f>
        <v>#N/A</v>
      </c>
      <c r="V321" s="122" t="e">
        <f>VLOOKUP(DATE(YEAR(F321),MONTH(F321),DAY(F321)),Virkedager!C:G,2,0)+INDEX('SLA-parameter DRIFT'!B:B,R321+2)</f>
        <v>#N/A</v>
      </c>
      <c r="W321" s="118" t="e">
        <f>VLOOKUP(DATE(YEAR(F321),MONTH(F321),DAY(F321)),Virkedager!C:G,IF(E321="B",4,3)+INDEX('SLA-parameter DRIFT'!E:E,R321+2,0),0)+INDEX('SLA-parameter DRIFT'!D:D,R321+2)</f>
        <v>#N/A</v>
      </c>
      <c r="X321" s="122" t="str">
        <f t="shared" si="33"/>
        <v/>
      </c>
      <c r="Y321" s="119">
        <f>SUMIF(Virkedager!C:C,"&lt;" &amp; H321,Virkedager!A:A)-SUMIF(Virkedager!C:C,"&lt;" &amp; X321,Virkedager!A:A)</f>
        <v>0</v>
      </c>
      <c r="Z321" s="121" t="str">
        <f t="shared" si="34"/>
        <v/>
      </c>
      <c r="AA321" s="123" t="str">
        <f t="shared" si="29"/>
        <v/>
      </c>
      <c r="AB321" s="124" t="str">
        <f t="shared" si="35"/>
        <v/>
      </c>
      <c r="AC321" s="172"/>
    </row>
    <row r="322" spans="2:29" s="139" customFormat="1" ht="15" x14ac:dyDescent="0.25">
      <c r="B322" s="141"/>
      <c r="C322" s="142"/>
      <c r="D322" s="147"/>
      <c r="E322" s="148"/>
      <c r="F322" s="143"/>
      <c r="G322" s="144"/>
      <c r="H322" s="143"/>
      <c r="I322" s="144"/>
      <c r="J322" s="145"/>
      <c r="K322" s="146"/>
      <c r="L322" s="116" t="s">
        <v>77</v>
      </c>
      <c r="M322" s="117" t="s">
        <v>137</v>
      </c>
      <c r="N322" s="118">
        <f t="shared" si="30"/>
        <v>0</v>
      </c>
      <c r="O322" s="118">
        <f t="shared" si="31"/>
        <v>0</v>
      </c>
      <c r="P322" s="119">
        <f>SUMIF(Virkedager!C:C,"&lt;" &amp; H322,Virkedager!A:A)-SUMIF(Virkedager!C:C,"&lt;" &amp; F322,Virkedager!A:A)</f>
        <v>0</v>
      </c>
      <c r="Q322" s="120" t="str">
        <f t="shared" si="32"/>
        <v>Operatøraksess</v>
      </c>
      <c r="R322" s="121">
        <f>MATCH(Q322,'SLA-parameter DRIFT'!A:A,0)</f>
        <v>16</v>
      </c>
      <c r="S322" s="118" t="e">
        <f>VLOOKUP(DATE(YEAR(F322),MONTH(F322),DAY(F322)),Virkedager!C:G,IF(E322="B",3,2),0)+INDEX('SLA-parameter DRIFT'!D:D,R322+2)</f>
        <v>#N/A</v>
      </c>
      <c r="T322" s="122" t="e">
        <f>VLOOKUP(DATE(YEAR(F322),MONTH(F322),DAY(F322)),Virkedager!C:G,2,0)+INDEX('SLA-parameter DRIFT'!B:B,R322+1)</f>
        <v>#N/A</v>
      </c>
      <c r="U322" s="173" t="e">
        <f>VLOOKUP(DATE(YEAR(F322),MONTH(F322),DAY(F322)),Virkedager!C:G,IF(E322="B",3,2)+INDEX('SLA-parameter DRIFT'!E:E,R322+0,0),0)+INDEX('SLA-parameter DRIFT'!D:D,R322+1)</f>
        <v>#N/A</v>
      </c>
      <c r="V322" s="122" t="e">
        <f>VLOOKUP(DATE(YEAR(F322),MONTH(F322),DAY(F322)),Virkedager!C:G,2,0)+INDEX('SLA-parameter DRIFT'!B:B,R322+2)</f>
        <v>#N/A</v>
      </c>
      <c r="W322" s="118" t="e">
        <f>VLOOKUP(DATE(YEAR(F322),MONTH(F322),DAY(F322)),Virkedager!C:G,IF(E322="B",4,3)+INDEX('SLA-parameter DRIFT'!E:E,R322+2,0),0)+INDEX('SLA-parameter DRIFT'!D:D,R322+2)</f>
        <v>#N/A</v>
      </c>
      <c r="X322" s="122" t="str">
        <f t="shared" si="33"/>
        <v/>
      </c>
      <c r="Y322" s="119">
        <f>SUMIF(Virkedager!C:C,"&lt;" &amp; H322,Virkedager!A:A)-SUMIF(Virkedager!C:C,"&lt;" &amp; X322,Virkedager!A:A)</f>
        <v>0</v>
      </c>
      <c r="Z322" s="121" t="str">
        <f t="shared" si="34"/>
        <v/>
      </c>
      <c r="AA322" s="123" t="str">
        <f t="shared" si="29"/>
        <v/>
      </c>
      <c r="AB322" s="124" t="str">
        <f t="shared" si="35"/>
        <v/>
      </c>
      <c r="AC322" s="172"/>
    </row>
    <row r="323" spans="2:29" s="139" customFormat="1" ht="15" x14ac:dyDescent="0.25">
      <c r="B323" s="141"/>
      <c r="C323" s="142"/>
      <c r="D323" s="147"/>
      <c r="E323" s="148"/>
      <c r="F323" s="143"/>
      <c r="G323" s="144"/>
      <c r="H323" s="143"/>
      <c r="I323" s="144"/>
      <c r="J323" s="145"/>
      <c r="K323" s="146"/>
      <c r="L323" s="116" t="s">
        <v>77</v>
      </c>
      <c r="M323" s="117" t="s">
        <v>137</v>
      </c>
      <c r="N323" s="118">
        <f t="shared" si="30"/>
        <v>0</v>
      </c>
      <c r="O323" s="118">
        <f t="shared" si="31"/>
        <v>0</v>
      </c>
      <c r="P323" s="119">
        <f>SUMIF(Virkedager!C:C,"&lt;" &amp; H323,Virkedager!A:A)-SUMIF(Virkedager!C:C,"&lt;" &amp; F323,Virkedager!A:A)</f>
        <v>0</v>
      </c>
      <c r="Q323" s="120" t="str">
        <f t="shared" si="32"/>
        <v>Operatøraksess</v>
      </c>
      <c r="R323" s="121">
        <f>MATCH(Q323,'SLA-parameter DRIFT'!A:A,0)</f>
        <v>16</v>
      </c>
      <c r="S323" s="118" t="e">
        <f>VLOOKUP(DATE(YEAR(F323),MONTH(F323),DAY(F323)),Virkedager!C:G,IF(E323="B",3,2),0)+INDEX('SLA-parameter DRIFT'!D:D,R323+2)</f>
        <v>#N/A</v>
      </c>
      <c r="T323" s="122" t="e">
        <f>VLOOKUP(DATE(YEAR(F323),MONTH(F323),DAY(F323)),Virkedager!C:G,2,0)+INDEX('SLA-parameter DRIFT'!B:B,R323+1)</f>
        <v>#N/A</v>
      </c>
      <c r="U323" s="173" t="e">
        <f>VLOOKUP(DATE(YEAR(F323),MONTH(F323),DAY(F323)),Virkedager!C:G,IF(E323="B",3,2)+INDEX('SLA-parameter DRIFT'!E:E,R323+0,0),0)+INDEX('SLA-parameter DRIFT'!D:D,R323+1)</f>
        <v>#N/A</v>
      </c>
      <c r="V323" s="122" t="e">
        <f>VLOOKUP(DATE(YEAR(F323),MONTH(F323),DAY(F323)),Virkedager!C:G,2,0)+INDEX('SLA-parameter DRIFT'!B:B,R323+2)</f>
        <v>#N/A</v>
      </c>
      <c r="W323" s="118" t="e">
        <f>VLOOKUP(DATE(YEAR(F323),MONTH(F323),DAY(F323)),Virkedager!C:G,IF(E323="B",4,3)+INDEX('SLA-parameter DRIFT'!E:E,R323+2,0),0)+INDEX('SLA-parameter DRIFT'!D:D,R323+2)</f>
        <v>#N/A</v>
      </c>
      <c r="X323" s="122" t="str">
        <f t="shared" si="33"/>
        <v/>
      </c>
      <c r="Y323" s="119">
        <f>SUMIF(Virkedager!C:C,"&lt;" &amp; H323,Virkedager!A:A)-SUMIF(Virkedager!C:C,"&lt;" &amp; X323,Virkedager!A:A)</f>
        <v>0</v>
      </c>
      <c r="Z323" s="121" t="str">
        <f t="shared" si="34"/>
        <v/>
      </c>
      <c r="AA323" s="123" t="str">
        <f t="shared" si="29"/>
        <v/>
      </c>
      <c r="AB323" s="124" t="str">
        <f t="shared" si="35"/>
        <v/>
      </c>
      <c r="AC323" s="172"/>
    </row>
    <row r="324" spans="2:29" s="139" customFormat="1" ht="15" x14ac:dyDescent="0.25">
      <c r="B324" s="141"/>
      <c r="C324" s="142"/>
      <c r="D324" s="147"/>
      <c r="E324" s="148"/>
      <c r="F324" s="143"/>
      <c r="G324" s="144"/>
      <c r="H324" s="143"/>
      <c r="I324" s="144"/>
      <c r="J324" s="145"/>
      <c r="K324" s="146"/>
      <c r="L324" s="116" t="s">
        <v>77</v>
      </c>
      <c r="M324" s="117" t="s">
        <v>137</v>
      </c>
      <c r="N324" s="118">
        <f t="shared" si="30"/>
        <v>0</v>
      </c>
      <c r="O324" s="118">
        <f t="shared" si="31"/>
        <v>0</v>
      </c>
      <c r="P324" s="119">
        <f>SUMIF(Virkedager!C:C,"&lt;" &amp; H324,Virkedager!A:A)-SUMIF(Virkedager!C:C,"&lt;" &amp; F324,Virkedager!A:A)</f>
        <v>0</v>
      </c>
      <c r="Q324" s="120" t="str">
        <f t="shared" si="32"/>
        <v>Operatøraksess</v>
      </c>
      <c r="R324" s="121">
        <f>MATCH(Q324,'SLA-parameter DRIFT'!A:A,0)</f>
        <v>16</v>
      </c>
      <c r="S324" s="118" t="e">
        <f>VLOOKUP(DATE(YEAR(F324),MONTH(F324),DAY(F324)),Virkedager!C:G,IF(E324="B",3,2),0)+INDEX('SLA-parameter DRIFT'!D:D,R324+2)</f>
        <v>#N/A</v>
      </c>
      <c r="T324" s="122" t="e">
        <f>VLOOKUP(DATE(YEAR(F324),MONTH(F324),DAY(F324)),Virkedager!C:G,2,0)+INDEX('SLA-parameter DRIFT'!B:B,R324+1)</f>
        <v>#N/A</v>
      </c>
      <c r="U324" s="173" t="e">
        <f>VLOOKUP(DATE(YEAR(F324),MONTH(F324),DAY(F324)),Virkedager!C:G,IF(E324="B",3,2)+INDEX('SLA-parameter DRIFT'!E:E,R324+0,0),0)+INDEX('SLA-parameter DRIFT'!D:D,R324+1)</f>
        <v>#N/A</v>
      </c>
      <c r="V324" s="122" t="e">
        <f>VLOOKUP(DATE(YEAR(F324),MONTH(F324),DAY(F324)),Virkedager!C:G,2,0)+INDEX('SLA-parameter DRIFT'!B:B,R324+2)</f>
        <v>#N/A</v>
      </c>
      <c r="W324" s="118" t="e">
        <f>VLOOKUP(DATE(YEAR(F324),MONTH(F324),DAY(F324)),Virkedager!C:G,IF(E324="B",4,3)+INDEX('SLA-parameter DRIFT'!E:E,R324+2,0),0)+INDEX('SLA-parameter DRIFT'!D:D,R324+2)</f>
        <v>#N/A</v>
      </c>
      <c r="X324" s="122" t="str">
        <f t="shared" si="33"/>
        <v/>
      </c>
      <c r="Y324" s="119">
        <f>SUMIF(Virkedager!C:C,"&lt;" &amp; H324,Virkedager!A:A)-SUMIF(Virkedager!C:C,"&lt;" &amp; X324,Virkedager!A:A)</f>
        <v>0</v>
      </c>
      <c r="Z324" s="121" t="str">
        <f t="shared" si="34"/>
        <v/>
      </c>
      <c r="AA324" s="123" t="str">
        <f t="shared" si="29"/>
        <v/>
      </c>
      <c r="AB324" s="124" t="str">
        <f t="shared" si="35"/>
        <v/>
      </c>
      <c r="AC324" s="172"/>
    </row>
    <row r="325" spans="2:29" s="139" customFormat="1" ht="15" x14ac:dyDescent="0.25">
      <c r="B325" s="141"/>
      <c r="C325" s="142"/>
      <c r="D325" s="147"/>
      <c r="E325" s="148"/>
      <c r="F325" s="143"/>
      <c r="G325" s="144"/>
      <c r="H325" s="143"/>
      <c r="I325" s="144"/>
      <c r="J325" s="145"/>
      <c r="K325" s="146"/>
      <c r="L325" s="116" t="s">
        <v>77</v>
      </c>
      <c r="M325" s="117" t="s">
        <v>137</v>
      </c>
      <c r="N325" s="118">
        <f t="shared" si="30"/>
        <v>0</v>
      </c>
      <c r="O325" s="118">
        <f t="shared" si="31"/>
        <v>0</v>
      </c>
      <c r="P325" s="119">
        <f>SUMIF(Virkedager!C:C,"&lt;" &amp; H325,Virkedager!A:A)-SUMIF(Virkedager!C:C,"&lt;" &amp; F325,Virkedager!A:A)</f>
        <v>0</v>
      </c>
      <c r="Q325" s="120" t="str">
        <f t="shared" si="32"/>
        <v>Operatøraksess</v>
      </c>
      <c r="R325" s="121">
        <f>MATCH(Q325,'SLA-parameter DRIFT'!A:A,0)</f>
        <v>16</v>
      </c>
      <c r="S325" s="118" t="e">
        <f>VLOOKUP(DATE(YEAR(F325),MONTH(F325),DAY(F325)),Virkedager!C:G,IF(E325="B",3,2),0)+INDEX('SLA-parameter DRIFT'!D:D,R325+2)</f>
        <v>#N/A</v>
      </c>
      <c r="T325" s="122" t="e">
        <f>VLOOKUP(DATE(YEAR(F325),MONTH(F325),DAY(F325)),Virkedager!C:G,2,0)+INDEX('SLA-parameter DRIFT'!B:B,R325+1)</f>
        <v>#N/A</v>
      </c>
      <c r="U325" s="173" t="e">
        <f>VLOOKUP(DATE(YEAR(F325),MONTH(F325),DAY(F325)),Virkedager!C:G,IF(E325="B",3,2)+INDEX('SLA-parameter DRIFT'!E:E,R325+0,0),0)+INDEX('SLA-parameter DRIFT'!D:D,R325+1)</f>
        <v>#N/A</v>
      </c>
      <c r="V325" s="122" t="e">
        <f>VLOOKUP(DATE(YEAR(F325),MONTH(F325),DAY(F325)),Virkedager!C:G,2,0)+INDEX('SLA-parameter DRIFT'!B:B,R325+2)</f>
        <v>#N/A</v>
      </c>
      <c r="W325" s="118" t="e">
        <f>VLOOKUP(DATE(YEAR(F325),MONTH(F325),DAY(F325)),Virkedager!C:G,IF(E325="B",4,3)+INDEX('SLA-parameter DRIFT'!E:E,R325+2,0),0)+INDEX('SLA-parameter DRIFT'!D:D,R325+2)</f>
        <v>#N/A</v>
      </c>
      <c r="X325" s="122" t="str">
        <f t="shared" si="33"/>
        <v/>
      </c>
      <c r="Y325" s="119">
        <f>SUMIF(Virkedager!C:C,"&lt;" &amp; H325,Virkedager!A:A)-SUMIF(Virkedager!C:C,"&lt;" &amp; X325,Virkedager!A:A)</f>
        <v>0</v>
      </c>
      <c r="Z325" s="121" t="str">
        <f t="shared" si="34"/>
        <v/>
      </c>
      <c r="AA325" s="123" t="str">
        <f t="shared" ref="AA325:AA388" si="36">IF(ISBLANK(F325),"",IF(Z325,0,IF(Y325&gt;60,60,Y325)))</f>
        <v/>
      </c>
      <c r="AB325" s="124" t="str">
        <f t="shared" si="35"/>
        <v/>
      </c>
      <c r="AC325" s="172"/>
    </row>
    <row r="326" spans="2:29" s="139" customFormat="1" ht="15" x14ac:dyDescent="0.25">
      <c r="B326" s="141"/>
      <c r="C326" s="142"/>
      <c r="D326" s="147"/>
      <c r="E326" s="148"/>
      <c r="F326" s="143"/>
      <c r="G326" s="144"/>
      <c r="H326" s="143"/>
      <c r="I326" s="144"/>
      <c r="J326" s="145"/>
      <c r="K326" s="146"/>
      <c r="L326" s="116" t="s">
        <v>77</v>
      </c>
      <c r="M326" s="117" t="s">
        <v>137</v>
      </c>
      <c r="N326" s="118">
        <f t="shared" si="30"/>
        <v>0</v>
      </c>
      <c r="O326" s="118">
        <f t="shared" si="31"/>
        <v>0</v>
      </c>
      <c r="P326" s="119">
        <f>SUMIF(Virkedager!C:C,"&lt;" &amp; H326,Virkedager!A:A)-SUMIF(Virkedager!C:C,"&lt;" &amp; F326,Virkedager!A:A)</f>
        <v>0</v>
      </c>
      <c r="Q326" s="120" t="str">
        <f t="shared" si="32"/>
        <v>Operatøraksess</v>
      </c>
      <c r="R326" s="121">
        <f>MATCH(Q326,'SLA-parameter DRIFT'!A:A,0)</f>
        <v>16</v>
      </c>
      <c r="S326" s="118" t="e">
        <f>VLOOKUP(DATE(YEAR(F326),MONTH(F326),DAY(F326)),Virkedager!C:G,IF(E326="B",3,2),0)+INDEX('SLA-parameter DRIFT'!D:D,R326+2)</f>
        <v>#N/A</v>
      </c>
      <c r="T326" s="122" t="e">
        <f>VLOOKUP(DATE(YEAR(F326),MONTH(F326),DAY(F326)),Virkedager!C:G,2,0)+INDEX('SLA-parameter DRIFT'!B:B,R326+1)</f>
        <v>#N/A</v>
      </c>
      <c r="U326" s="173" t="e">
        <f>VLOOKUP(DATE(YEAR(F326),MONTH(F326),DAY(F326)),Virkedager!C:G,IF(E326="B",3,2)+INDEX('SLA-parameter DRIFT'!E:E,R326+0,0),0)+INDEX('SLA-parameter DRIFT'!D:D,R326+1)</f>
        <v>#N/A</v>
      </c>
      <c r="V326" s="122" t="e">
        <f>VLOOKUP(DATE(YEAR(F326),MONTH(F326),DAY(F326)),Virkedager!C:G,2,0)+INDEX('SLA-parameter DRIFT'!B:B,R326+2)</f>
        <v>#N/A</v>
      </c>
      <c r="W326" s="118" t="e">
        <f>VLOOKUP(DATE(YEAR(F326),MONTH(F326),DAY(F326)),Virkedager!C:G,IF(E326="B",4,3)+INDEX('SLA-parameter DRIFT'!E:E,R326+2,0),0)+INDEX('SLA-parameter DRIFT'!D:D,R326+2)</f>
        <v>#N/A</v>
      </c>
      <c r="X326" s="122" t="str">
        <f t="shared" si="33"/>
        <v/>
      </c>
      <c r="Y326" s="119">
        <f>SUMIF(Virkedager!C:C,"&lt;" &amp; H326,Virkedager!A:A)-SUMIF(Virkedager!C:C,"&lt;" &amp; X326,Virkedager!A:A)</f>
        <v>0</v>
      </c>
      <c r="Z326" s="121" t="str">
        <f t="shared" si="34"/>
        <v/>
      </c>
      <c r="AA326" s="123" t="str">
        <f t="shared" si="36"/>
        <v/>
      </c>
      <c r="AB326" s="124" t="str">
        <f t="shared" si="35"/>
        <v/>
      </c>
      <c r="AC326" s="172"/>
    </row>
    <row r="327" spans="2:29" s="139" customFormat="1" ht="15" x14ac:dyDescent="0.25">
      <c r="B327" s="141"/>
      <c r="C327" s="142"/>
      <c r="D327" s="147"/>
      <c r="E327" s="148"/>
      <c r="F327" s="143"/>
      <c r="G327" s="144"/>
      <c r="H327" s="143"/>
      <c r="I327" s="144"/>
      <c r="J327" s="145"/>
      <c r="K327" s="146"/>
      <c r="L327" s="116" t="s">
        <v>77</v>
      </c>
      <c r="M327" s="117" t="s">
        <v>137</v>
      </c>
      <c r="N327" s="118">
        <f t="shared" ref="N327:N390" si="37">DATE(YEAR(F327),MONTH(F327),DAY(F327))+TIME(HOUR(G327),MINUTE(G327),0)</f>
        <v>0</v>
      </c>
      <c r="O327" s="118">
        <f t="shared" ref="O327:O390" si="38">DATE(YEAR(H327),MONTH(H327),DAY(H327))+TIME(HOUR(I327),MINUTE(I327),0)</f>
        <v>0</v>
      </c>
      <c r="P327" s="119">
        <f>SUMIF(Virkedager!C:C,"&lt;" &amp; H327,Virkedager!A:A)-SUMIF(Virkedager!C:C,"&lt;" &amp; F327,Virkedager!A:A)</f>
        <v>0</v>
      </c>
      <c r="Q327" s="120" t="str">
        <f t="shared" ref="Q327:Q390" si="39">L327 &amp; IF(L327&lt;&gt;"Jara ADSL Basis",""," (" &amp; IF(AND(M327&lt;&gt;"Distrikt",M327&lt;&gt;""),"Sentralt","Distrikt") &amp; ")")</f>
        <v>Operatøraksess</v>
      </c>
      <c r="R327" s="121">
        <f>MATCH(Q327,'SLA-parameter DRIFT'!A:A,0)</f>
        <v>16</v>
      </c>
      <c r="S327" s="118" t="e">
        <f>VLOOKUP(DATE(YEAR(F327),MONTH(F327),DAY(F327)),Virkedager!C:G,IF(E327="B",3,2),0)+INDEX('SLA-parameter DRIFT'!D:D,R327+2)</f>
        <v>#N/A</v>
      </c>
      <c r="T327" s="122" t="e">
        <f>VLOOKUP(DATE(YEAR(F327),MONTH(F327),DAY(F327)),Virkedager!C:G,2,0)+INDEX('SLA-parameter DRIFT'!B:B,R327+1)</f>
        <v>#N/A</v>
      </c>
      <c r="U327" s="173" t="e">
        <f>VLOOKUP(DATE(YEAR(F327),MONTH(F327),DAY(F327)),Virkedager!C:G,IF(E327="B",3,2)+INDEX('SLA-parameter DRIFT'!E:E,R327+0,0),0)+INDEX('SLA-parameter DRIFT'!D:D,R327+1)</f>
        <v>#N/A</v>
      </c>
      <c r="V327" s="122" t="e">
        <f>VLOOKUP(DATE(YEAR(F327),MONTH(F327),DAY(F327)),Virkedager!C:G,2,0)+INDEX('SLA-parameter DRIFT'!B:B,R327+2)</f>
        <v>#N/A</v>
      </c>
      <c r="W327" s="118" t="e">
        <f>VLOOKUP(DATE(YEAR(F327),MONTH(F327),DAY(F327)),Virkedager!C:G,IF(E327="B",4,3)+INDEX('SLA-parameter DRIFT'!E:E,R327+2,0),0)+INDEX('SLA-parameter DRIFT'!D:D,R327+2)</f>
        <v>#N/A</v>
      </c>
      <c r="X327" s="122" t="str">
        <f t="shared" ref="X327:X390" si="40">IF(ISBLANK(F327),"",IF(N327&lt;T327,S327,IF(AND(T327&lt;=N327,N327&lt;V327),U327,IF(V327&lt;=N327,W327,0))))</f>
        <v/>
      </c>
      <c r="Y327" s="119">
        <f>SUMIF(Virkedager!C:C,"&lt;" &amp; H327,Virkedager!A:A)-SUMIF(Virkedager!C:C,"&lt;" &amp; X327,Virkedager!A:A)</f>
        <v>0</v>
      </c>
      <c r="Z327" s="121" t="str">
        <f t="shared" ref="Z327:Z390" si="41">IF(ISBLANK(F327),"",O327&lt;X327)</f>
        <v/>
      </c>
      <c r="AA327" s="123" t="str">
        <f t="shared" si="36"/>
        <v/>
      </c>
      <c r="AB327" s="124" t="str">
        <f t="shared" si="35"/>
        <v/>
      </c>
      <c r="AC327" s="172"/>
    </row>
    <row r="328" spans="2:29" s="139" customFormat="1" ht="15" x14ac:dyDescent="0.25">
      <c r="B328" s="141"/>
      <c r="C328" s="142"/>
      <c r="D328" s="147"/>
      <c r="E328" s="148"/>
      <c r="F328" s="143"/>
      <c r="G328" s="144"/>
      <c r="H328" s="143"/>
      <c r="I328" s="144"/>
      <c r="J328" s="145"/>
      <c r="K328" s="146"/>
      <c r="L328" s="116" t="s">
        <v>77</v>
      </c>
      <c r="M328" s="117" t="s">
        <v>137</v>
      </c>
      <c r="N328" s="118">
        <f t="shared" si="37"/>
        <v>0</v>
      </c>
      <c r="O328" s="118">
        <f t="shared" si="38"/>
        <v>0</v>
      </c>
      <c r="P328" s="119">
        <f>SUMIF(Virkedager!C:C,"&lt;" &amp; H328,Virkedager!A:A)-SUMIF(Virkedager!C:C,"&lt;" &amp; F328,Virkedager!A:A)</f>
        <v>0</v>
      </c>
      <c r="Q328" s="120" t="str">
        <f t="shared" si="39"/>
        <v>Operatøraksess</v>
      </c>
      <c r="R328" s="121">
        <f>MATCH(Q328,'SLA-parameter DRIFT'!A:A,0)</f>
        <v>16</v>
      </c>
      <c r="S328" s="118" t="e">
        <f>VLOOKUP(DATE(YEAR(F328),MONTH(F328),DAY(F328)),Virkedager!C:G,IF(E328="B",3,2),0)+INDEX('SLA-parameter DRIFT'!D:D,R328+2)</f>
        <v>#N/A</v>
      </c>
      <c r="T328" s="122" t="e">
        <f>VLOOKUP(DATE(YEAR(F328),MONTH(F328),DAY(F328)),Virkedager!C:G,2,0)+INDEX('SLA-parameter DRIFT'!B:B,R328+1)</f>
        <v>#N/A</v>
      </c>
      <c r="U328" s="173" t="e">
        <f>VLOOKUP(DATE(YEAR(F328),MONTH(F328),DAY(F328)),Virkedager!C:G,IF(E328="B",3,2)+INDEX('SLA-parameter DRIFT'!E:E,R328+0,0),0)+INDEX('SLA-parameter DRIFT'!D:D,R328+1)</f>
        <v>#N/A</v>
      </c>
      <c r="V328" s="122" t="e">
        <f>VLOOKUP(DATE(YEAR(F328),MONTH(F328),DAY(F328)),Virkedager!C:G,2,0)+INDEX('SLA-parameter DRIFT'!B:B,R328+2)</f>
        <v>#N/A</v>
      </c>
      <c r="W328" s="118" t="e">
        <f>VLOOKUP(DATE(YEAR(F328),MONTH(F328),DAY(F328)),Virkedager!C:G,IF(E328="B",4,3)+INDEX('SLA-parameter DRIFT'!E:E,R328+2,0),0)+INDEX('SLA-parameter DRIFT'!D:D,R328+2)</f>
        <v>#N/A</v>
      </c>
      <c r="X328" s="122" t="str">
        <f t="shared" si="40"/>
        <v/>
      </c>
      <c r="Y328" s="119">
        <f>SUMIF(Virkedager!C:C,"&lt;" &amp; H328,Virkedager!A:A)-SUMIF(Virkedager!C:C,"&lt;" &amp; X328,Virkedager!A:A)</f>
        <v>0</v>
      </c>
      <c r="Z328" s="121" t="str">
        <f t="shared" si="41"/>
        <v/>
      </c>
      <c r="AA328" s="123" t="str">
        <f t="shared" si="36"/>
        <v/>
      </c>
      <c r="AB328" s="124" t="str">
        <f t="shared" si="35"/>
        <v/>
      </c>
      <c r="AC328" s="172"/>
    </row>
    <row r="329" spans="2:29" s="139" customFormat="1" ht="15" x14ac:dyDescent="0.25">
      <c r="B329" s="141"/>
      <c r="C329" s="142"/>
      <c r="D329" s="147"/>
      <c r="E329" s="148"/>
      <c r="F329" s="143"/>
      <c r="G329" s="144"/>
      <c r="H329" s="143"/>
      <c r="I329" s="144"/>
      <c r="J329" s="145"/>
      <c r="K329" s="146"/>
      <c r="L329" s="116" t="s">
        <v>77</v>
      </c>
      <c r="M329" s="117" t="s">
        <v>137</v>
      </c>
      <c r="N329" s="118">
        <f t="shared" si="37"/>
        <v>0</v>
      </c>
      <c r="O329" s="118">
        <f t="shared" si="38"/>
        <v>0</v>
      </c>
      <c r="P329" s="119">
        <f>SUMIF(Virkedager!C:C,"&lt;" &amp; H329,Virkedager!A:A)-SUMIF(Virkedager!C:C,"&lt;" &amp; F329,Virkedager!A:A)</f>
        <v>0</v>
      </c>
      <c r="Q329" s="120" t="str">
        <f t="shared" si="39"/>
        <v>Operatøraksess</v>
      </c>
      <c r="R329" s="121">
        <f>MATCH(Q329,'SLA-parameter DRIFT'!A:A,0)</f>
        <v>16</v>
      </c>
      <c r="S329" s="118" t="e">
        <f>VLOOKUP(DATE(YEAR(F329),MONTH(F329),DAY(F329)),Virkedager!C:G,IF(E329="B",3,2),0)+INDEX('SLA-parameter DRIFT'!D:D,R329+2)</f>
        <v>#N/A</v>
      </c>
      <c r="T329" s="122" t="e">
        <f>VLOOKUP(DATE(YEAR(F329),MONTH(F329),DAY(F329)),Virkedager!C:G,2,0)+INDEX('SLA-parameter DRIFT'!B:B,R329+1)</f>
        <v>#N/A</v>
      </c>
      <c r="U329" s="173" t="e">
        <f>VLOOKUP(DATE(YEAR(F329),MONTH(F329),DAY(F329)),Virkedager!C:G,IF(E329="B",3,2)+INDEX('SLA-parameter DRIFT'!E:E,R329+0,0),0)+INDEX('SLA-parameter DRIFT'!D:D,R329+1)</f>
        <v>#N/A</v>
      </c>
      <c r="V329" s="122" t="e">
        <f>VLOOKUP(DATE(YEAR(F329),MONTH(F329),DAY(F329)),Virkedager!C:G,2,0)+INDEX('SLA-parameter DRIFT'!B:B,R329+2)</f>
        <v>#N/A</v>
      </c>
      <c r="W329" s="118" t="e">
        <f>VLOOKUP(DATE(YEAR(F329),MONTH(F329),DAY(F329)),Virkedager!C:G,IF(E329="B",4,3)+INDEX('SLA-parameter DRIFT'!E:E,R329+2,0),0)+INDEX('SLA-parameter DRIFT'!D:D,R329+2)</f>
        <v>#N/A</v>
      </c>
      <c r="X329" s="122" t="str">
        <f t="shared" si="40"/>
        <v/>
      </c>
      <c r="Y329" s="119">
        <f>SUMIF(Virkedager!C:C,"&lt;" &amp; H329,Virkedager!A:A)-SUMIF(Virkedager!C:C,"&lt;" &amp; X329,Virkedager!A:A)</f>
        <v>0</v>
      </c>
      <c r="Z329" s="121" t="str">
        <f t="shared" si="41"/>
        <v/>
      </c>
      <c r="AA329" s="123" t="str">
        <f t="shared" si="36"/>
        <v/>
      </c>
      <c r="AB329" s="124" t="str">
        <f t="shared" si="35"/>
        <v/>
      </c>
      <c r="AC329" s="172"/>
    </row>
    <row r="330" spans="2:29" s="139" customFormat="1" ht="15" x14ac:dyDescent="0.25">
      <c r="B330" s="141"/>
      <c r="C330" s="142"/>
      <c r="D330" s="147"/>
      <c r="E330" s="148"/>
      <c r="F330" s="143"/>
      <c r="G330" s="144"/>
      <c r="H330" s="143"/>
      <c r="I330" s="144"/>
      <c r="J330" s="145"/>
      <c r="K330" s="146"/>
      <c r="L330" s="116" t="s">
        <v>77</v>
      </c>
      <c r="M330" s="117" t="s">
        <v>137</v>
      </c>
      <c r="N330" s="118">
        <f t="shared" si="37"/>
        <v>0</v>
      </c>
      <c r="O330" s="118">
        <f t="shared" si="38"/>
        <v>0</v>
      </c>
      <c r="P330" s="119">
        <f>SUMIF(Virkedager!C:C,"&lt;" &amp; H330,Virkedager!A:A)-SUMIF(Virkedager!C:C,"&lt;" &amp; F330,Virkedager!A:A)</f>
        <v>0</v>
      </c>
      <c r="Q330" s="120" t="str">
        <f t="shared" si="39"/>
        <v>Operatøraksess</v>
      </c>
      <c r="R330" s="121">
        <f>MATCH(Q330,'SLA-parameter DRIFT'!A:A,0)</f>
        <v>16</v>
      </c>
      <c r="S330" s="118" t="e">
        <f>VLOOKUP(DATE(YEAR(F330),MONTH(F330),DAY(F330)),Virkedager!C:G,IF(E330="B",3,2),0)+INDEX('SLA-parameter DRIFT'!D:D,R330+2)</f>
        <v>#N/A</v>
      </c>
      <c r="T330" s="122" t="e">
        <f>VLOOKUP(DATE(YEAR(F330),MONTH(F330),DAY(F330)),Virkedager!C:G,2,0)+INDEX('SLA-parameter DRIFT'!B:B,R330+1)</f>
        <v>#N/A</v>
      </c>
      <c r="U330" s="173" t="e">
        <f>VLOOKUP(DATE(YEAR(F330),MONTH(F330),DAY(F330)),Virkedager!C:G,IF(E330="B",3,2)+INDEX('SLA-parameter DRIFT'!E:E,R330+0,0),0)+INDEX('SLA-parameter DRIFT'!D:D,R330+1)</f>
        <v>#N/A</v>
      </c>
      <c r="V330" s="122" t="e">
        <f>VLOOKUP(DATE(YEAR(F330),MONTH(F330),DAY(F330)),Virkedager!C:G,2,0)+INDEX('SLA-parameter DRIFT'!B:B,R330+2)</f>
        <v>#N/A</v>
      </c>
      <c r="W330" s="118" t="e">
        <f>VLOOKUP(DATE(YEAR(F330),MONTH(F330),DAY(F330)),Virkedager!C:G,IF(E330="B",4,3)+INDEX('SLA-parameter DRIFT'!E:E,R330+2,0),0)+INDEX('SLA-parameter DRIFT'!D:D,R330+2)</f>
        <v>#N/A</v>
      </c>
      <c r="X330" s="122" t="str">
        <f t="shared" si="40"/>
        <v/>
      </c>
      <c r="Y330" s="119">
        <f>SUMIF(Virkedager!C:C,"&lt;" &amp; H330,Virkedager!A:A)-SUMIF(Virkedager!C:C,"&lt;" &amp; X330,Virkedager!A:A)</f>
        <v>0</v>
      </c>
      <c r="Z330" s="121" t="str">
        <f t="shared" si="41"/>
        <v/>
      </c>
      <c r="AA330" s="123" t="str">
        <f t="shared" si="36"/>
        <v/>
      </c>
      <c r="AB330" s="124" t="str">
        <f t="shared" si="35"/>
        <v/>
      </c>
      <c r="AC330" s="172"/>
    </row>
    <row r="331" spans="2:29" s="139" customFormat="1" ht="15" x14ac:dyDescent="0.25">
      <c r="B331" s="141"/>
      <c r="C331" s="142"/>
      <c r="D331" s="147"/>
      <c r="E331" s="148"/>
      <c r="F331" s="143"/>
      <c r="G331" s="144"/>
      <c r="H331" s="143"/>
      <c r="I331" s="144"/>
      <c r="J331" s="145"/>
      <c r="K331" s="146"/>
      <c r="L331" s="116" t="s">
        <v>77</v>
      </c>
      <c r="M331" s="117" t="s">
        <v>137</v>
      </c>
      <c r="N331" s="118">
        <f t="shared" si="37"/>
        <v>0</v>
      </c>
      <c r="O331" s="118">
        <f t="shared" si="38"/>
        <v>0</v>
      </c>
      <c r="P331" s="119">
        <f>SUMIF(Virkedager!C:C,"&lt;" &amp; H331,Virkedager!A:A)-SUMIF(Virkedager!C:C,"&lt;" &amp; F331,Virkedager!A:A)</f>
        <v>0</v>
      </c>
      <c r="Q331" s="120" t="str">
        <f t="shared" si="39"/>
        <v>Operatøraksess</v>
      </c>
      <c r="R331" s="121">
        <f>MATCH(Q331,'SLA-parameter DRIFT'!A:A,0)</f>
        <v>16</v>
      </c>
      <c r="S331" s="118" t="e">
        <f>VLOOKUP(DATE(YEAR(F331),MONTH(F331),DAY(F331)),Virkedager!C:G,IF(E331="B",3,2),0)+INDEX('SLA-parameter DRIFT'!D:D,R331+2)</f>
        <v>#N/A</v>
      </c>
      <c r="T331" s="122" t="e">
        <f>VLOOKUP(DATE(YEAR(F331),MONTH(F331),DAY(F331)),Virkedager!C:G,2,0)+INDEX('SLA-parameter DRIFT'!B:B,R331+1)</f>
        <v>#N/A</v>
      </c>
      <c r="U331" s="173" t="e">
        <f>VLOOKUP(DATE(YEAR(F331),MONTH(F331),DAY(F331)),Virkedager!C:G,IF(E331="B",3,2)+INDEX('SLA-parameter DRIFT'!E:E,R331+0,0),0)+INDEX('SLA-parameter DRIFT'!D:D,R331+1)</f>
        <v>#N/A</v>
      </c>
      <c r="V331" s="122" t="e">
        <f>VLOOKUP(DATE(YEAR(F331),MONTH(F331),DAY(F331)),Virkedager!C:G,2,0)+INDEX('SLA-parameter DRIFT'!B:B,R331+2)</f>
        <v>#N/A</v>
      </c>
      <c r="W331" s="118" t="e">
        <f>VLOOKUP(DATE(YEAR(F331),MONTH(F331),DAY(F331)),Virkedager!C:G,IF(E331="B",4,3)+INDEX('SLA-parameter DRIFT'!E:E,R331+2,0),0)+INDEX('SLA-parameter DRIFT'!D:D,R331+2)</f>
        <v>#N/A</v>
      </c>
      <c r="X331" s="122" t="str">
        <f t="shared" si="40"/>
        <v/>
      </c>
      <c r="Y331" s="119">
        <f>SUMIF(Virkedager!C:C,"&lt;" &amp; H331,Virkedager!A:A)-SUMIF(Virkedager!C:C,"&lt;" &amp; X331,Virkedager!A:A)</f>
        <v>0</v>
      </c>
      <c r="Z331" s="121" t="str">
        <f t="shared" si="41"/>
        <v/>
      </c>
      <c r="AA331" s="123" t="str">
        <f t="shared" si="36"/>
        <v/>
      </c>
      <c r="AB331" s="124" t="str">
        <f t="shared" si="35"/>
        <v/>
      </c>
      <c r="AC331" s="172"/>
    </row>
    <row r="332" spans="2:29" s="139" customFormat="1" ht="15" x14ac:dyDescent="0.25">
      <c r="B332" s="141"/>
      <c r="C332" s="142"/>
      <c r="D332" s="147"/>
      <c r="E332" s="148"/>
      <c r="F332" s="143"/>
      <c r="G332" s="144"/>
      <c r="H332" s="143"/>
      <c r="I332" s="144"/>
      <c r="J332" s="145"/>
      <c r="K332" s="146"/>
      <c r="L332" s="116" t="s">
        <v>77</v>
      </c>
      <c r="M332" s="117" t="s">
        <v>137</v>
      </c>
      <c r="N332" s="118">
        <f t="shared" si="37"/>
        <v>0</v>
      </c>
      <c r="O332" s="118">
        <f t="shared" si="38"/>
        <v>0</v>
      </c>
      <c r="P332" s="119">
        <f>SUMIF(Virkedager!C:C,"&lt;" &amp; H332,Virkedager!A:A)-SUMIF(Virkedager!C:C,"&lt;" &amp; F332,Virkedager!A:A)</f>
        <v>0</v>
      </c>
      <c r="Q332" s="120" t="str">
        <f t="shared" si="39"/>
        <v>Operatøraksess</v>
      </c>
      <c r="R332" s="121">
        <f>MATCH(Q332,'SLA-parameter DRIFT'!A:A,0)</f>
        <v>16</v>
      </c>
      <c r="S332" s="118" t="e">
        <f>VLOOKUP(DATE(YEAR(F332),MONTH(F332),DAY(F332)),Virkedager!C:G,IF(E332="B",3,2),0)+INDEX('SLA-parameter DRIFT'!D:D,R332+2)</f>
        <v>#N/A</v>
      </c>
      <c r="T332" s="122" t="e">
        <f>VLOOKUP(DATE(YEAR(F332),MONTH(F332),DAY(F332)),Virkedager!C:G,2,0)+INDEX('SLA-parameter DRIFT'!B:B,R332+1)</f>
        <v>#N/A</v>
      </c>
      <c r="U332" s="173" t="e">
        <f>VLOOKUP(DATE(YEAR(F332),MONTH(F332),DAY(F332)),Virkedager!C:G,IF(E332="B",3,2)+INDEX('SLA-parameter DRIFT'!E:E,R332+0,0),0)+INDEX('SLA-parameter DRIFT'!D:D,R332+1)</f>
        <v>#N/A</v>
      </c>
      <c r="V332" s="122" t="e">
        <f>VLOOKUP(DATE(YEAR(F332),MONTH(F332),DAY(F332)),Virkedager!C:G,2,0)+INDEX('SLA-parameter DRIFT'!B:B,R332+2)</f>
        <v>#N/A</v>
      </c>
      <c r="W332" s="118" t="e">
        <f>VLOOKUP(DATE(YEAR(F332),MONTH(F332),DAY(F332)),Virkedager!C:G,IF(E332="B",4,3)+INDEX('SLA-parameter DRIFT'!E:E,R332+2,0),0)+INDEX('SLA-parameter DRIFT'!D:D,R332+2)</f>
        <v>#N/A</v>
      </c>
      <c r="X332" s="122" t="str">
        <f t="shared" si="40"/>
        <v/>
      </c>
      <c r="Y332" s="119">
        <f>SUMIF(Virkedager!C:C,"&lt;" &amp; H332,Virkedager!A:A)-SUMIF(Virkedager!C:C,"&lt;" &amp; X332,Virkedager!A:A)</f>
        <v>0</v>
      </c>
      <c r="Z332" s="121" t="str">
        <f t="shared" si="41"/>
        <v/>
      </c>
      <c r="AA332" s="123" t="str">
        <f t="shared" si="36"/>
        <v/>
      </c>
      <c r="AB332" s="124" t="str">
        <f t="shared" si="35"/>
        <v/>
      </c>
      <c r="AC332" s="172"/>
    </row>
    <row r="333" spans="2:29" s="139" customFormat="1" ht="15" x14ac:dyDescent="0.25">
      <c r="B333" s="141"/>
      <c r="C333" s="142"/>
      <c r="D333" s="147"/>
      <c r="E333" s="148"/>
      <c r="F333" s="143"/>
      <c r="G333" s="144"/>
      <c r="H333" s="143"/>
      <c r="I333" s="144"/>
      <c r="J333" s="145"/>
      <c r="K333" s="146"/>
      <c r="L333" s="116" t="s">
        <v>77</v>
      </c>
      <c r="M333" s="117" t="s">
        <v>137</v>
      </c>
      <c r="N333" s="118">
        <f t="shared" si="37"/>
        <v>0</v>
      </c>
      <c r="O333" s="118">
        <f t="shared" si="38"/>
        <v>0</v>
      </c>
      <c r="P333" s="119">
        <f>SUMIF(Virkedager!C:C,"&lt;" &amp; H333,Virkedager!A:A)-SUMIF(Virkedager!C:C,"&lt;" &amp; F333,Virkedager!A:A)</f>
        <v>0</v>
      </c>
      <c r="Q333" s="120" t="str">
        <f t="shared" si="39"/>
        <v>Operatøraksess</v>
      </c>
      <c r="R333" s="121">
        <f>MATCH(Q333,'SLA-parameter DRIFT'!A:A,0)</f>
        <v>16</v>
      </c>
      <c r="S333" s="118" t="e">
        <f>VLOOKUP(DATE(YEAR(F333),MONTH(F333),DAY(F333)),Virkedager!C:G,IF(E333="B",3,2),0)+INDEX('SLA-parameter DRIFT'!D:D,R333+2)</f>
        <v>#N/A</v>
      </c>
      <c r="T333" s="122" t="e">
        <f>VLOOKUP(DATE(YEAR(F333),MONTH(F333),DAY(F333)),Virkedager!C:G,2,0)+INDEX('SLA-parameter DRIFT'!B:B,R333+1)</f>
        <v>#N/A</v>
      </c>
      <c r="U333" s="173" t="e">
        <f>VLOOKUP(DATE(YEAR(F333),MONTH(F333),DAY(F333)),Virkedager!C:G,IF(E333="B",3,2)+INDEX('SLA-parameter DRIFT'!E:E,R333+0,0),0)+INDEX('SLA-parameter DRIFT'!D:D,R333+1)</f>
        <v>#N/A</v>
      </c>
      <c r="V333" s="122" t="e">
        <f>VLOOKUP(DATE(YEAR(F333),MONTH(F333),DAY(F333)),Virkedager!C:G,2,0)+INDEX('SLA-parameter DRIFT'!B:B,R333+2)</f>
        <v>#N/A</v>
      </c>
      <c r="W333" s="118" t="e">
        <f>VLOOKUP(DATE(YEAR(F333),MONTH(F333),DAY(F333)),Virkedager!C:G,IF(E333="B",4,3)+INDEX('SLA-parameter DRIFT'!E:E,R333+2,0),0)+INDEX('SLA-parameter DRIFT'!D:D,R333+2)</f>
        <v>#N/A</v>
      </c>
      <c r="X333" s="122" t="str">
        <f t="shared" si="40"/>
        <v/>
      </c>
      <c r="Y333" s="119">
        <f>SUMIF(Virkedager!C:C,"&lt;" &amp; H333,Virkedager!A:A)-SUMIF(Virkedager!C:C,"&lt;" &amp; X333,Virkedager!A:A)</f>
        <v>0</v>
      </c>
      <c r="Z333" s="121" t="str">
        <f t="shared" si="41"/>
        <v/>
      </c>
      <c r="AA333" s="123" t="str">
        <f t="shared" si="36"/>
        <v/>
      </c>
      <c r="AB333" s="124" t="str">
        <f t="shared" si="35"/>
        <v/>
      </c>
      <c r="AC333" s="172"/>
    </row>
    <row r="334" spans="2:29" s="139" customFormat="1" ht="15" x14ac:dyDescent="0.25">
      <c r="B334" s="141"/>
      <c r="C334" s="142"/>
      <c r="D334" s="147"/>
      <c r="E334" s="148"/>
      <c r="F334" s="143"/>
      <c r="G334" s="144"/>
      <c r="H334" s="143"/>
      <c r="I334" s="144"/>
      <c r="J334" s="145"/>
      <c r="K334" s="146"/>
      <c r="L334" s="116" t="s">
        <v>77</v>
      </c>
      <c r="M334" s="117" t="s">
        <v>137</v>
      </c>
      <c r="N334" s="118">
        <f t="shared" si="37"/>
        <v>0</v>
      </c>
      <c r="O334" s="118">
        <f t="shared" si="38"/>
        <v>0</v>
      </c>
      <c r="P334" s="119">
        <f>SUMIF(Virkedager!C:C,"&lt;" &amp; H334,Virkedager!A:A)-SUMIF(Virkedager!C:C,"&lt;" &amp; F334,Virkedager!A:A)</f>
        <v>0</v>
      </c>
      <c r="Q334" s="120" t="str">
        <f t="shared" si="39"/>
        <v>Operatøraksess</v>
      </c>
      <c r="R334" s="121">
        <f>MATCH(Q334,'SLA-parameter DRIFT'!A:A,0)</f>
        <v>16</v>
      </c>
      <c r="S334" s="118" t="e">
        <f>VLOOKUP(DATE(YEAR(F334),MONTH(F334),DAY(F334)),Virkedager!C:G,IF(E334="B",3,2),0)+INDEX('SLA-parameter DRIFT'!D:D,R334+2)</f>
        <v>#N/A</v>
      </c>
      <c r="T334" s="122" t="e">
        <f>VLOOKUP(DATE(YEAR(F334),MONTH(F334),DAY(F334)),Virkedager!C:G,2,0)+INDEX('SLA-parameter DRIFT'!B:B,R334+1)</f>
        <v>#N/A</v>
      </c>
      <c r="U334" s="173" t="e">
        <f>VLOOKUP(DATE(YEAR(F334),MONTH(F334),DAY(F334)),Virkedager!C:G,IF(E334="B",3,2)+INDEX('SLA-parameter DRIFT'!E:E,R334+0,0),0)+INDEX('SLA-parameter DRIFT'!D:D,R334+1)</f>
        <v>#N/A</v>
      </c>
      <c r="V334" s="122" t="e">
        <f>VLOOKUP(DATE(YEAR(F334),MONTH(F334),DAY(F334)),Virkedager!C:G,2,0)+INDEX('SLA-parameter DRIFT'!B:B,R334+2)</f>
        <v>#N/A</v>
      </c>
      <c r="W334" s="118" t="e">
        <f>VLOOKUP(DATE(YEAR(F334),MONTH(F334),DAY(F334)),Virkedager!C:G,IF(E334="B",4,3)+INDEX('SLA-parameter DRIFT'!E:E,R334+2,0),0)+INDEX('SLA-parameter DRIFT'!D:D,R334+2)</f>
        <v>#N/A</v>
      </c>
      <c r="X334" s="122" t="str">
        <f t="shared" si="40"/>
        <v/>
      </c>
      <c r="Y334" s="119">
        <f>SUMIF(Virkedager!C:C,"&lt;" &amp; H334,Virkedager!A:A)-SUMIF(Virkedager!C:C,"&lt;" &amp; X334,Virkedager!A:A)</f>
        <v>0</v>
      </c>
      <c r="Z334" s="121" t="str">
        <f t="shared" si="41"/>
        <v/>
      </c>
      <c r="AA334" s="123" t="str">
        <f t="shared" si="36"/>
        <v/>
      </c>
      <c r="AB334" s="124" t="str">
        <f t="shared" si="35"/>
        <v/>
      </c>
      <c r="AC334" s="172"/>
    </row>
    <row r="335" spans="2:29" s="139" customFormat="1" ht="15" x14ac:dyDescent="0.25">
      <c r="B335" s="141"/>
      <c r="C335" s="142"/>
      <c r="D335" s="147"/>
      <c r="E335" s="148"/>
      <c r="F335" s="143"/>
      <c r="G335" s="144"/>
      <c r="H335" s="143"/>
      <c r="I335" s="144"/>
      <c r="J335" s="145"/>
      <c r="K335" s="146"/>
      <c r="L335" s="116" t="s">
        <v>77</v>
      </c>
      <c r="M335" s="117" t="s">
        <v>137</v>
      </c>
      <c r="N335" s="118">
        <f t="shared" si="37"/>
        <v>0</v>
      </c>
      <c r="O335" s="118">
        <f t="shared" si="38"/>
        <v>0</v>
      </c>
      <c r="P335" s="119">
        <f>SUMIF(Virkedager!C:C,"&lt;" &amp; H335,Virkedager!A:A)-SUMIF(Virkedager!C:C,"&lt;" &amp; F335,Virkedager!A:A)</f>
        <v>0</v>
      </c>
      <c r="Q335" s="120" t="str">
        <f t="shared" si="39"/>
        <v>Operatøraksess</v>
      </c>
      <c r="R335" s="121">
        <f>MATCH(Q335,'SLA-parameter DRIFT'!A:A,0)</f>
        <v>16</v>
      </c>
      <c r="S335" s="118" t="e">
        <f>VLOOKUP(DATE(YEAR(F335),MONTH(F335),DAY(F335)),Virkedager!C:G,IF(E335="B",3,2),0)+INDEX('SLA-parameter DRIFT'!D:D,R335+2)</f>
        <v>#N/A</v>
      </c>
      <c r="T335" s="122" t="e">
        <f>VLOOKUP(DATE(YEAR(F335),MONTH(F335),DAY(F335)),Virkedager!C:G,2,0)+INDEX('SLA-parameter DRIFT'!B:B,R335+1)</f>
        <v>#N/A</v>
      </c>
      <c r="U335" s="173" t="e">
        <f>VLOOKUP(DATE(YEAR(F335),MONTH(F335),DAY(F335)),Virkedager!C:G,IF(E335="B",3,2)+INDEX('SLA-parameter DRIFT'!E:E,R335+0,0),0)+INDEX('SLA-parameter DRIFT'!D:D,R335+1)</f>
        <v>#N/A</v>
      </c>
      <c r="V335" s="122" t="e">
        <f>VLOOKUP(DATE(YEAR(F335),MONTH(F335),DAY(F335)),Virkedager!C:G,2,0)+INDEX('SLA-parameter DRIFT'!B:B,R335+2)</f>
        <v>#N/A</v>
      </c>
      <c r="W335" s="118" t="e">
        <f>VLOOKUP(DATE(YEAR(F335),MONTH(F335),DAY(F335)),Virkedager!C:G,IF(E335="B",4,3)+INDEX('SLA-parameter DRIFT'!E:E,R335+2,0),0)+INDEX('SLA-parameter DRIFT'!D:D,R335+2)</f>
        <v>#N/A</v>
      </c>
      <c r="X335" s="122" t="str">
        <f t="shared" si="40"/>
        <v/>
      </c>
      <c r="Y335" s="119">
        <f>SUMIF(Virkedager!C:C,"&lt;" &amp; H335,Virkedager!A:A)-SUMIF(Virkedager!C:C,"&lt;" &amp; X335,Virkedager!A:A)</f>
        <v>0</v>
      </c>
      <c r="Z335" s="121" t="str">
        <f t="shared" si="41"/>
        <v/>
      </c>
      <c r="AA335" s="123" t="str">
        <f t="shared" si="36"/>
        <v/>
      </c>
      <c r="AB335" s="124" t="str">
        <f t="shared" si="35"/>
        <v/>
      </c>
      <c r="AC335" s="172"/>
    </row>
    <row r="336" spans="2:29" s="139" customFormat="1" ht="15" x14ac:dyDescent="0.25">
      <c r="B336" s="141"/>
      <c r="C336" s="142"/>
      <c r="D336" s="147"/>
      <c r="E336" s="148"/>
      <c r="F336" s="143"/>
      <c r="G336" s="144"/>
      <c r="H336" s="143"/>
      <c r="I336" s="144"/>
      <c r="J336" s="145"/>
      <c r="K336" s="146"/>
      <c r="L336" s="116" t="s">
        <v>77</v>
      </c>
      <c r="M336" s="117" t="s">
        <v>137</v>
      </c>
      <c r="N336" s="118">
        <f t="shared" si="37"/>
        <v>0</v>
      </c>
      <c r="O336" s="118">
        <f t="shared" si="38"/>
        <v>0</v>
      </c>
      <c r="P336" s="119">
        <f>SUMIF(Virkedager!C:C,"&lt;" &amp; H336,Virkedager!A:A)-SUMIF(Virkedager!C:C,"&lt;" &amp; F336,Virkedager!A:A)</f>
        <v>0</v>
      </c>
      <c r="Q336" s="120" t="str">
        <f t="shared" si="39"/>
        <v>Operatøraksess</v>
      </c>
      <c r="R336" s="121">
        <f>MATCH(Q336,'SLA-parameter DRIFT'!A:A,0)</f>
        <v>16</v>
      </c>
      <c r="S336" s="118" t="e">
        <f>VLOOKUP(DATE(YEAR(F336),MONTH(F336),DAY(F336)),Virkedager!C:G,IF(E336="B",3,2),0)+INDEX('SLA-parameter DRIFT'!D:D,R336+2)</f>
        <v>#N/A</v>
      </c>
      <c r="T336" s="122" t="e">
        <f>VLOOKUP(DATE(YEAR(F336),MONTH(F336),DAY(F336)),Virkedager!C:G,2,0)+INDEX('SLA-parameter DRIFT'!B:B,R336+1)</f>
        <v>#N/A</v>
      </c>
      <c r="U336" s="173" t="e">
        <f>VLOOKUP(DATE(YEAR(F336),MONTH(F336),DAY(F336)),Virkedager!C:G,IF(E336="B",3,2)+INDEX('SLA-parameter DRIFT'!E:E,R336+0,0),0)+INDEX('SLA-parameter DRIFT'!D:D,R336+1)</f>
        <v>#N/A</v>
      </c>
      <c r="V336" s="122" t="e">
        <f>VLOOKUP(DATE(YEAR(F336),MONTH(F336),DAY(F336)),Virkedager!C:G,2,0)+INDEX('SLA-parameter DRIFT'!B:B,R336+2)</f>
        <v>#N/A</v>
      </c>
      <c r="W336" s="118" t="e">
        <f>VLOOKUP(DATE(YEAR(F336),MONTH(F336),DAY(F336)),Virkedager!C:G,IF(E336="B",4,3)+INDEX('SLA-parameter DRIFT'!E:E,R336+2,0),0)+INDEX('SLA-parameter DRIFT'!D:D,R336+2)</f>
        <v>#N/A</v>
      </c>
      <c r="X336" s="122" t="str">
        <f t="shared" si="40"/>
        <v/>
      </c>
      <c r="Y336" s="119">
        <f>SUMIF(Virkedager!C:C,"&lt;" &amp; H336,Virkedager!A:A)-SUMIF(Virkedager!C:C,"&lt;" &amp; X336,Virkedager!A:A)</f>
        <v>0</v>
      </c>
      <c r="Z336" s="121" t="str">
        <f t="shared" si="41"/>
        <v/>
      </c>
      <c r="AA336" s="123" t="str">
        <f t="shared" si="36"/>
        <v/>
      </c>
      <c r="AB336" s="124" t="str">
        <f t="shared" si="35"/>
        <v/>
      </c>
      <c r="AC336" s="172"/>
    </row>
    <row r="337" spans="2:29" s="139" customFormat="1" ht="15" x14ac:dyDescent="0.25">
      <c r="B337" s="141"/>
      <c r="C337" s="142"/>
      <c r="D337" s="147"/>
      <c r="E337" s="148"/>
      <c r="F337" s="143"/>
      <c r="G337" s="144"/>
      <c r="H337" s="143"/>
      <c r="I337" s="144"/>
      <c r="J337" s="145"/>
      <c r="K337" s="146"/>
      <c r="L337" s="116" t="s">
        <v>77</v>
      </c>
      <c r="M337" s="117" t="s">
        <v>137</v>
      </c>
      <c r="N337" s="118">
        <f t="shared" si="37"/>
        <v>0</v>
      </c>
      <c r="O337" s="118">
        <f t="shared" si="38"/>
        <v>0</v>
      </c>
      <c r="P337" s="119">
        <f>SUMIF(Virkedager!C:C,"&lt;" &amp; H337,Virkedager!A:A)-SUMIF(Virkedager!C:C,"&lt;" &amp; F337,Virkedager!A:A)</f>
        <v>0</v>
      </c>
      <c r="Q337" s="120" t="str">
        <f t="shared" si="39"/>
        <v>Operatøraksess</v>
      </c>
      <c r="R337" s="121">
        <f>MATCH(Q337,'SLA-parameter DRIFT'!A:A,0)</f>
        <v>16</v>
      </c>
      <c r="S337" s="118" t="e">
        <f>VLOOKUP(DATE(YEAR(F337),MONTH(F337),DAY(F337)),Virkedager!C:G,IF(E337="B",3,2),0)+INDEX('SLA-parameter DRIFT'!D:D,R337+2)</f>
        <v>#N/A</v>
      </c>
      <c r="T337" s="122" t="e">
        <f>VLOOKUP(DATE(YEAR(F337),MONTH(F337),DAY(F337)),Virkedager!C:G,2,0)+INDEX('SLA-parameter DRIFT'!B:B,R337+1)</f>
        <v>#N/A</v>
      </c>
      <c r="U337" s="173" t="e">
        <f>VLOOKUP(DATE(YEAR(F337),MONTH(F337),DAY(F337)),Virkedager!C:G,IF(E337="B",3,2)+INDEX('SLA-parameter DRIFT'!E:E,R337+0,0),0)+INDEX('SLA-parameter DRIFT'!D:D,R337+1)</f>
        <v>#N/A</v>
      </c>
      <c r="V337" s="122" t="e">
        <f>VLOOKUP(DATE(YEAR(F337),MONTH(F337),DAY(F337)),Virkedager!C:G,2,0)+INDEX('SLA-parameter DRIFT'!B:B,R337+2)</f>
        <v>#N/A</v>
      </c>
      <c r="W337" s="118" t="e">
        <f>VLOOKUP(DATE(YEAR(F337),MONTH(F337),DAY(F337)),Virkedager!C:G,IF(E337="B",4,3)+INDEX('SLA-parameter DRIFT'!E:E,R337+2,0),0)+INDEX('SLA-parameter DRIFT'!D:D,R337+2)</f>
        <v>#N/A</v>
      </c>
      <c r="X337" s="122" t="str">
        <f t="shared" si="40"/>
        <v/>
      </c>
      <c r="Y337" s="119">
        <f>SUMIF(Virkedager!C:C,"&lt;" &amp; H337,Virkedager!A:A)-SUMIF(Virkedager!C:C,"&lt;" &amp; X337,Virkedager!A:A)</f>
        <v>0</v>
      </c>
      <c r="Z337" s="121" t="str">
        <f t="shared" si="41"/>
        <v/>
      </c>
      <c r="AA337" s="123" t="str">
        <f t="shared" si="36"/>
        <v/>
      </c>
      <c r="AB337" s="124" t="str">
        <f t="shared" si="35"/>
        <v/>
      </c>
      <c r="AC337" s="172"/>
    </row>
    <row r="338" spans="2:29" s="139" customFormat="1" ht="15" x14ac:dyDescent="0.25">
      <c r="B338" s="141"/>
      <c r="C338" s="142"/>
      <c r="D338" s="147"/>
      <c r="E338" s="148"/>
      <c r="F338" s="143"/>
      <c r="G338" s="144"/>
      <c r="H338" s="143"/>
      <c r="I338" s="144"/>
      <c r="J338" s="145"/>
      <c r="K338" s="146"/>
      <c r="L338" s="116" t="s">
        <v>77</v>
      </c>
      <c r="M338" s="117" t="s">
        <v>137</v>
      </c>
      <c r="N338" s="118">
        <f t="shared" si="37"/>
        <v>0</v>
      </c>
      <c r="O338" s="118">
        <f t="shared" si="38"/>
        <v>0</v>
      </c>
      <c r="P338" s="119">
        <f>SUMIF(Virkedager!C:C,"&lt;" &amp; H338,Virkedager!A:A)-SUMIF(Virkedager!C:C,"&lt;" &amp; F338,Virkedager!A:A)</f>
        <v>0</v>
      </c>
      <c r="Q338" s="120" t="str">
        <f t="shared" si="39"/>
        <v>Operatøraksess</v>
      </c>
      <c r="R338" s="121">
        <f>MATCH(Q338,'SLA-parameter DRIFT'!A:A,0)</f>
        <v>16</v>
      </c>
      <c r="S338" s="118" t="e">
        <f>VLOOKUP(DATE(YEAR(F338),MONTH(F338),DAY(F338)),Virkedager!C:G,IF(E338="B",3,2),0)+INDEX('SLA-parameter DRIFT'!D:D,R338+2)</f>
        <v>#N/A</v>
      </c>
      <c r="T338" s="122" t="e">
        <f>VLOOKUP(DATE(YEAR(F338),MONTH(F338),DAY(F338)),Virkedager!C:G,2,0)+INDEX('SLA-parameter DRIFT'!B:B,R338+1)</f>
        <v>#N/A</v>
      </c>
      <c r="U338" s="173" t="e">
        <f>VLOOKUP(DATE(YEAR(F338),MONTH(F338),DAY(F338)),Virkedager!C:G,IF(E338="B",3,2)+INDEX('SLA-parameter DRIFT'!E:E,R338+0,0),0)+INDEX('SLA-parameter DRIFT'!D:D,R338+1)</f>
        <v>#N/A</v>
      </c>
      <c r="V338" s="122" t="e">
        <f>VLOOKUP(DATE(YEAR(F338),MONTH(F338),DAY(F338)),Virkedager!C:G,2,0)+INDEX('SLA-parameter DRIFT'!B:B,R338+2)</f>
        <v>#N/A</v>
      </c>
      <c r="W338" s="118" t="e">
        <f>VLOOKUP(DATE(YEAR(F338),MONTH(F338),DAY(F338)),Virkedager!C:G,IF(E338="B",4,3)+INDEX('SLA-parameter DRIFT'!E:E,R338+2,0),0)+INDEX('SLA-parameter DRIFT'!D:D,R338+2)</f>
        <v>#N/A</v>
      </c>
      <c r="X338" s="122" t="str">
        <f t="shared" si="40"/>
        <v/>
      </c>
      <c r="Y338" s="119">
        <f>SUMIF(Virkedager!C:C,"&lt;" &amp; H338,Virkedager!A:A)-SUMIF(Virkedager!C:C,"&lt;" &amp; X338,Virkedager!A:A)</f>
        <v>0</v>
      </c>
      <c r="Z338" s="121" t="str">
        <f t="shared" si="41"/>
        <v/>
      </c>
      <c r="AA338" s="123" t="str">
        <f t="shared" si="36"/>
        <v/>
      </c>
      <c r="AB338" s="124" t="str">
        <f t="shared" ref="AB338:AB401" si="42">IF(F338="","",IF(NOT(Z338),J338*0.06*AA338,0))</f>
        <v/>
      </c>
      <c r="AC338" s="172"/>
    </row>
    <row r="339" spans="2:29" s="139" customFormat="1" ht="15" x14ac:dyDescent="0.25">
      <c r="B339" s="141"/>
      <c r="C339" s="142"/>
      <c r="D339" s="147"/>
      <c r="E339" s="148"/>
      <c r="F339" s="143"/>
      <c r="G339" s="144"/>
      <c r="H339" s="143"/>
      <c r="I339" s="144"/>
      <c r="J339" s="145"/>
      <c r="K339" s="146"/>
      <c r="L339" s="116" t="s">
        <v>77</v>
      </c>
      <c r="M339" s="117" t="s">
        <v>137</v>
      </c>
      <c r="N339" s="118">
        <f t="shared" si="37"/>
        <v>0</v>
      </c>
      <c r="O339" s="118">
        <f t="shared" si="38"/>
        <v>0</v>
      </c>
      <c r="P339" s="119">
        <f>SUMIF(Virkedager!C:C,"&lt;" &amp; H339,Virkedager!A:A)-SUMIF(Virkedager!C:C,"&lt;" &amp; F339,Virkedager!A:A)</f>
        <v>0</v>
      </c>
      <c r="Q339" s="120" t="str">
        <f t="shared" si="39"/>
        <v>Operatøraksess</v>
      </c>
      <c r="R339" s="121">
        <f>MATCH(Q339,'SLA-parameter DRIFT'!A:A,0)</f>
        <v>16</v>
      </c>
      <c r="S339" s="118" t="e">
        <f>VLOOKUP(DATE(YEAR(F339),MONTH(F339),DAY(F339)),Virkedager!C:G,IF(E339="B",3,2),0)+INDEX('SLA-parameter DRIFT'!D:D,R339+2)</f>
        <v>#N/A</v>
      </c>
      <c r="T339" s="122" t="e">
        <f>VLOOKUP(DATE(YEAR(F339),MONTH(F339),DAY(F339)),Virkedager!C:G,2,0)+INDEX('SLA-parameter DRIFT'!B:B,R339+1)</f>
        <v>#N/A</v>
      </c>
      <c r="U339" s="173" t="e">
        <f>VLOOKUP(DATE(YEAR(F339),MONTH(F339),DAY(F339)),Virkedager!C:G,IF(E339="B",3,2)+INDEX('SLA-parameter DRIFT'!E:E,R339+0,0),0)+INDEX('SLA-parameter DRIFT'!D:D,R339+1)</f>
        <v>#N/A</v>
      </c>
      <c r="V339" s="122" t="e">
        <f>VLOOKUP(DATE(YEAR(F339),MONTH(F339),DAY(F339)),Virkedager!C:G,2,0)+INDEX('SLA-parameter DRIFT'!B:B,R339+2)</f>
        <v>#N/A</v>
      </c>
      <c r="W339" s="118" t="e">
        <f>VLOOKUP(DATE(YEAR(F339),MONTH(F339),DAY(F339)),Virkedager!C:G,IF(E339="B",4,3)+INDEX('SLA-parameter DRIFT'!E:E,R339+2,0),0)+INDEX('SLA-parameter DRIFT'!D:D,R339+2)</f>
        <v>#N/A</v>
      </c>
      <c r="X339" s="122" t="str">
        <f t="shared" si="40"/>
        <v/>
      </c>
      <c r="Y339" s="119">
        <f>SUMIF(Virkedager!C:C,"&lt;" &amp; H339,Virkedager!A:A)-SUMIF(Virkedager!C:C,"&lt;" &amp; X339,Virkedager!A:A)</f>
        <v>0</v>
      </c>
      <c r="Z339" s="121" t="str">
        <f t="shared" si="41"/>
        <v/>
      </c>
      <c r="AA339" s="123" t="str">
        <f t="shared" si="36"/>
        <v/>
      </c>
      <c r="AB339" s="124" t="str">
        <f t="shared" si="42"/>
        <v/>
      </c>
      <c r="AC339" s="172"/>
    </row>
    <row r="340" spans="2:29" s="139" customFormat="1" ht="15" x14ac:dyDescent="0.25">
      <c r="B340" s="141"/>
      <c r="C340" s="142"/>
      <c r="D340" s="147"/>
      <c r="E340" s="148"/>
      <c r="F340" s="143"/>
      <c r="G340" s="144"/>
      <c r="H340" s="143"/>
      <c r="I340" s="144"/>
      <c r="J340" s="145"/>
      <c r="K340" s="146"/>
      <c r="L340" s="116" t="s">
        <v>77</v>
      </c>
      <c r="M340" s="117" t="s">
        <v>137</v>
      </c>
      <c r="N340" s="118">
        <f t="shared" si="37"/>
        <v>0</v>
      </c>
      <c r="O340" s="118">
        <f t="shared" si="38"/>
        <v>0</v>
      </c>
      <c r="P340" s="119">
        <f>SUMIF(Virkedager!C:C,"&lt;" &amp; H340,Virkedager!A:A)-SUMIF(Virkedager!C:C,"&lt;" &amp; F340,Virkedager!A:A)</f>
        <v>0</v>
      </c>
      <c r="Q340" s="120" t="str">
        <f t="shared" si="39"/>
        <v>Operatøraksess</v>
      </c>
      <c r="R340" s="121">
        <f>MATCH(Q340,'SLA-parameter DRIFT'!A:A,0)</f>
        <v>16</v>
      </c>
      <c r="S340" s="118" t="e">
        <f>VLOOKUP(DATE(YEAR(F340),MONTH(F340),DAY(F340)),Virkedager!C:G,IF(E340="B",3,2),0)+INDEX('SLA-parameter DRIFT'!D:D,R340+2)</f>
        <v>#N/A</v>
      </c>
      <c r="T340" s="122" t="e">
        <f>VLOOKUP(DATE(YEAR(F340),MONTH(F340),DAY(F340)),Virkedager!C:G,2,0)+INDEX('SLA-parameter DRIFT'!B:B,R340+1)</f>
        <v>#N/A</v>
      </c>
      <c r="U340" s="173" t="e">
        <f>VLOOKUP(DATE(YEAR(F340),MONTH(F340),DAY(F340)),Virkedager!C:G,IF(E340="B",3,2)+INDEX('SLA-parameter DRIFT'!E:E,R340+0,0),0)+INDEX('SLA-parameter DRIFT'!D:D,R340+1)</f>
        <v>#N/A</v>
      </c>
      <c r="V340" s="122" t="e">
        <f>VLOOKUP(DATE(YEAR(F340),MONTH(F340),DAY(F340)),Virkedager!C:G,2,0)+INDEX('SLA-parameter DRIFT'!B:B,R340+2)</f>
        <v>#N/A</v>
      </c>
      <c r="W340" s="118" t="e">
        <f>VLOOKUP(DATE(YEAR(F340),MONTH(F340),DAY(F340)),Virkedager!C:G,IF(E340="B",4,3)+INDEX('SLA-parameter DRIFT'!E:E,R340+2,0),0)+INDEX('SLA-parameter DRIFT'!D:D,R340+2)</f>
        <v>#N/A</v>
      </c>
      <c r="X340" s="122" t="str">
        <f t="shared" si="40"/>
        <v/>
      </c>
      <c r="Y340" s="119">
        <f>SUMIF(Virkedager!C:C,"&lt;" &amp; H340,Virkedager!A:A)-SUMIF(Virkedager!C:C,"&lt;" &amp; X340,Virkedager!A:A)</f>
        <v>0</v>
      </c>
      <c r="Z340" s="121" t="str">
        <f t="shared" si="41"/>
        <v/>
      </c>
      <c r="AA340" s="123" t="str">
        <f t="shared" si="36"/>
        <v/>
      </c>
      <c r="AB340" s="124" t="str">
        <f t="shared" si="42"/>
        <v/>
      </c>
      <c r="AC340" s="172"/>
    </row>
    <row r="341" spans="2:29" s="139" customFormat="1" ht="15" x14ac:dyDescent="0.25">
      <c r="B341" s="141"/>
      <c r="C341" s="142"/>
      <c r="D341" s="147"/>
      <c r="E341" s="148"/>
      <c r="F341" s="143"/>
      <c r="G341" s="144"/>
      <c r="H341" s="143"/>
      <c r="I341" s="144"/>
      <c r="J341" s="145"/>
      <c r="K341" s="146"/>
      <c r="L341" s="116" t="s">
        <v>77</v>
      </c>
      <c r="M341" s="117" t="s">
        <v>137</v>
      </c>
      <c r="N341" s="118">
        <f t="shared" si="37"/>
        <v>0</v>
      </c>
      <c r="O341" s="118">
        <f t="shared" si="38"/>
        <v>0</v>
      </c>
      <c r="P341" s="119">
        <f>SUMIF(Virkedager!C:C,"&lt;" &amp; H341,Virkedager!A:A)-SUMIF(Virkedager!C:C,"&lt;" &amp; F341,Virkedager!A:A)</f>
        <v>0</v>
      </c>
      <c r="Q341" s="120" t="str">
        <f t="shared" si="39"/>
        <v>Operatøraksess</v>
      </c>
      <c r="R341" s="121">
        <f>MATCH(Q341,'SLA-parameter DRIFT'!A:A,0)</f>
        <v>16</v>
      </c>
      <c r="S341" s="118" t="e">
        <f>VLOOKUP(DATE(YEAR(F341),MONTH(F341),DAY(F341)),Virkedager!C:G,IF(E341="B",3,2),0)+INDEX('SLA-parameter DRIFT'!D:D,R341+2)</f>
        <v>#N/A</v>
      </c>
      <c r="T341" s="122" t="e">
        <f>VLOOKUP(DATE(YEAR(F341),MONTH(F341),DAY(F341)),Virkedager!C:G,2,0)+INDEX('SLA-parameter DRIFT'!B:B,R341+1)</f>
        <v>#N/A</v>
      </c>
      <c r="U341" s="173" t="e">
        <f>VLOOKUP(DATE(YEAR(F341),MONTH(F341),DAY(F341)),Virkedager!C:G,IF(E341="B",3,2)+INDEX('SLA-parameter DRIFT'!E:E,R341+0,0),0)+INDEX('SLA-parameter DRIFT'!D:D,R341+1)</f>
        <v>#N/A</v>
      </c>
      <c r="V341" s="122" t="e">
        <f>VLOOKUP(DATE(YEAR(F341),MONTH(F341),DAY(F341)),Virkedager!C:G,2,0)+INDEX('SLA-parameter DRIFT'!B:B,R341+2)</f>
        <v>#N/A</v>
      </c>
      <c r="W341" s="118" t="e">
        <f>VLOOKUP(DATE(YEAR(F341),MONTH(F341),DAY(F341)),Virkedager!C:G,IF(E341="B",4,3)+INDEX('SLA-parameter DRIFT'!E:E,R341+2,0),0)+INDEX('SLA-parameter DRIFT'!D:D,R341+2)</f>
        <v>#N/A</v>
      </c>
      <c r="X341" s="122" t="str">
        <f t="shared" si="40"/>
        <v/>
      </c>
      <c r="Y341" s="119">
        <f>SUMIF(Virkedager!C:C,"&lt;" &amp; H341,Virkedager!A:A)-SUMIF(Virkedager!C:C,"&lt;" &amp; X341,Virkedager!A:A)</f>
        <v>0</v>
      </c>
      <c r="Z341" s="121" t="str">
        <f t="shared" si="41"/>
        <v/>
      </c>
      <c r="AA341" s="123" t="str">
        <f t="shared" si="36"/>
        <v/>
      </c>
      <c r="AB341" s="124" t="str">
        <f t="shared" si="42"/>
        <v/>
      </c>
      <c r="AC341" s="172"/>
    </row>
    <row r="342" spans="2:29" s="139" customFormat="1" ht="15" x14ac:dyDescent="0.25">
      <c r="B342" s="141"/>
      <c r="C342" s="142"/>
      <c r="D342" s="147"/>
      <c r="E342" s="148"/>
      <c r="F342" s="143"/>
      <c r="G342" s="144"/>
      <c r="H342" s="143"/>
      <c r="I342" s="144"/>
      <c r="J342" s="145"/>
      <c r="K342" s="146"/>
      <c r="L342" s="116" t="s">
        <v>77</v>
      </c>
      <c r="M342" s="117" t="s">
        <v>137</v>
      </c>
      <c r="N342" s="118">
        <f t="shared" si="37"/>
        <v>0</v>
      </c>
      <c r="O342" s="118">
        <f t="shared" si="38"/>
        <v>0</v>
      </c>
      <c r="P342" s="119">
        <f>SUMIF(Virkedager!C:C,"&lt;" &amp; H342,Virkedager!A:A)-SUMIF(Virkedager!C:C,"&lt;" &amp; F342,Virkedager!A:A)</f>
        <v>0</v>
      </c>
      <c r="Q342" s="120" t="str">
        <f t="shared" si="39"/>
        <v>Operatøraksess</v>
      </c>
      <c r="R342" s="121">
        <f>MATCH(Q342,'SLA-parameter DRIFT'!A:A,0)</f>
        <v>16</v>
      </c>
      <c r="S342" s="118" t="e">
        <f>VLOOKUP(DATE(YEAR(F342),MONTH(F342),DAY(F342)),Virkedager!C:G,IF(E342="B",3,2),0)+INDEX('SLA-parameter DRIFT'!D:D,R342+2)</f>
        <v>#N/A</v>
      </c>
      <c r="T342" s="122" t="e">
        <f>VLOOKUP(DATE(YEAR(F342),MONTH(F342),DAY(F342)),Virkedager!C:G,2,0)+INDEX('SLA-parameter DRIFT'!B:B,R342+1)</f>
        <v>#N/A</v>
      </c>
      <c r="U342" s="173" t="e">
        <f>VLOOKUP(DATE(YEAR(F342),MONTH(F342),DAY(F342)),Virkedager!C:G,IF(E342="B",3,2)+INDEX('SLA-parameter DRIFT'!E:E,R342+0,0),0)+INDEX('SLA-parameter DRIFT'!D:D,R342+1)</f>
        <v>#N/A</v>
      </c>
      <c r="V342" s="122" t="e">
        <f>VLOOKUP(DATE(YEAR(F342),MONTH(F342),DAY(F342)),Virkedager!C:G,2,0)+INDEX('SLA-parameter DRIFT'!B:B,R342+2)</f>
        <v>#N/A</v>
      </c>
      <c r="W342" s="118" t="e">
        <f>VLOOKUP(DATE(YEAR(F342),MONTH(F342),DAY(F342)),Virkedager!C:G,IF(E342="B",4,3)+INDEX('SLA-parameter DRIFT'!E:E,R342+2,0),0)+INDEX('SLA-parameter DRIFT'!D:D,R342+2)</f>
        <v>#N/A</v>
      </c>
      <c r="X342" s="122" t="str">
        <f t="shared" si="40"/>
        <v/>
      </c>
      <c r="Y342" s="119">
        <f>SUMIF(Virkedager!C:C,"&lt;" &amp; H342,Virkedager!A:A)-SUMIF(Virkedager!C:C,"&lt;" &amp; X342,Virkedager!A:A)</f>
        <v>0</v>
      </c>
      <c r="Z342" s="121" t="str">
        <f t="shared" si="41"/>
        <v/>
      </c>
      <c r="AA342" s="123" t="str">
        <f t="shared" si="36"/>
        <v/>
      </c>
      <c r="AB342" s="124" t="str">
        <f t="shared" si="42"/>
        <v/>
      </c>
      <c r="AC342" s="172"/>
    </row>
    <row r="343" spans="2:29" s="139" customFormat="1" ht="15" x14ac:dyDescent="0.25">
      <c r="B343" s="141"/>
      <c r="C343" s="142"/>
      <c r="D343" s="147"/>
      <c r="E343" s="148"/>
      <c r="F343" s="143"/>
      <c r="G343" s="144"/>
      <c r="H343" s="143"/>
      <c r="I343" s="144"/>
      <c r="J343" s="145"/>
      <c r="K343" s="146"/>
      <c r="L343" s="116" t="s">
        <v>77</v>
      </c>
      <c r="M343" s="117" t="s">
        <v>137</v>
      </c>
      <c r="N343" s="118">
        <f t="shared" si="37"/>
        <v>0</v>
      </c>
      <c r="O343" s="118">
        <f t="shared" si="38"/>
        <v>0</v>
      </c>
      <c r="P343" s="119">
        <f>SUMIF(Virkedager!C:C,"&lt;" &amp; H343,Virkedager!A:A)-SUMIF(Virkedager!C:C,"&lt;" &amp; F343,Virkedager!A:A)</f>
        <v>0</v>
      </c>
      <c r="Q343" s="120" t="str">
        <f t="shared" si="39"/>
        <v>Operatøraksess</v>
      </c>
      <c r="R343" s="121">
        <f>MATCH(Q343,'SLA-parameter DRIFT'!A:A,0)</f>
        <v>16</v>
      </c>
      <c r="S343" s="118" t="e">
        <f>VLOOKUP(DATE(YEAR(F343),MONTH(F343),DAY(F343)),Virkedager!C:G,IF(E343="B",3,2),0)+INDEX('SLA-parameter DRIFT'!D:D,R343+2)</f>
        <v>#N/A</v>
      </c>
      <c r="T343" s="122" t="e">
        <f>VLOOKUP(DATE(YEAR(F343),MONTH(F343),DAY(F343)),Virkedager!C:G,2,0)+INDEX('SLA-parameter DRIFT'!B:B,R343+1)</f>
        <v>#N/A</v>
      </c>
      <c r="U343" s="173" t="e">
        <f>VLOOKUP(DATE(YEAR(F343),MONTH(F343),DAY(F343)),Virkedager!C:G,IF(E343="B",3,2)+INDEX('SLA-parameter DRIFT'!E:E,R343+0,0),0)+INDEX('SLA-parameter DRIFT'!D:D,R343+1)</f>
        <v>#N/A</v>
      </c>
      <c r="V343" s="122" t="e">
        <f>VLOOKUP(DATE(YEAR(F343),MONTH(F343),DAY(F343)),Virkedager!C:G,2,0)+INDEX('SLA-parameter DRIFT'!B:B,R343+2)</f>
        <v>#N/A</v>
      </c>
      <c r="W343" s="118" t="e">
        <f>VLOOKUP(DATE(YEAR(F343),MONTH(F343),DAY(F343)),Virkedager!C:G,IF(E343="B",4,3)+INDEX('SLA-parameter DRIFT'!E:E,R343+2,0),0)+INDEX('SLA-parameter DRIFT'!D:D,R343+2)</f>
        <v>#N/A</v>
      </c>
      <c r="X343" s="122" t="str">
        <f t="shared" si="40"/>
        <v/>
      </c>
      <c r="Y343" s="119">
        <f>SUMIF(Virkedager!C:C,"&lt;" &amp; H343,Virkedager!A:A)-SUMIF(Virkedager!C:C,"&lt;" &amp; X343,Virkedager!A:A)</f>
        <v>0</v>
      </c>
      <c r="Z343" s="121" t="str">
        <f t="shared" si="41"/>
        <v/>
      </c>
      <c r="AA343" s="123" t="str">
        <f t="shared" si="36"/>
        <v/>
      </c>
      <c r="AB343" s="124" t="str">
        <f t="shared" si="42"/>
        <v/>
      </c>
      <c r="AC343" s="172"/>
    </row>
    <row r="344" spans="2:29" s="139" customFormat="1" ht="15" x14ac:dyDescent="0.25">
      <c r="B344" s="141"/>
      <c r="C344" s="142"/>
      <c r="D344" s="147"/>
      <c r="E344" s="148"/>
      <c r="F344" s="143"/>
      <c r="G344" s="144"/>
      <c r="H344" s="143"/>
      <c r="I344" s="144"/>
      <c r="J344" s="145"/>
      <c r="K344" s="146"/>
      <c r="L344" s="116" t="s">
        <v>77</v>
      </c>
      <c r="M344" s="117" t="s">
        <v>137</v>
      </c>
      <c r="N344" s="118">
        <f t="shared" si="37"/>
        <v>0</v>
      </c>
      <c r="O344" s="118">
        <f t="shared" si="38"/>
        <v>0</v>
      </c>
      <c r="P344" s="119">
        <f>SUMIF(Virkedager!C:C,"&lt;" &amp; H344,Virkedager!A:A)-SUMIF(Virkedager!C:C,"&lt;" &amp; F344,Virkedager!A:A)</f>
        <v>0</v>
      </c>
      <c r="Q344" s="120" t="str">
        <f t="shared" si="39"/>
        <v>Operatøraksess</v>
      </c>
      <c r="R344" s="121">
        <f>MATCH(Q344,'SLA-parameter DRIFT'!A:A,0)</f>
        <v>16</v>
      </c>
      <c r="S344" s="118" t="e">
        <f>VLOOKUP(DATE(YEAR(F344),MONTH(F344),DAY(F344)),Virkedager!C:G,IF(E344="B",3,2),0)+INDEX('SLA-parameter DRIFT'!D:D,R344+2)</f>
        <v>#N/A</v>
      </c>
      <c r="T344" s="122" t="e">
        <f>VLOOKUP(DATE(YEAR(F344),MONTH(F344),DAY(F344)),Virkedager!C:G,2,0)+INDEX('SLA-parameter DRIFT'!B:B,R344+1)</f>
        <v>#N/A</v>
      </c>
      <c r="U344" s="173" t="e">
        <f>VLOOKUP(DATE(YEAR(F344),MONTH(F344),DAY(F344)),Virkedager!C:G,IF(E344="B",3,2)+INDEX('SLA-parameter DRIFT'!E:E,R344+0,0),0)+INDEX('SLA-parameter DRIFT'!D:D,R344+1)</f>
        <v>#N/A</v>
      </c>
      <c r="V344" s="122" t="e">
        <f>VLOOKUP(DATE(YEAR(F344),MONTH(F344),DAY(F344)),Virkedager!C:G,2,0)+INDEX('SLA-parameter DRIFT'!B:B,R344+2)</f>
        <v>#N/A</v>
      </c>
      <c r="W344" s="118" t="e">
        <f>VLOOKUP(DATE(YEAR(F344),MONTH(F344),DAY(F344)),Virkedager!C:G,IF(E344="B",4,3)+INDEX('SLA-parameter DRIFT'!E:E,R344+2,0),0)+INDEX('SLA-parameter DRIFT'!D:D,R344+2)</f>
        <v>#N/A</v>
      </c>
      <c r="X344" s="122" t="str">
        <f t="shared" si="40"/>
        <v/>
      </c>
      <c r="Y344" s="119">
        <f>SUMIF(Virkedager!C:C,"&lt;" &amp; H344,Virkedager!A:A)-SUMIF(Virkedager!C:C,"&lt;" &amp; X344,Virkedager!A:A)</f>
        <v>0</v>
      </c>
      <c r="Z344" s="121" t="str">
        <f t="shared" si="41"/>
        <v/>
      </c>
      <c r="AA344" s="123" t="str">
        <f t="shared" si="36"/>
        <v/>
      </c>
      <c r="AB344" s="124" t="str">
        <f t="shared" si="42"/>
        <v/>
      </c>
      <c r="AC344" s="172"/>
    </row>
    <row r="345" spans="2:29" s="139" customFormat="1" ht="15" x14ac:dyDescent="0.25">
      <c r="B345" s="141"/>
      <c r="C345" s="142"/>
      <c r="D345" s="147"/>
      <c r="E345" s="148"/>
      <c r="F345" s="143"/>
      <c r="G345" s="144"/>
      <c r="H345" s="143"/>
      <c r="I345" s="144"/>
      <c r="J345" s="145"/>
      <c r="K345" s="146"/>
      <c r="L345" s="116" t="s">
        <v>77</v>
      </c>
      <c r="M345" s="117" t="s">
        <v>137</v>
      </c>
      <c r="N345" s="118">
        <f t="shared" si="37"/>
        <v>0</v>
      </c>
      <c r="O345" s="118">
        <f t="shared" si="38"/>
        <v>0</v>
      </c>
      <c r="P345" s="119">
        <f>SUMIF(Virkedager!C:C,"&lt;" &amp; H345,Virkedager!A:A)-SUMIF(Virkedager!C:C,"&lt;" &amp; F345,Virkedager!A:A)</f>
        <v>0</v>
      </c>
      <c r="Q345" s="120" t="str">
        <f t="shared" si="39"/>
        <v>Operatøraksess</v>
      </c>
      <c r="R345" s="121">
        <f>MATCH(Q345,'SLA-parameter DRIFT'!A:A,0)</f>
        <v>16</v>
      </c>
      <c r="S345" s="118" t="e">
        <f>VLOOKUP(DATE(YEAR(F345),MONTH(F345),DAY(F345)),Virkedager!C:G,IF(E345="B",3,2),0)+INDEX('SLA-parameter DRIFT'!D:D,R345+2)</f>
        <v>#N/A</v>
      </c>
      <c r="T345" s="122" t="e">
        <f>VLOOKUP(DATE(YEAR(F345),MONTH(F345),DAY(F345)),Virkedager!C:G,2,0)+INDEX('SLA-parameter DRIFT'!B:B,R345+1)</f>
        <v>#N/A</v>
      </c>
      <c r="U345" s="173" t="e">
        <f>VLOOKUP(DATE(YEAR(F345),MONTH(F345),DAY(F345)),Virkedager!C:G,IF(E345="B",3,2)+INDEX('SLA-parameter DRIFT'!E:E,R345+0,0),0)+INDEX('SLA-parameter DRIFT'!D:D,R345+1)</f>
        <v>#N/A</v>
      </c>
      <c r="V345" s="122" t="e">
        <f>VLOOKUP(DATE(YEAR(F345),MONTH(F345),DAY(F345)),Virkedager!C:G,2,0)+INDEX('SLA-parameter DRIFT'!B:B,R345+2)</f>
        <v>#N/A</v>
      </c>
      <c r="W345" s="118" t="e">
        <f>VLOOKUP(DATE(YEAR(F345),MONTH(F345),DAY(F345)),Virkedager!C:G,IF(E345="B",4,3)+INDEX('SLA-parameter DRIFT'!E:E,R345+2,0),0)+INDEX('SLA-parameter DRIFT'!D:D,R345+2)</f>
        <v>#N/A</v>
      </c>
      <c r="X345" s="122" t="str">
        <f t="shared" si="40"/>
        <v/>
      </c>
      <c r="Y345" s="119">
        <f>SUMIF(Virkedager!C:C,"&lt;" &amp; H345,Virkedager!A:A)-SUMIF(Virkedager!C:C,"&lt;" &amp; X345,Virkedager!A:A)</f>
        <v>0</v>
      </c>
      <c r="Z345" s="121" t="str">
        <f t="shared" si="41"/>
        <v/>
      </c>
      <c r="AA345" s="123" t="str">
        <f t="shared" si="36"/>
        <v/>
      </c>
      <c r="AB345" s="124" t="str">
        <f t="shared" si="42"/>
        <v/>
      </c>
      <c r="AC345" s="172"/>
    </row>
    <row r="346" spans="2:29" s="139" customFormat="1" ht="15" x14ac:dyDescent="0.25">
      <c r="B346" s="141"/>
      <c r="C346" s="142"/>
      <c r="D346" s="147"/>
      <c r="E346" s="148"/>
      <c r="F346" s="143"/>
      <c r="G346" s="144"/>
      <c r="H346" s="143"/>
      <c r="I346" s="144"/>
      <c r="J346" s="145"/>
      <c r="K346" s="146"/>
      <c r="L346" s="116" t="s">
        <v>77</v>
      </c>
      <c r="M346" s="117" t="s">
        <v>137</v>
      </c>
      <c r="N346" s="118">
        <f t="shared" si="37"/>
        <v>0</v>
      </c>
      <c r="O346" s="118">
        <f t="shared" si="38"/>
        <v>0</v>
      </c>
      <c r="P346" s="119">
        <f>SUMIF(Virkedager!C:C,"&lt;" &amp; H346,Virkedager!A:A)-SUMIF(Virkedager!C:C,"&lt;" &amp; F346,Virkedager!A:A)</f>
        <v>0</v>
      </c>
      <c r="Q346" s="120" t="str">
        <f t="shared" si="39"/>
        <v>Operatøraksess</v>
      </c>
      <c r="R346" s="121">
        <f>MATCH(Q346,'SLA-parameter DRIFT'!A:A,0)</f>
        <v>16</v>
      </c>
      <c r="S346" s="118" t="e">
        <f>VLOOKUP(DATE(YEAR(F346),MONTH(F346),DAY(F346)),Virkedager!C:G,IF(E346="B",3,2),0)+INDEX('SLA-parameter DRIFT'!D:D,R346+2)</f>
        <v>#N/A</v>
      </c>
      <c r="T346" s="122" t="e">
        <f>VLOOKUP(DATE(YEAR(F346),MONTH(F346),DAY(F346)),Virkedager!C:G,2,0)+INDEX('SLA-parameter DRIFT'!B:B,R346+1)</f>
        <v>#N/A</v>
      </c>
      <c r="U346" s="173" t="e">
        <f>VLOOKUP(DATE(YEAR(F346),MONTH(F346),DAY(F346)),Virkedager!C:G,IF(E346="B",3,2)+INDEX('SLA-parameter DRIFT'!E:E,R346+0,0),0)+INDEX('SLA-parameter DRIFT'!D:D,R346+1)</f>
        <v>#N/A</v>
      </c>
      <c r="V346" s="122" t="e">
        <f>VLOOKUP(DATE(YEAR(F346),MONTH(F346),DAY(F346)),Virkedager!C:G,2,0)+INDEX('SLA-parameter DRIFT'!B:B,R346+2)</f>
        <v>#N/A</v>
      </c>
      <c r="W346" s="118" t="e">
        <f>VLOOKUP(DATE(YEAR(F346),MONTH(F346),DAY(F346)),Virkedager!C:G,IF(E346="B",4,3)+INDEX('SLA-parameter DRIFT'!E:E,R346+2,0),0)+INDEX('SLA-parameter DRIFT'!D:D,R346+2)</f>
        <v>#N/A</v>
      </c>
      <c r="X346" s="122" t="str">
        <f t="shared" si="40"/>
        <v/>
      </c>
      <c r="Y346" s="119">
        <f>SUMIF(Virkedager!C:C,"&lt;" &amp; H346,Virkedager!A:A)-SUMIF(Virkedager!C:C,"&lt;" &amp; X346,Virkedager!A:A)</f>
        <v>0</v>
      </c>
      <c r="Z346" s="121" t="str">
        <f t="shared" si="41"/>
        <v/>
      </c>
      <c r="AA346" s="123" t="str">
        <f t="shared" si="36"/>
        <v/>
      </c>
      <c r="AB346" s="124" t="str">
        <f t="shared" si="42"/>
        <v/>
      </c>
      <c r="AC346" s="172"/>
    </row>
    <row r="347" spans="2:29" s="139" customFormat="1" ht="15" x14ac:dyDescent="0.25">
      <c r="B347" s="141"/>
      <c r="C347" s="142"/>
      <c r="D347" s="147"/>
      <c r="E347" s="148"/>
      <c r="F347" s="143"/>
      <c r="G347" s="144"/>
      <c r="H347" s="143"/>
      <c r="I347" s="144"/>
      <c r="J347" s="145"/>
      <c r="K347" s="146"/>
      <c r="L347" s="116" t="s">
        <v>77</v>
      </c>
      <c r="M347" s="117" t="s">
        <v>137</v>
      </c>
      <c r="N347" s="118">
        <f t="shared" si="37"/>
        <v>0</v>
      </c>
      <c r="O347" s="118">
        <f t="shared" si="38"/>
        <v>0</v>
      </c>
      <c r="P347" s="119">
        <f>SUMIF(Virkedager!C:C,"&lt;" &amp; H347,Virkedager!A:A)-SUMIF(Virkedager!C:C,"&lt;" &amp; F347,Virkedager!A:A)</f>
        <v>0</v>
      </c>
      <c r="Q347" s="120" t="str">
        <f t="shared" si="39"/>
        <v>Operatøraksess</v>
      </c>
      <c r="R347" s="121">
        <f>MATCH(Q347,'SLA-parameter DRIFT'!A:A,0)</f>
        <v>16</v>
      </c>
      <c r="S347" s="118" t="e">
        <f>VLOOKUP(DATE(YEAR(F347),MONTH(F347),DAY(F347)),Virkedager!C:G,IF(E347="B",3,2),0)+INDEX('SLA-parameter DRIFT'!D:D,R347+2)</f>
        <v>#N/A</v>
      </c>
      <c r="T347" s="122" t="e">
        <f>VLOOKUP(DATE(YEAR(F347),MONTH(F347),DAY(F347)),Virkedager!C:G,2,0)+INDEX('SLA-parameter DRIFT'!B:B,R347+1)</f>
        <v>#N/A</v>
      </c>
      <c r="U347" s="173" t="e">
        <f>VLOOKUP(DATE(YEAR(F347),MONTH(F347),DAY(F347)),Virkedager!C:G,IF(E347="B",3,2)+INDEX('SLA-parameter DRIFT'!E:E,R347+0,0),0)+INDEX('SLA-parameter DRIFT'!D:D,R347+1)</f>
        <v>#N/A</v>
      </c>
      <c r="V347" s="122" t="e">
        <f>VLOOKUP(DATE(YEAR(F347),MONTH(F347),DAY(F347)),Virkedager!C:G,2,0)+INDEX('SLA-parameter DRIFT'!B:B,R347+2)</f>
        <v>#N/A</v>
      </c>
      <c r="W347" s="118" t="e">
        <f>VLOOKUP(DATE(YEAR(F347),MONTH(F347),DAY(F347)),Virkedager!C:G,IF(E347="B",4,3)+INDEX('SLA-parameter DRIFT'!E:E,R347+2,0),0)+INDEX('SLA-parameter DRIFT'!D:D,R347+2)</f>
        <v>#N/A</v>
      </c>
      <c r="X347" s="122" t="str">
        <f t="shared" si="40"/>
        <v/>
      </c>
      <c r="Y347" s="119">
        <f>SUMIF(Virkedager!C:C,"&lt;" &amp; H347,Virkedager!A:A)-SUMIF(Virkedager!C:C,"&lt;" &amp; X347,Virkedager!A:A)</f>
        <v>0</v>
      </c>
      <c r="Z347" s="121" t="str">
        <f t="shared" si="41"/>
        <v/>
      </c>
      <c r="AA347" s="123" t="str">
        <f t="shared" si="36"/>
        <v/>
      </c>
      <c r="AB347" s="124" t="str">
        <f t="shared" si="42"/>
        <v/>
      </c>
      <c r="AC347" s="172"/>
    </row>
    <row r="348" spans="2:29" s="139" customFormat="1" ht="15" x14ac:dyDescent="0.25">
      <c r="B348" s="141"/>
      <c r="C348" s="142"/>
      <c r="D348" s="147"/>
      <c r="E348" s="148"/>
      <c r="F348" s="143"/>
      <c r="G348" s="144"/>
      <c r="H348" s="143"/>
      <c r="I348" s="144"/>
      <c r="J348" s="145"/>
      <c r="K348" s="146"/>
      <c r="L348" s="116" t="s">
        <v>77</v>
      </c>
      <c r="M348" s="117" t="s">
        <v>137</v>
      </c>
      <c r="N348" s="118">
        <f t="shared" si="37"/>
        <v>0</v>
      </c>
      <c r="O348" s="118">
        <f t="shared" si="38"/>
        <v>0</v>
      </c>
      <c r="P348" s="119">
        <f>SUMIF(Virkedager!C:C,"&lt;" &amp; H348,Virkedager!A:A)-SUMIF(Virkedager!C:C,"&lt;" &amp; F348,Virkedager!A:A)</f>
        <v>0</v>
      </c>
      <c r="Q348" s="120" t="str">
        <f t="shared" si="39"/>
        <v>Operatøraksess</v>
      </c>
      <c r="R348" s="121">
        <f>MATCH(Q348,'SLA-parameter DRIFT'!A:A,0)</f>
        <v>16</v>
      </c>
      <c r="S348" s="118" t="e">
        <f>VLOOKUP(DATE(YEAR(F348),MONTH(F348),DAY(F348)),Virkedager!C:G,IF(E348="B",3,2),0)+INDEX('SLA-parameter DRIFT'!D:D,R348+2)</f>
        <v>#N/A</v>
      </c>
      <c r="T348" s="122" t="e">
        <f>VLOOKUP(DATE(YEAR(F348),MONTH(F348),DAY(F348)),Virkedager!C:G,2,0)+INDEX('SLA-parameter DRIFT'!B:B,R348+1)</f>
        <v>#N/A</v>
      </c>
      <c r="U348" s="173" t="e">
        <f>VLOOKUP(DATE(YEAR(F348),MONTH(F348),DAY(F348)),Virkedager!C:G,IF(E348="B",3,2)+INDEX('SLA-parameter DRIFT'!E:E,R348+0,0),0)+INDEX('SLA-parameter DRIFT'!D:D,R348+1)</f>
        <v>#N/A</v>
      </c>
      <c r="V348" s="122" t="e">
        <f>VLOOKUP(DATE(YEAR(F348),MONTH(F348),DAY(F348)),Virkedager!C:G,2,0)+INDEX('SLA-parameter DRIFT'!B:B,R348+2)</f>
        <v>#N/A</v>
      </c>
      <c r="W348" s="118" t="e">
        <f>VLOOKUP(DATE(YEAR(F348),MONTH(F348),DAY(F348)),Virkedager!C:G,IF(E348="B",4,3)+INDEX('SLA-parameter DRIFT'!E:E,R348+2,0),0)+INDEX('SLA-parameter DRIFT'!D:D,R348+2)</f>
        <v>#N/A</v>
      </c>
      <c r="X348" s="122" t="str">
        <f t="shared" si="40"/>
        <v/>
      </c>
      <c r="Y348" s="119">
        <f>SUMIF(Virkedager!C:C,"&lt;" &amp; H348,Virkedager!A:A)-SUMIF(Virkedager!C:C,"&lt;" &amp; X348,Virkedager!A:A)</f>
        <v>0</v>
      </c>
      <c r="Z348" s="121" t="str">
        <f t="shared" si="41"/>
        <v/>
      </c>
      <c r="AA348" s="123" t="str">
        <f t="shared" si="36"/>
        <v/>
      </c>
      <c r="AB348" s="124" t="str">
        <f t="shared" si="42"/>
        <v/>
      </c>
      <c r="AC348" s="172"/>
    </row>
    <row r="349" spans="2:29" s="139" customFormat="1" ht="15" x14ac:dyDescent="0.25">
      <c r="B349" s="141"/>
      <c r="C349" s="142"/>
      <c r="D349" s="147"/>
      <c r="E349" s="148"/>
      <c r="F349" s="143"/>
      <c r="G349" s="144"/>
      <c r="H349" s="143"/>
      <c r="I349" s="144"/>
      <c r="J349" s="145"/>
      <c r="K349" s="146"/>
      <c r="L349" s="116" t="s">
        <v>77</v>
      </c>
      <c r="M349" s="117" t="s">
        <v>137</v>
      </c>
      <c r="N349" s="118">
        <f t="shared" si="37"/>
        <v>0</v>
      </c>
      <c r="O349" s="118">
        <f t="shared" si="38"/>
        <v>0</v>
      </c>
      <c r="P349" s="119">
        <f>SUMIF(Virkedager!C:C,"&lt;" &amp; H349,Virkedager!A:A)-SUMIF(Virkedager!C:C,"&lt;" &amp; F349,Virkedager!A:A)</f>
        <v>0</v>
      </c>
      <c r="Q349" s="120" t="str">
        <f t="shared" si="39"/>
        <v>Operatøraksess</v>
      </c>
      <c r="R349" s="121">
        <f>MATCH(Q349,'SLA-parameter DRIFT'!A:A,0)</f>
        <v>16</v>
      </c>
      <c r="S349" s="118" t="e">
        <f>VLOOKUP(DATE(YEAR(F349),MONTH(F349),DAY(F349)),Virkedager!C:G,IF(E349="B",3,2),0)+INDEX('SLA-parameter DRIFT'!D:D,R349+2)</f>
        <v>#N/A</v>
      </c>
      <c r="T349" s="122" t="e">
        <f>VLOOKUP(DATE(YEAR(F349),MONTH(F349),DAY(F349)),Virkedager!C:G,2,0)+INDEX('SLA-parameter DRIFT'!B:B,R349+1)</f>
        <v>#N/A</v>
      </c>
      <c r="U349" s="173" t="e">
        <f>VLOOKUP(DATE(YEAR(F349),MONTH(F349),DAY(F349)),Virkedager!C:G,IF(E349="B",3,2)+INDEX('SLA-parameter DRIFT'!E:E,R349+0,0),0)+INDEX('SLA-parameter DRIFT'!D:D,R349+1)</f>
        <v>#N/A</v>
      </c>
      <c r="V349" s="122" t="e">
        <f>VLOOKUP(DATE(YEAR(F349),MONTH(F349),DAY(F349)),Virkedager!C:G,2,0)+INDEX('SLA-parameter DRIFT'!B:B,R349+2)</f>
        <v>#N/A</v>
      </c>
      <c r="W349" s="118" t="e">
        <f>VLOOKUP(DATE(YEAR(F349),MONTH(F349),DAY(F349)),Virkedager!C:G,IF(E349="B",4,3)+INDEX('SLA-parameter DRIFT'!E:E,R349+2,0),0)+INDEX('SLA-parameter DRIFT'!D:D,R349+2)</f>
        <v>#N/A</v>
      </c>
      <c r="X349" s="122" t="str">
        <f t="shared" si="40"/>
        <v/>
      </c>
      <c r="Y349" s="119">
        <f>SUMIF(Virkedager!C:C,"&lt;" &amp; H349,Virkedager!A:A)-SUMIF(Virkedager!C:C,"&lt;" &amp; X349,Virkedager!A:A)</f>
        <v>0</v>
      </c>
      <c r="Z349" s="121" t="str">
        <f t="shared" si="41"/>
        <v/>
      </c>
      <c r="AA349" s="123" t="str">
        <f t="shared" si="36"/>
        <v/>
      </c>
      <c r="AB349" s="124" t="str">
        <f t="shared" si="42"/>
        <v/>
      </c>
      <c r="AC349" s="172"/>
    </row>
    <row r="350" spans="2:29" s="139" customFormat="1" ht="15" x14ac:dyDescent="0.25">
      <c r="B350" s="141"/>
      <c r="C350" s="142"/>
      <c r="D350" s="147"/>
      <c r="E350" s="148"/>
      <c r="F350" s="143"/>
      <c r="G350" s="144"/>
      <c r="H350" s="143"/>
      <c r="I350" s="144"/>
      <c r="J350" s="145"/>
      <c r="K350" s="146"/>
      <c r="L350" s="116" t="s">
        <v>77</v>
      </c>
      <c r="M350" s="117" t="s">
        <v>137</v>
      </c>
      <c r="N350" s="118">
        <f t="shared" si="37"/>
        <v>0</v>
      </c>
      <c r="O350" s="118">
        <f t="shared" si="38"/>
        <v>0</v>
      </c>
      <c r="P350" s="119">
        <f>SUMIF(Virkedager!C:C,"&lt;" &amp; H350,Virkedager!A:A)-SUMIF(Virkedager!C:C,"&lt;" &amp; F350,Virkedager!A:A)</f>
        <v>0</v>
      </c>
      <c r="Q350" s="120" t="str">
        <f t="shared" si="39"/>
        <v>Operatøraksess</v>
      </c>
      <c r="R350" s="121">
        <f>MATCH(Q350,'SLA-parameter DRIFT'!A:A,0)</f>
        <v>16</v>
      </c>
      <c r="S350" s="118" t="e">
        <f>VLOOKUP(DATE(YEAR(F350),MONTH(F350),DAY(F350)),Virkedager!C:G,IF(E350="B",3,2),0)+INDEX('SLA-parameter DRIFT'!D:D,R350+2)</f>
        <v>#N/A</v>
      </c>
      <c r="T350" s="122" t="e">
        <f>VLOOKUP(DATE(YEAR(F350),MONTH(F350),DAY(F350)),Virkedager!C:G,2,0)+INDEX('SLA-parameter DRIFT'!B:B,R350+1)</f>
        <v>#N/A</v>
      </c>
      <c r="U350" s="173" t="e">
        <f>VLOOKUP(DATE(YEAR(F350),MONTH(F350),DAY(F350)),Virkedager!C:G,IF(E350="B",3,2)+INDEX('SLA-parameter DRIFT'!E:E,R350+0,0),0)+INDEX('SLA-parameter DRIFT'!D:D,R350+1)</f>
        <v>#N/A</v>
      </c>
      <c r="V350" s="122" t="e">
        <f>VLOOKUP(DATE(YEAR(F350),MONTH(F350),DAY(F350)),Virkedager!C:G,2,0)+INDEX('SLA-parameter DRIFT'!B:B,R350+2)</f>
        <v>#N/A</v>
      </c>
      <c r="W350" s="118" t="e">
        <f>VLOOKUP(DATE(YEAR(F350),MONTH(F350),DAY(F350)),Virkedager!C:G,IF(E350="B",4,3)+INDEX('SLA-parameter DRIFT'!E:E,R350+2,0),0)+INDEX('SLA-parameter DRIFT'!D:D,R350+2)</f>
        <v>#N/A</v>
      </c>
      <c r="X350" s="122" t="str">
        <f t="shared" si="40"/>
        <v/>
      </c>
      <c r="Y350" s="119">
        <f>SUMIF(Virkedager!C:C,"&lt;" &amp; H350,Virkedager!A:A)-SUMIF(Virkedager!C:C,"&lt;" &amp; X350,Virkedager!A:A)</f>
        <v>0</v>
      </c>
      <c r="Z350" s="121" t="str">
        <f t="shared" si="41"/>
        <v/>
      </c>
      <c r="AA350" s="123" t="str">
        <f t="shared" si="36"/>
        <v/>
      </c>
      <c r="AB350" s="124" t="str">
        <f t="shared" si="42"/>
        <v/>
      </c>
      <c r="AC350" s="172"/>
    </row>
    <row r="351" spans="2:29" s="139" customFormat="1" ht="15" x14ac:dyDescent="0.25">
      <c r="B351" s="141"/>
      <c r="C351" s="142"/>
      <c r="D351" s="147"/>
      <c r="E351" s="148"/>
      <c r="F351" s="143"/>
      <c r="G351" s="144"/>
      <c r="H351" s="143"/>
      <c r="I351" s="144"/>
      <c r="J351" s="145"/>
      <c r="K351" s="146"/>
      <c r="L351" s="116" t="s">
        <v>77</v>
      </c>
      <c r="M351" s="117" t="s">
        <v>137</v>
      </c>
      <c r="N351" s="118">
        <f t="shared" si="37"/>
        <v>0</v>
      </c>
      <c r="O351" s="118">
        <f t="shared" si="38"/>
        <v>0</v>
      </c>
      <c r="P351" s="119">
        <f>SUMIF(Virkedager!C:C,"&lt;" &amp; H351,Virkedager!A:A)-SUMIF(Virkedager!C:C,"&lt;" &amp; F351,Virkedager!A:A)</f>
        <v>0</v>
      </c>
      <c r="Q351" s="120" t="str">
        <f t="shared" si="39"/>
        <v>Operatøraksess</v>
      </c>
      <c r="R351" s="121">
        <f>MATCH(Q351,'SLA-parameter DRIFT'!A:A,0)</f>
        <v>16</v>
      </c>
      <c r="S351" s="118" t="e">
        <f>VLOOKUP(DATE(YEAR(F351),MONTH(F351),DAY(F351)),Virkedager!C:G,IF(E351="B",3,2),0)+INDEX('SLA-parameter DRIFT'!D:D,R351+2)</f>
        <v>#N/A</v>
      </c>
      <c r="T351" s="122" t="e">
        <f>VLOOKUP(DATE(YEAR(F351),MONTH(F351),DAY(F351)),Virkedager!C:G,2,0)+INDEX('SLA-parameter DRIFT'!B:B,R351+1)</f>
        <v>#N/A</v>
      </c>
      <c r="U351" s="173" t="e">
        <f>VLOOKUP(DATE(YEAR(F351),MONTH(F351),DAY(F351)),Virkedager!C:G,IF(E351="B",3,2)+INDEX('SLA-parameter DRIFT'!E:E,R351+0,0),0)+INDEX('SLA-parameter DRIFT'!D:D,R351+1)</f>
        <v>#N/A</v>
      </c>
      <c r="V351" s="122" t="e">
        <f>VLOOKUP(DATE(YEAR(F351),MONTH(F351),DAY(F351)),Virkedager!C:G,2,0)+INDEX('SLA-parameter DRIFT'!B:B,R351+2)</f>
        <v>#N/A</v>
      </c>
      <c r="W351" s="118" t="e">
        <f>VLOOKUP(DATE(YEAR(F351),MONTH(F351),DAY(F351)),Virkedager!C:G,IF(E351="B",4,3)+INDEX('SLA-parameter DRIFT'!E:E,R351+2,0),0)+INDEX('SLA-parameter DRIFT'!D:D,R351+2)</f>
        <v>#N/A</v>
      </c>
      <c r="X351" s="122" t="str">
        <f t="shared" si="40"/>
        <v/>
      </c>
      <c r="Y351" s="119">
        <f>SUMIF(Virkedager!C:C,"&lt;" &amp; H351,Virkedager!A:A)-SUMIF(Virkedager!C:C,"&lt;" &amp; X351,Virkedager!A:A)</f>
        <v>0</v>
      </c>
      <c r="Z351" s="121" t="str">
        <f t="shared" si="41"/>
        <v/>
      </c>
      <c r="AA351" s="123" t="str">
        <f t="shared" si="36"/>
        <v/>
      </c>
      <c r="AB351" s="124" t="str">
        <f t="shared" si="42"/>
        <v/>
      </c>
      <c r="AC351" s="172"/>
    </row>
    <row r="352" spans="2:29" s="139" customFormat="1" ht="15" x14ac:dyDescent="0.25">
      <c r="B352" s="141"/>
      <c r="C352" s="142"/>
      <c r="D352" s="147"/>
      <c r="E352" s="148"/>
      <c r="F352" s="143"/>
      <c r="G352" s="144"/>
      <c r="H352" s="143"/>
      <c r="I352" s="144"/>
      <c r="J352" s="145"/>
      <c r="K352" s="146"/>
      <c r="L352" s="116" t="s">
        <v>77</v>
      </c>
      <c r="M352" s="117" t="s">
        <v>137</v>
      </c>
      <c r="N352" s="118">
        <f t="shared" si="37"/>
        <v>0</v>
      </c>
      <c r="O352" s="118">
        <f t="shared" si="38"/>
        <v>0</v>
      </c>
      <c r="P352" s="119">
        <f>SUMIF(Virkedager!C:C,"&lt;" &amp; H352,Virkedager!A:A)-SUMIF(Virkedager!C:C,"&lt;" &amp; F352,Virkedager!A:A)</f>
        <v>0</v>
      </c>
      <c r="Q352" s="120" t="str">
        <f t="shared" si="39"/>
        <v>Operatøraksess</v>
      </c>
      <c r="R352" s="121">
        <f>MATCH(Q352,'SLA-parameter DRIFT'!A:A,0)</f>
        <v>16</v>
      </c>
      <c r="S352" s="118" t="e">
        <f>VLOOKUP(DATE(YEAR(F352),MONTH(F352),DAY(F352)),Virkedager!C:G,IF(E352="B",3,2),0)+INDEX('SLA-parameter DRIFT'!D:D,R352+2)</f>
        <v>#N/A</v>
      </c>
      <c r="T352" s="122" t="e">
        <f>VLOOKUP(DATE(YEAR(F352),MONTH(F352),DAY(F352)),Virkedager!C:G,2,0)+INDEX('SLA-parameter DRIFT'!B:B,R352+1)</f>
        <v>#N/A</v>
      </c>
      <c r="U352" s="173" t="e">
        <f>VLOOKUP(DATE(YEAR(F352),MONTH(F352),DAY(F352)),Virkedager!C:G,IF(E352="B",3,2)+INDEX('SLA-parameter DRIFT'!E:E,R352+0,0),0)+INDEX('SLA-parameter DRIFT'!D:D,R352+1)</f>
        <v>#N/A</v>
      </c>
      <c r="V352" s="122" t="e">
        <f>VLOOKUP(DATE(YEAR(F352),MONTH(F352),DAY(F352)),Virkedager!C:G,2,0)+INDEX('SLA-parameter DRIFT'!B:B,R352+2)</f>
        <v>#N/A</v>
      </c>
      <c r="W352" s="118" t="e">
        <f>VLOOKUP(DATE(YEAR(F352),MONTH(F352),DAY(F352)),Virkedager!C:G,IF(E352="B",4,3)+INDEX('SLA-parameter DRIFT'!E:E,R352+2,0),0)+INDEX('SLA-parameter DRIFT'!D:D,R352+2)</f>
        <v>#N/A</v>
      </c>
      <c r="X352" s="122" t="str">
        <f t="shared" si="40"/>
        <v/>
      </c>
      <c r="Y352" s="119">
        <f>SUMIF(Virkedager!C:C,"&lt;" &amp; H352,Virkedager!A:A)-SUMIF(Virkedager!C:C,"&lt;" &amp; X352,Virkedager!A:A)</f>
        <v>0</v>
      </c>
      <c r="Z352" s="121" t="str">
        <f t="shared" si="41"/>
        <v/>
      </c>
      <c r="AA352" s="123" t="str">
        <f t="shared" si="36"/>
        <v/>
      </c>
      <c r="AB352" s="124" t="str">
        <f t="shared" si="42"/>
        <v/>
      </c>
      <c r="AC352" s="172"/>
    </row>
    <row r="353" spans="2:29" s="139" customFormat="1" ht="15" x14ac:dyDescent="0.25">
      <c r="B353" s="141"/>
      <c r="C353" s="142"/>
      <c r="D353" s="147"/>
      <c r="E353" s="148"/>
      <c r="F353" s="143"/>
      <c r="G353" s="144"/>
      <c r="H353" s="143"/>
      <c r="I353" s="144"/>
      <c r="J353" s="145"/>
      <c r="K353" s="146"/>
      <c r="L353" s="116" t="s">
        <v>77</v>
      </c>
      <c r="M353" s="117" t="s">
        <v>137</v>
      </c>
      <c r="N353" s="118">
        <f t="shared" si="37"/>
        <v>0</v>
      </c>
      <c r="O353" s="118">
        <f t="shared" si="38"/>
        <v>0</v>
      </c>
      <c r="P353" s="119">
        <f>SUMIF(Virkedager!C:C,"&lt;" &amp; H353,Virkedager!A:A)-SUMIF(Virkedager!C:C,"&lt;" &amp; F353,Virkedager!A:A)</f>
        <v>0</v>
      </c>
      <c r="Q353" s="120" t="str">
        <f t="shared" si="39"/>
        <v>Operatøraksess</v>
      </c>
      <c r="R353" s="121">
        <f>MATCH(Q353,'SLA-parameter DRIFT'!A:A,0)</f>
        <v>16</v>
      </c>
      <c r="S353" s="118" t="e">
        <f>VLOOKUP(DATE(YEAR(F353),MONTH(F353),DAY(F353)),Virkedager!C:G,IF(E353="B",3,2),0)+INDEX('SLA-parameter DRIFT'!D:D,R353+2)</f>
        <v>#N/A</v>
      </c>
      <c r="T353" s="122" t="e">
        <f>VLOOKUP(DATE(YEAR(F353),MONTH(F353),DAY(F353)),Virkedager!C:G,2,0)+INDEX('SLA-parameter DRIFT'!B:B,R353+1)</f>
        <v>#N/A</v>
      </c>
      <c r="U353" s="173" t="e">
        <f>VLOOKUP(DATE(YEAR(F353),MONTH(F353),DAY(F353)),Virkedager!C:G,IF(E353="B",3,2)+INDEX('SLA-parameter DRIFT'!E:E,R353+0,0),0)+INDEX('SLA-parameter DRIFT'!D:D,R353+1)</f>
        <v>#N/A</v>
      </c>
      <c r="V353" s="122" t="e">
        <f>VLOOKUP(DATE(YEAR(F353),MONTH(F353),DAY(F353)),Virkedager!C:G,2,0)+INDEX('SLA-parameter DRIFT'!B:B,R353+2)</f>
        <v>#N/A</v>
      </c>
      <c r="W353" s="118" t="e">
        <f>VLOOKUP(DATE(YEAR(F353),MONTH(F353),DAY(F353)),Virkedager!C:G,IF(E353="B",4,3)+INDEX('SLA-parameter DRIFT'!E:E,R353+2,0),0)+INDEX('SLA-parameter DRIFT'!D:D,R353+2)</f>
        <v>#N/A</v>
      </c>
      <c r="X353" s="122" t="str">
        <f t="shared" si="40"/>
        <v/>
      </c>
      <c r="Y353" s="119">
        <f>SUMIF(Virkedager!C:C,"&lt;" &amp; H353,Virkedager!A:A)-SUMIF(Virkedager!C:C,"&lt;" &amp; X353,Virkedager!A:A)</f>
        <v>0</v>
      </c>
      <c r="Z353" s="121" t="str">
        <f t="shared" si="41"/>
        <v/>
      </c>
      <c r="AA353" s="123" t="str">
        <f t="shared" si="36"/>
        <v/>
      </c>
      <c r="AB353" s="124" t="str">
        <f t="shared" si="42"/>
        <v/>
      </c>
      <c r="AC353" s="172"/>
    </row>
    <row r="354" spans="2:29" s="139" customFormat="1" ht="15" x14ac:dyDescent="0.25">
      <c r="B354" s="141"/>
      <c r="C354" s="142"/>
      <c r="D354" s="147"/>
      <c r="E354" s="148"/>
      <c r="F354" s="143"/>
      <c r="G354" s="144"/>
      <c r="H354" s="143"/>
      <c r="I354" s="144"/>
      <c r="J354" s="145"/>
      <c r="K354" s="146"/>
      <c r="L354" s="116" t="s">
        <v>77</v>
      </c>
      <c r="M354" s="117" t="s">
        <v>137</v>
      </c>
      <c r="N354" s="118">
        <f t="shared" si="37"/>
        <v>0</v>
      </c>
      <c r="O354" s="118">
        <f t="shared" si="38"/>
        <v>0</v>
      </c>
      <c r="P354" s="119">
        <f>SUMIF(Virkedager!C:C,"&lt;" &amp; H354,Virkedager!A:A)-SUMIF(Virkedager!C:C,"&lt;" &amp; F354,Virkedager!A:A)</f>
        <v>0</v>
      </c>
      <c r="Q354" s="120" t="str">
        <f t="shared" si="39"/>
        <v>Operatøraksess</v>
      </c>
      <c r="R354" s="121">
        <f>MATCH(Q354,'SLA-parameter DRIFT'!A:A,0)</f>
        <v>16</v>
      </c>
      <c r="S354" s="118" t="e">
        <f>VLOOKUP(DATE(YEAR(F354),MONTH(F354),DAY(F354)),Virkedager!C:G,IF(E354="B",3,2),0)+INDEX('SLA-parameter DRIFT'!D:D,R354+2)</f>
        <v>#N/A</v>
      </c>
      <c r="T354" s="122" t="e">
        <f>VLOOKUP(DATE(YEAR(F354),MONTH(F354),DAY(F354)),Virkedager!C:G,2,0)+INDEX('SLA-parameter DRIFT'!B:B,R354+1)</f>
        <v>#N/A</v>
      </c>
      <c r="U354" s="173" t="e">
        <f>VLOOKUP(DATE(YEAR(F354),MONTH(F354),DAY(F354)),Virkedager!C:G,IF(E354="B",3,2)+INDEX('SLA-parameter DRIFT'!E:E,R354+0,0),0)+INDEX('SLA-parameter DRIFT'!D:D,R354+1)</f>
        <v>#N/A</v>
      </c>
      <c r="V354" s="122" t="e">
        <f>VLOOKUP(DATE(YEAR(F354),MONTH(F354),DAY(F354)),Virkedager!C:G,2,0)+INDEX('SLA-parameter DRIFT'!B:B,R354+2)</f>
        <v>#N/A</v>
      </c>
      <c r="W354" s="118" t="e">
        <f>VLOOKUP(DATE(YEAR(F354),MONTH(F354),DAY(F354)),Virkedager!C:G,IF(E354="B",4,3)+INDEX('SLA-parameter DRIFT'!E:E,R354+2,0),0)+INDEX('SLA-parameter DRIFT'!D:D,R354+2)</f>
        <v>#N/A</v>
      </c>
      <c r="X354" s="122" t="str">
        <f t="shared" si="40"/>
        <v/>
      </c>
      <c r="Y354" s="119">
        <f>SUMIF(Virkedager!C:C,"&lt;" &amp; H354,Virkedager!A:A)-SUMIF(Virkedager!C:C,"&lt;" &amp; X354,Virkedager!A:A)</f>
        <v>0</v>
      </c>
      <c r="Z354" s="121" t="str">
        <f t="shared" si="41"/>
        <v/>
      </c>
      <c r="AA354" s="123" t="str">
        <f t="shared" si="36"/>
        <v/>
      </c>
      <c r="AB354" s="124" t="str">
        <f t="shared" si="42"/>
        <v/>
      </c>
      <c r="AC354" s="172"/>
    </row>
    <row r="355" spans="2:29" s="139" customFormat="1" ht="15" x14ac:dyDescent="0.25">
      <c r="B355" s="141"/>
      <c r="C355" s="142"/>
      <c r="D355" s="147"/>
      <c r="E355" s="148"/>
      <c r="F355" s="143"/>
      <c r="G355" s="144"/>
      <c r="H355" s="143"/>
      <c r="I355" s="144"/>
      <c r="J355" s="145"/>
      <c r="K355" s="146"/>
      <c r="L355" s="116" t="s">
        <v>77</v>
      </c>
      <c r="M355" s="117" t="s">
        <v>137</v>
      </c>
      <c r="N355" s="118">
        <f t="shared" si="37"/>
        <v>0</v>
      </c>
      <c r="O355" s="118">
        <f t="shared" si="38"/>
        <v>0</v>
      </c>
      <c r="P355" s="119">
        <f>SUMIF(Virkedager!C:C,"&lt;" &amp; H355,Virkedager!A:A)-SUMIF(Virkedager!C:C,"&lt;" &amp; F355,Virkedager!A:A)</f>
        <v>0</v>
      </c>
      <c r="Q355" s="120" t="str">
        <f t="shared" si="39"/>
        <v>Operatøraksess</v>
      </c>
      <c r="R355" s="121">
        <f>MATCH(Q355,'SLA-parameter DRIFT'!A:A,0)</f>
        <v>16</v>
      </c>
      <c r="S355" s="118" t="e">
        <f>VLOOKUP(DATE(YEAR(F355),MONTH(F355),DAY(F355)),Virkedager!C:G,IF(E355="B",3,2),0)+INDEX('SLA-parameter DRIFT'!D:D,R355+2)</f>
        <v>#N/A</v>
      </c>
      <c r="T355" s="122" t="e">
        <f>VLOOKUP(DATE(YEAR(F355),MONTH(F355),DAY(F355)),Virkedager!C:G,2,0)+INDEX('SLA-parameter DRIFT'!B:B,R355+1)</f>
        <v>#N/A</v>
      </c>
      <c r="U355" s="173" t="e">
        <f>VLOOKUP(DATE(YEAR(F355),MONTH(F355),DAY(F355)),Virkedager!C:G,IF(E355="B",3,2)+INDEX('SLA-parameter DRIFT'!E:E,R355+0,0),0)+INDEX('SLA-parameter DRIFT'!D:D,R355+1)</f>
        <v>#N/A</v>
      </c>
      <c r="V355" s="122" t="e">
        <f>VLOOKUP(DATE(YEAR(F355),MONTH(F355),DAY(F355)),Virkedager!C:G,2,0)+INDEX('SLA-parameter DRIFT'!B:B,R355+2)</f>
        <v>#N/A</v>
      </c>
      <c r="W355" s="118" t="e">
        <f>VLOOKUP(DATE(YEAR(F355),MONTH(F355),DAY(F355)),Virkedager!C:G,IF(E355="B",4,3)+INDEX('SLA-parameter DRIFT'!E:E,R355+2,0),0)+INDEX('SLA-parameter DRIFT'!D:D,R355+2)</f>
        <v>#N/A</v>
      </c>
      <c r="X355" s="122" t="str">
        <f t="shared" si="40"/>
        <v/>
      </c>
      <c r="Y355" s="119">
        <f>SUMIF(Virkedager!C:C,"&lt;" &amp; H355,Virkedager!A:A)-SUMIF(Virkedager!C:C,"&lt;" &amp; X355,Virkedager!A:A)</f>
        <v>0</v>
      </c>
      <c r="Z355" s="121" t="str">
        <f t="shared" si="41"/>
        <v/>
      </c>
      <c r="AA355" s="123" t="str">
        <f t="shared" si="36"/>
        <v/>
      </c>
      <c r="AB355" s="124" t="str">
        <f t="shared" si="42"/>
        <v/>
      </c>
      <c r="AC355" s="172"/>
    </row>
    <row r="356" spans="2:29" s="139" customFormat="1" ht="15" x14ac:dyDescent="0.25">
      <c r="B356" s="141"/>
      <c r="C356" s="142"/>
      <c r="D356" s="147"/>
      <c r="E356" s="148"/>
      <c r="F356" s="143"/>
      <c r="G356" s="144"/>
      <c r="H356" s="143"/>
      <c r="I356" s="144"/>
      <c r="J356" s="145"/>
      <c r="K356" s="146"/>
      <c r="L356" s="116" t="s">
        <v>77</v>
      </c>
      <c r="M356" s="117" t="s">
        <v>137</v>
      </c>
      <c r="N356" s="118">
        <f t="shared" si="37"/>
        <v>0</v>
      </c>
      <c r="O356" s="118">
        <f t="shared" si="38"/>
        <v>0</v>
      </c>
      <c r="P356" s="119">
        <f>SUMIF(Virkedager!C:C,"&lt;" &amp; H356,Virkedager!A:A)-SUMIF(Virkedager!C:C,"&lt;" &amp; F356,Virkedager!A:A)</f>
        <v>0</v>
      </c>
      <c r="Q356" s="120" t="str">
        <f t="shared" si="39"/>
        <v>Operatøraksess</v>
      </c>
      <c r="R356" s="121">
        <f>MATCH(Q356,'SLA-parameter DRIFT'!A:A,0)</f>
        <v>16</v>
      </c>
      <c r="S356" s="118" t="e">
        <f>VLOOKUP(DATE(YEAR(F356),MONTH(F356),DAY(F356)),Virkedager!C:G,IF(E356="B",3,2),0)+INDEX('SLA-parameter DRIFT'!D:D,R356+2)</f>
        <v>#N/A</v>
      </c>
      <c r="T356" s="122" t="e">
        <f>VLOOKUP(DATE(YEAR(F356),MONTH(F356),DAY(F356)),Virkedager!C:G,2,0)+INDEX('SLA-parameter DRIFT'!B:B,R356+1)</f>
        <v>#N/A</v>
      </c>
      <c r="U356" s="173" t="e">
        <f>VLOOKUP(DATE(YEAR(F356),MONTH(F356),DAY(F356)),Virkedager!C:G,IF(E356="B",3,2)+INDEX('SLA-parameter DRIFT'!E:E,R356+0,0),0)+INDEX('SLA-parameter DRIFT'!D:D,R356+1)</f>
        <v>#N/A</v>
      </c>
      <c r="V356" s="122" t="e">
        <f>VLOOKUP(DATE(YEAR(F356),MONTH(F356),DAY(F356)),Virkedager!C:G,2,0)+INDEX('SLA-parameter DRIFT'!B:B,R356+2)</f>
        <v>#N/A</v>
      </c>
      <c r="W356" s="118" t="e">
        <f>VLOOKUP(DATE(YEAR(F356),MONTH(F356),DAY(F356)),Virkedager!C:G,IF(E356="B",4,3)+INDEX('SLA-parameter DRIFT'!E:E,R356+2,0),0)+INDEX('SLA-parameter DRIFT'!D:D,R356+2)</f>
        <v>#N/A</v>
      </c>
      <c r="X356" s="122" t="str">
        <f t="shared" si="40"/>
        <v/>
      </c>
      <c r="Y356" s="119">
        <f>SUMIF(Virkedager!C:C,"&lt;" &amp; H356,Virkedager!A:A)-SUMIF(Virkedager!C:C,"&lt;" &amp; X356,Virkedager!A:A)</f>
        <v>0</v>
      </c>
      <c r="Z356" s="121" t="str">
        <f t="shared" si="41"/>
        <v/>
      </c>
      <c r="AA356" s="123" t="str">
        <f t="shared" si="36"/>
        <v/>
      </c>
      <c r="AB356" s="124" t="str">
        <f t="shared" si="42"/>
        <v/>
      </c>
      <c r="AC356" s="172"/>
    </row>
    <row r="357" spans="2:29" s="139" customFormat="1" ht="15" x14ac:dyDescent="0.25">
      <c r="B357" s="141"/>
      <c r="C357" s="142"/>
      <c r="D357" s="147"/>
      <c r="E357" s="148"/>
      <c r="F357" s="143"/>
      <c r="G357" s="144"/>
      <c r="H357" s="143"/>
      <c r="I357" s="144"/>
      <c r="J357" s="145"/>
      <c r="K357" s="146"/>
      <c r="L357" s="116" t="s">
        <v>77</v>
      </c>
      <c r="M357" s="117" t="s">
        <v>137</v>
      </c>
      <c r="N357" s="118">
        <f t="shared" si="37"/>
        <v>0</v>
      </c>
      <c r="O357" s="118">
        <f t="shared" si="38"/>
        <v>0</v>
      </c>
      <c r="P357" s="119">
        <f>SUMIF(Virkedager!C:C,"&lt;" &amp; H357,Virkedager!A:A)-SUMIF(Virkedager!C:C,"&lt;" &amp; F357,Virkedager!A:A)</f>
        <v>0</v>
      </c>
      <c r="Q357" s="120" t="str">
        <f t="shared" si="39"/>
        <v>Operatøraksess</v>
      </c>
      <c r="R357" s="121">
        <f>MATCH(Q357,'SLA-parameter DRIFT'!A:A,0)</f>
        <v>16</v>
      </c>
      <c r="S357" s="118" t="e">
        <f>VLOOKUP(DATE(YEAR(F357),MONTH(F357),DAY(F357)),Virkedager!C:G,IF(E357="B",3,2),0)+INDEX('SLA-parameter DRIFT'!D:D,R357+2)</f>
        <v>#N/A</v>
      </c>
      <c r="T357" s="122" t="e">
        <f>VLOOKUP(DATE(YEAR(F357),MONTH(F357),DAY(F357)),Virkedager!C:G,2,0)+INDEX('SLA-parameter DRIFT'!B:B,R357+1)</f>
        <v>#N/A</v>
      </c>
      <c r="U357" s="173" t="e">
        <f>VLOOKUP(DATE(YEAR(F357),MONTH(F357),DAY(F357)),Virkedager!C:G,IF(E357="B",3,2)+INDEX('SLA-parameter DRIFT'!E:E,R357+0,0),0)+INDEX('SLA-parameter DRIFT'!D:D,R357+1)</f>
        <v>#N/A</v>
      </c>
      <c r="V357" s="122" t="e">
        <f>VLOOKUP(DATE(YEAR(F357),MONTH(F357),DAY(F357)),Virkedager!C:G,2,0)+INDEX('SLA-parameter DRIFT'!B:B,R357+2)</f>
        <v>#N/A</v>
      </c>
      <c r="W357" s="118" t="e">
        <f>VLOOKUP(DATE(YEAR(F357),MONTH(F357),DAY(F357)),Virkedager!C:G,IF(E357="B",4,3)+INDEX('SLA-parameter DRIFT'!E:E,R357+2,0),0)+INDEX('SLA-parameter DRIFT'!D:D,R357+2)</f>
        <v>#N/A</v>
      </c>
      <c r="X357" s="122" t="str">
        <f t="shared" si="40"/>
        <v/>
      </c>
      <c r="Y357" s="119">
        <f>SUMIF(Virkedager!C:C,"&lt;" &amp; H357,Virkedager!A:A)-SUMIF(Virkedager!C:C,"&lt;" &amp; X357,Virkedager!A:A)</f>
        <v>0</v>
      </c>
      <c r="Z357" s="121" t="str">
        <f t="shared" si="41"/>
        <v/>
      </c>
      <c r="AA357" s="123" t="str">
        <f t="shared" si="36"/>
        <v/>
      </c>
      <c r="AB357" s="124" t="str">
        <f t="shared" si="42"/>
        <v/>
      </c>
      <c r="AC357" s="172"/>
    </row>
    <row r="358" spans="2:29" s="139" customFormat="1" ht="15" x14ac:dyDescent="0.25">
      <c r="B358" s="141"/>
      <c r="C358" s="142"/>
      <c r="D358" s="147"/>
      <c r="E358" s="148"/>
      <c r="F358" s="143"/>
      <c r="G358" s="144"/>
      <c r="H358" s="143"/>
      <c r="I358" s="144"/>
      <c r="J358" s="145"/>
      <c r="K358" s="146"/>
      <c r="L358" s="116" t="s">
        <v>77</v>
      </c>
      <c r="M358" s="117" t="s">
        <v>137</v>
      </c>
      <c r="N358" s="118">
        <f t="shared" si="37"/>
        <v>0</v>
      </c>
      <c r="O358" s="118">
        <f t="shared" si="38"/>
        <v>0</v>
      </c>
      <c r="P358" s="119">
        <f>SUMIF(Virkedager!C:C,"&lt;" &amp; H358,Virkedager!A:A)-SUMIF(Virkedager!C:C,"&lt;" &amp; F358,Virkedager!A:A)</f>
        <v>0</v>
      </c>
      <c r="Q358" s="120" t="str">
        <f t="shared" si="39"/>
        <v>Operatøraksess</v>
      </c>
      <c r="R358" s="121">
        <f>MATCH(Q358,'SLA-parameter DRIFT'!A:A,0)</f>
        <v>16</v>
      </c>
      <c r="S358" s="118" t="e">
        <f>VLOOKUP(DATE(YEAR(F358),MONTH(F358),DAY(F358)),Virkedager!C:G,IF(E358="B",3,2),0)+INDEX('SLA-parameter DRIFT'!D:D,R358+2)</f>
        <v>#N/A</v>
      </c>
      <c r="T358" s="122" t="e">
        <f>VLOOKUP(DATE(YEAR(F358),MONTH(F358),DAY(F358)),Virkedager!C:G,2,0)+INDEX('SLA-parameter DRIFT'!B:B,R358+1)</f>
        <v>#N/A</v>
      </c>
      <c r="U358" s="173" t="e">
        <f>VLOOKUP(DATE(YEAR(F358),MONTH(F358),DAY(F358)),Virkedager!C:G,IF(E358="B",3,2)+INDEX('SLA-parameter DRIFT'!E:E,R358+0,0),0)+INDEX('SLA-parameter DRIFT'!D:D,R358+1)</f>
        <v>#N/A</v>
      </c>
      <c r="V358" s="122" t="e">
        <f>VLOOKUP(DATE(YEAR(F358),MONTH(F358),DAY(F358)),Virkedager!C:G,2,0)+INDEX('SLA-parameter DRIFT'!B:B,R358+2)</f>
        <v>#N/A</v>
      </c>
      <c r="W358" s="118" t="e">
        <f>VLOOKUP(DATE(YEAR(F358),MONTH(F358),DAY(F358)),Virkedager!C:G,IF(E358="B",4,3)+INDEX('SLA-parameter DRIFT'!E:E,R358+2,0),0)+INDEX('SLA-parameter DRIFT'!D:D,R358+2)</f>
        <v>#N/A</v>
      </c>
      <c r="X358" s="122" t="str">
        <f t="shared" si="40"/>
        <v/>
      </c>
      <c r="Y358" s="119">
        <f>SUMIF(Virkedager!C:C,"&lt;" &amp; H358,Virkedager!A:A)-SUMIF(Virkedager!C:C,"&lt;" &amp; X358,Virkedager!A:A)</f>
        <v>0</v>
      </c>
      <c r="Z358" s="121" t="str">
        <f t="shared" si="41"/>
        <v/>
      </c>
      <c r="AA358" s="123" t="str">
        <f t="shared" si="36"/>
        <v/>
      </c>
      <c r="AB358" s="124" t="str">
        <f t="shared" si="42"/>
        <v/>
      </c>
      <c r="AC358" s="172"/>
    </row>
    <row r="359" spans="2:29" s="139" customFormat="1" ht="15" x14ac:dyDescent="0.25">
      <c r="B359" s="141"/>
      <c r="C359" s="142"/>
      <c r="D359" s="147"/>
      <c r="E359" s="148"/>
      <c r="F359" s="143"/>
      <c r="G359" s="144"/>
      <c r="H359" s="143"/>
      <c r="I359" s="144"/>
      <c r="J359" s="145"/>
      <c r="K359" s="146"/>
      <c r="L359" s="116" t="s">
        <v>77</v>
      </c>
      <c r="M359" s="117" t="s">
        <v>137</v>
      </c>
      <c r="N359" s="118">
        <f t="shared" si="37"/>
        <v>0</v>
      </c>
      <c r="O359" s="118">
        <f t="shared" si="38"/>
        <v>0</v>
      </c>
      <c r="P359" s="119">
        <f>SUMIF(Virkedager!C:C,"&lt;" &amp; H359,Virkedager!A:A)-SUMIF(Virkedager!C:C,"&lt;" &amp; F359,Virkedager!A:A)</f>
        <v>0</v>
      </c>
      <c r="Q359" s="120" t="str">
        <f t="shared" si="39"/>
        <v>Operatøraksess</v>
      </c>
      <c r="R359" s="121">
        <f>MATCH(Q359,'SLA-parameter DRIFT'!A:A,0)</f>
        <v>16</v>
      </c>
      <c r="S359" s="118" t="e">
        <f>VLOOKUP(DATE(YEAR(F359),MONTH(F359),DAY(F359)),Virkedager!C:G,IF(E359="B",3,2),0)+INDEX('SLA-parameter DRIFT'!D:D,R359+2)</f>
        <v>#N/A</v>
      </c>
      <c r="T359" s="122" t="e">
        <f>VLOOKUP(DATE(YEAR(F359),MONTH(F359),DAY(F359)),Virkedager!C:G,2,0)+INDEX('SLA-parameter DRIFT'!B:B,R359+1)</f>
        <v>#N/A</v>
      </c>
      <c r="U359" s="173" t="e">
        <f>VLOOKUP(DATE(YEAR(F359),MONTH(F359),DAY(F359)),Virkedager!C:G,IF(E359="B",3,2)+INDEX('SLA-parameter DRIFT'!E:E,R359+0,0),0)+INDEX('SLA-parameter DRIFT'!D:D,R359+1)</f>
        <v>#N/A</v>
      </c>
      <c r="V359" s="122" t="e">
        <f>VLOOKUP(DATE(YEAR(F359),MONTH(F359),DAY(F359)),Virkedager!C:G,2,0)+INDEX('SLA-parameter DRIFT'!B:B,R359+2)</f>
        <v>#N/A</v>
      </c>
      <c r="W359" s="118" t="e">
        <f>VLOOKUP(DATE(YEAR(F359),MONTH(F359),DAY(F359)),Virkedager!C:G,IF(E359="B",4,3)+INDEX('SLA-parameter DRIFT'!E:E,R359+2,0),0)+INDEX('SLA-parameter DRIFT'!D:D,R359+2)</f>
        <v>#N/A</v>
      </c>
      <c r="X359" s="122" t="str">
        <f t="shared" si="40"/>
        <v/>
      </c>
      <c r="Y359" s="119">
        <f>SUMIF(Virkedager!C:C,"&lt;" &amp; H359,Virkedager!A:A)-SUMIF(Virkedager!C:C,"&lt;" &amp; X359,Virkedager!A:A)</f>
        <v>0</v>
      </c>
      <c r="Z359" s="121" t="str">
        <f t="shared" si="41"/>
        <v/>
      </c>
      <c r="AA359" s="123" t="str">
        <f t="shared" si="36"/>
        <v/>
      </c>
      <c r="AB359" s="124" t="str">
        <f t="shared" si="42"/>
        <v/>
      </c>
      <c r="AC359" s="172"/>
    </row>
    <row r="360" spans="2:29" s="139" customFormat="1" ht="15" x14ac:dyDescent="0.25">
      <c r="B360" s="141"/>
      <c r="C360" s="142"/>
      <c r="D360" s="147"/>
      <c r="E360" s="148"/>
      <c r="F360" s="143"/>
      <c r="G360" s="144"/>
      <c r="H360" s="143"/>
      <c r="I360" s="144"/>
      <c r="J360" s="145"/>
      <c r="K360" s="146"/>
      <c r="L360" s="116" t="s">
        <v>77</v>
      </c>
      <c r="M360" s="117" t="s">
        <v>137</v>
      </c>
      <c r="N360" s="118">
        <f t="shared" si="37"/>
        <v>0</v>
      </c>
      <c r="O360" s="118">
        <f t="shared" si="38"/>
        <v>0</v>
      </c>
      <c r="P360" s="119">
        <f>SUMIF(Virkedager!C:C,"&lt;" &amp; H360,Virkedager!A:A)-SUMIF(Virkedager!C:C,"&lt;" &amp; F360,Virkedager!A:A)</f>
        <v>0</v>
      </c>
      <c r="Q360" s="120" t="str">
        <f t="shared" si="39"/>
        <v>Operatøraksess</v>
      </c>
      <c r="R360" s="121">
        <f>MATCH(Q360,'SLA-parameter DRIFT'!A:A,0)</f>
        <v>16</v>
      </c>
      <c r="S360" s="118" t="e">
        <f>VLOOKUP(DATE(YEAR(F360),MONTH(F360),DAY(F360)),Virkedager!C:G,IF(E360="B",3,2),0)+INDEX('SLA-parameter DRIFT'!D:D,R360+2)</f>
        <v>#N/A</v>
      </c>
      <c r="T360" s="122" t="e">
        <f>VLOOKUP(DATE(YEAR(F360),MONTH(F360),DAY(F360)),Virkedager!C:G,2,0)+INDEX('SLA-parameter DRIFT'!B:B,R360+1)</f>
        <v>#N/A</v>
      </c>
      <c r="U360" s="173" t="e">
        <f>VLOOKUP(DATE(YEAR(F360),MONTH(F360),DAY(F360)),Virkedager!C:G,IF(E360="B",3,2)+INDEX('SLA-parameter DRIFT'!E:E,R360+0,0),0)+INDEX('SLA-parameter DRIFT'!D:D,R360+1)</f>
        <v>#N/A</v>
      </c>
      <c r="V360" s="122" t="e">
        <f>VLOOKUP(DATE(YEAR(F360),MONTH(F360),DAY(F360)),Virkedager!C:G,2,0)+INDEX('SLA-parameter DRIFT'!B:B,R360+2)</f>
        <v>#N/A</v>
      </c>
      <c r="W360" s="118" t="e">
        <f>VLOOKUP(DATE(YEAR(F360),MONTH(F360),DAY(F360)),Virkedager!C:G,IF(E360="B",4,3)+INDEX('SLA-parameter DRIFT'!E:E,R360+2,0),0)+INDEX('SLA-parameter DRIFT'!D:D,R360+2)</f>
        <v>#N/A</v>
      </c>
      <c r="X360" s="122" t="str">
        <f t="shared" si="40"/>
        <v/>
      </c>
      <c r="Y360" s="119">
        <f>SUMIF(Virkedager!C:C,"&lt;" &amp; H360,Virkedager!A:A)-SUMIF(Virkedager!C:C,"&lt;" &amp; X360,Virkedager!A:A)</f>
        <v>0</v>
      </c>
      <c r="Z360" s="121" t="str">
        <f t="shared" si="41"/>
        <v/>
      </c>
      <c r="AA360" s="123" t="str">
        <f t="shared" si="36"/>
        <v/>
      </c>
      <c r="AB360" s="124" t="str">
        <f t="shared" si="42"/>
        <v/>
      </c>
      <c r="AC360" s="172"/>
    </row>
    <row r="361" spans="2:29" s="139" customFormat="1" ht="15" x14ac:dyDescent="0.25">
      <c r="B361" s="141"/>
      <c r="C361" s="142"/>
      <c r="D361" s="147"/>
      <c r="E361" s="148"/>
      <c r="F361" s="143"/>
      <c r="G361" s="144"/>
      <c r="H361" s="143"/>
      <c r="I361" s="144"/>
      <c r="J361" s="145"/>
      <c r="K361" s="146"/>
      <c r="L361" s="116" t="s">
        <v>77</v>
      </c>
      <c r="M361" s="117" t="s">
        <v>137</v>
      </c>
      <c r="N361" s="118">
        <f t="shared" si="37"/>
        <v>0</v>
      </c>
      <c r="O361" s="118">
        <f t="shared" si="38"/>
        <v>0</v>
      </c>
      <c r="P361" s="119">
        <f>SUMIF(Virkedager!C:C,"&lt;" &amp; H361,Virkedager!A:A)-SUMIF(Virkedager!C:C,"&lt;" &amp; F361,Virkedager!A:A)</f>
        <v>0</v>
      </c>
      <c r="Q361" s="120" t="str">
        <f t="shared" si="39"/>
        <v>Operatøraksess</v>
      </c>
      <c r="R361" s="121">
        <f>MATCH(Q361,'SLA-parameter DRIFT'!A:A,0)</f>
        <v>16</v>
      </c>
      <c r="S361" s="118" t="e">
        <f>VLOOKUP(DATE(YEAR(F361),MONTH(F361),DAY(F361)),Virkedager!C:G,IF(E361="B",3,2),0)+INDEX('SLA-parameter DRIFT'!D:D,R361+2)</f>
        <v>#N/A</v>
      </c>
      <c r="T361" s="122" t="e">
        <f>VLOOKUP(DATE(YEAR(F361),MONTH(F361),DAY(F361)),Virkedager!C:G,2,0)+INDEX('SLA-parameter DRIFT'!B:B,R361+1)</f>
        <v>#N/A</v>
      </c>
      <c r="U361" s="173" t="e">
        <f>VLOOKUP(DATE(YEAR(F361),MONTH(F361),DAY(F361)),Virkedager!C:G,IF(E361="B",3,2)+INDEX('SLA-parameter DRIFT'!E:E,R361+0,0),0)+INDEX('SLA-parameter DRIFT'!D:D,R361+1)</f>
        <v>#N/A</v>
      </c>
      <c r="V361" s="122" t="e">
        <f>VLOOKUP(DATE(YEAR(F361),MONTH(F361),DAY(F361)),Virkedager!C:G,2,0)+INDEX('SLA-parameter DRIFT'!B:B,R361+2)</f>
        <v>#N/A</v>
      </c>
      <c r="W361" s="118" t="e">
        <f>VLOOKUP(DATE(YEAR(F361),MONTH(F361),DAY(F361)),Virkedager!C:G,IF(E361="B",4,3)+INDEX('SLA-parameter DRIFT'!E:E,R361+2,0),0)+INDEX('SLA-parameter DRIFT'!D:D,R361+2)</f>
        <v>#N/A</v>
      </c>
      <c r="X361" s="122" t="str">
        <f t="shared" si="40"/>
        <v/>
      </c>
      <c r="Y361" s="119">
        <f>SUMIF(Virkedager!C:C,"&lt;" &amp; H361,Virkedager!A:A)-SUMIF(Virkedager!C:C,"&lt;" &amp; X361,Virkedager!A:A)</f>
        <v>0</v>
      </c>
      <c r="Z361" s="121" t="str">
        <f t="shared" si="41"/>
        <v/>
      </c>
      <c r="AA361" s="123" t="str">
        <f t="shared" si="36"/>
        <v/>
      </c>
      <c r="AB361" s="124" t="str">
        <f t="shared" si="42"/>
        <v/>
      </c>
      <c r="AC361" s="172"/>
    </row>
    <row r="362" spans="2:29" s="139" customFormat="1" ht="15" x14ac:dyDescent="0.25">
      <c r="B362" s="141"/>
      <c r="C362" s="142"/>
      <c r="D362" s="147"/>
      <c r="E362" s="148"/>
      <c r="F362" s="143"/>
      <c r="G362" s="144"/>
      <c r="H362" s="143"/>
      <c r="I362" s="144"/>
      <c r="J362" s="145"/>
      <c r="K362" s="146"/>
      <c r="L362" s="116" t="s">
        <v>77</v>
      </c>
      <c r="M362" s="117" t="s">
        <v>137</v>
      </c>
      <c r="N362" s="118">
        <f t="shared" si="37"/>
        <v>0</v>
      </c>
      <c r="O362" s="118">
        <f t="shared" si="38"/>
        <v>0</v>
      </c>
      <c r="P362" s="119">
        <f>SUMIF(Virkedager!C:C,"&lt;" &amp; H362,Virkedager!A:A)-SUMIF(Virkedager!C:C,"&lt;" &amp; F362,Virkedager!A:A)</f>
        <v>0</v>
      </c>
      <c r="Q362" s="120" t="str">
        <f t="shared" si="39"/>
        <v>Operatøraksess</v>
      </c>
      <c r="R362" s="121">
        <f>MATCH(Q362,'SLA-parameter DRIFT'!A:A,0)</f>
        <v>16</v>
      </c>
      <c r="S362" s="118" t="e">
        <f>VLOOKUP(DATE(YEAR(F362),MONTH(F362),DAY(F362)),Virkedager!C:G,IF(E362="B",3,2),0)+INDEX('SLA-parameter DRIFT'!D:D,R362+2)</f>
        <v>#N/A</v>
      </c>
      <c r="T362" s="122" t="e">
        <f>VLOOKUP(DATE(YEAR(F362),MONTH(F362),DAY(F362)),Virkedager!C:G,2,0)+INDEX('SLA-parameter DRIFT'!B:B,R362+1)</f>
        <v>#N/A</v>
      </c>
      <c r="U362" s="173" t="e">
        <f>VLOOKUP(DATE(YEAR(F362),MONTH(F362),DAY(F362)),Virkedager!C:G,IF(E362="B",3,2)+INDEX('SLA-parameter DRIFT'!E:E,R362+0,0),0)+INDEX('SLA-parameter DRIFT'!D:D,R362+1)</f>
        <v>#N/A</v>
      </c>
      <c r="V362" s="122" t="e">
        <f>VLOOKUP(DATE(YEAR(F362),MONTH(F362),DAY(F362)),Virkedager!C:G,2,0)+INDEX('SLA-parameter DRIFT'!B:B,R362+2)</f>
        <v>#N/A</v>
      </c>
      <c r="W362" s="118" t="e">
        <f>VLOOKUP(DATE(YEAR(F362),MONTH(F362),DAY(F362)),Virkedager!C:G,IF(E362="B",4,3)+INDEX('SLA-parameter DRIFT'!E:E,R362+2,0),0)+INDEX('SLA-parameter DRIFT'!D:D,R362+2)</f>
        <v>#N/A</v>
      </c>
      <c r="X362" s="122" t="str">
        <f t="shared" si="40"/>
        <v/>
      </c>
      <c r="Y362" s="119">
        <f>SUMIF(Virkedager!C:C,"&lt;" &amp; H362,Virkedager!A:A)-SUMIF(Virkedager!C:C,"&lt;" &amp; X362,Virkedager!A:A)</f>
        <v>0</v>
      </c>
      <c r="Z362" s="121" t="str">
        <f t="shared" si="41"/>
        <v/>
      </c>
      <c r="AA362" s="123" t="str">
        <f t="shared" si="36"/>
        <v/>
      </c>
      <c r="AB362" s="124" t="str">
        <f t="shared" si="42"/>
        <v/>
      </c>
      <c r="AC362" s="172"/>
    </row>
    <row r="363" spans="2:29" s="139" customFormat="1" ht="15" x14ac:dyDescent="0.25">
      <c r="B363" s="141"/>
      <c r="C363" s="142"/>
      <c r="D363" s="147"/>
      <c r="E363" s="148"/>
      <c r="F363" s="143"/>
      <c r="G363" s="144"/>
      <c r="H363" s="143"/>
      <c r="I363" s="144"/>
      <c r="J363" s="145"/>
      <c r="K363" s="146"/>
      <c r="L363" s="116" t="s">
        <v>77</v>
      </c>
      <c r="M363" s="117" t="s">
        <v>137</v>
      </c>
      <c r="N363" s="118">
        <f t="shared" si="37"/>
        <v>0</v>
      </c>
      <c r="O363" s="118">
        <f t="shared" si="38"/>
        <v>0</v>
      </c>
      <c r="P363" s="119">
        <f>SUMIF(Virkedager!C:C,"&lt;" &amp; H363,Virkedager!A:A)-SUMIF(Virkedager!C:C,"&lt;" &amp; F363,Virkedager!A:A)</f>
        <v>0</v>
      </c>
      <c r="Q363" s="120" t="str">
        <f t="shared" si="39"/>
        <v>Operatøraksess</v>
      </c>
      <c r="R363" s="121">
        <f>MATCH(Q363,'SLA-parameter DRIFT'!A:A,0)</f>
        <v>16</v>
      </c>
      <c r="S363" s="118" t="e">
        <f>VLOOKUP(DATE(YEAR(F363),MONTH(F363),DAY(F363)),Virkedager!C:G,IF(E363="B",3,2),0)+INDEX('SLA-parameter DRIFT'!D:D,R363+2)</f>
        <v>#N/A</v>
      </c>
      <c r="T363" s="122" t="e">
        <f>VLOOKUP(DATE(YEAR(F363),MONTH(F363),DAY(F363)),Virkedager!C:G,2,0)+INDEX('SLA-parameter DRIFT'!B:B,R363+1)</f>
        <v>#N/A</v>
      </c>
      <c r="U363" s="173" t="e">
        <f>VLOOKUP(DATE(YEAR(F363),MONTH(F363),DAY(F363)),Virkedager!C:G,IF(E363="B",3,2)+INDEX('SLA-parameter DRIFT'!E:E,R363+0,0),0)+INDEX('SLA-parameter DRIFT'!D:D,R363+1)</f>
        <v>#N/A</v>
      </c>
      <c r="V363" s="122" t="e">
        <f>VLOOKUP(DATE(YEAR(F363),MONTH(F363),DAY(F363)),Virkedager!C:G,2,0)+INDEX('SLA-parameter DRIFT'!B:B,R363+2)</f>
        <v>#N/A</v>
      </c>
      <c r="W363" s="118" t="e">
        <f>VLOOKUP(DATE(YEAR(F363),MONTH(F363),DAY(F363)),Virkedager!C:G,IF(E363="B",4,3)+INDEX('SLA-parameter DRIFT'!E:E,R363+2,0),0)+INDEX('SLA-parameter DRIFT'!D:D,R363+2)</f>
        <v>#N/A</v>
      </c>
      <c r="X363" s="122" t="str">
        <f t="shared" si="40"/>
        <v/>
      </c>
      <c r="Y363" s="119">
        <f>SUMIF(Virkedager!C:C,"&lt;" &amp; H363,Virkedager!A:A)-SUMIF(Virkedager!C:C,"&lt;" &amp; X363,Virkedager!A:A)</f>
        <v>0</v>
      </c>
      <c r="Z363" s="121" t="str">
        <f t="shared" si="41"/>
        <v/>
      </c>
      <c r="AA363" s="123" t="str">
        <f t="shared" si="36"/>
        <v/>
      </c>
      <c r="AB363" s="124" t="str">
        <f t="shared" si="42"/>
        <v/>
      </c>
      <c r="AC363" s="172"/>
    </row>
    <row r="364" spans="2:29" s="139" customFormat="1" ht="15" x14ac:dyDescent="0.25">
      <c r="B364" s="141"/>
      <c r="C364" s="142"/>
      <c r="D364" s="147"/>
      <c r="E364" s="148"/>
      <c r="F364" s="143"/>
      <c r="G364" s="144"/>
      <c r="H364" s="143"/>
      <c r="I364" s="144"/>
      <c r="J364" s="145"/>
      <c r="K364" s="146"/>
      <c r="L364" s="116" t="s">
        <v>77</v>
      </c>
      <c r="M364" s="117" t="s">
        <v>137</v>
      </c>
      <c r="N364" s="118">
        <f t="shared" si="37"/>
        <v>0</v>
      </c>
      <c r="O364" s="118">
        <f t="shared" si="38"/>
        <v>0</v>
      </c>
      <c r="P364" s="119">
        <f>SUMIF(Virkedager!C:C,"&lt;" &amp; H364,Virkedager!A:A)-SUMIF(Virkedager!C:C,"&lt;" &amp; F364,Virkedager!A:A)</f>
        <v>0</v>
      </c>
      <c r="Q364" s="120" t="str">
        <f t="shared" si="39"/>
        <v>Operatøraksess</v>
      </c>
      <c r="R364" s="121">
        <f>MATCH(Q364,'SLA-parameter DRIFT'!A:A,0)</f>
        <v>16</v>
      </c>
      <c r="S364" s="118" t="e">
        <f>VLOOKUP(DATE(YEAR(F364),MONTH(F364),DAY(F364)),Virkedager!C:G,IF(E364="B",3,2),0)+INDEX('SLA-parameter DRIFT'!D:D,R364+2)</f>
        <v>#N/A</v>
      </c>
      <c r="T364" s="122" t="e">
        <f>VLOOKUP(DATE(YEAR(F364),MONTH(F364),DAY(F364)),Virkedager!C:G,2,0)+INDEX('SLA-parameter DRIFT'!B:B,R364+1)</f>
        <v>#N/A</v>
      </c>
      <c r="U364" s="173" t="e">
        <f>VLOOKUP(DATE(YEAR(F364),MONTH(F364),DAY(F364)),Virkedager!C:G,IF(E364="B",3,2)+INDEX('SLA-parameter DRIFT'!E:E,R364+0,0),0)+INDEX('SLA-parameter DRIFT'!D:D,R364+1)</f>
        <v>#N/A</v>
      </c>
      <c r="V364" s="122" t="e">
        <f>VLOOKUP(DATE(YEAR(F364),MONTH(F364),DAY(F364)),Virkedager!C:G,2,0)+INDEX('SLA-parameter DRIFT'!B:B,R364+2)</f>
        <v>#N/A</v>
      </c>
      <c r="W364" s="118" t="e">
        <f>VLOOKUP(DATE(YEAR(F364),MONTH(F364),DAY(F364)),Virkedager!C:G,IF(E364="B",4,3)+INDEX('SLA-parameter DRIFT'!E:E,R364+2,0),0)+INDEX('SLA-parameter DRIFT'!D:D,R364+2)</f>
        <v>#N/A</v>
      </c>
      <c r="X364" s="122" t="str">
        <f t="shared" si="40"/>
        <v/>
      </c>
      <c r="Y364" s="119">
        <f>SUMIF(Virkedager!C:C,"&lt;" &amp; H364,Virkedager!A:A)-SUMIF(Virkedager!C:C,"&lt;" &amp; X364,Virkedager!A:A)</f>
        <v>0</v>
      </c>
      <c r="Z364" s="121" t="str">
        <f t="shared" si="41"/>
        <v/>
      </c>
      <c r="AA364" s="123" t="str">
        <f t="shared" si="36"/>
        <v/>
      </c>
      <c r="AB364" s="124" t="str">
        <f t="shared" si="42"/>
        <v/>
      </c>
      <c r="AC364" s="172"/>
    </row>
    <row r="365" spans="2:29" s="139" customFormat="1" ht="15" x14ac:dyDescent="0.25">
      <c r="B365" s="141"/>
      <c r="C365" s="142"/>
      <c r="D365" s="147"/>
      <c r="E365" s="148"/>
      <c r="F365" s="143"/>
      <c r="G365" s="144"/>
      <c r="H365" s="143"/>
      <c r="I365" s="144"/>
      <c r="J365" s="145"/>
      <c r="K365" s="146"/>
      <c r="L365" s="116" t="s">
        <v>77</v>
      </c>
      <c r="M365" s="117" t="s">
        <v>137</v>
      </c>
      <c r="N365" s="118">
        <f t="shared" si="37"/>
        <v>0</v>
      </c>
      <c r="O365" s="118">
        <f t="shared" si="38"/>
        <v>0</v>
      </c>
      <c r="P365" s="119">
        <f>SUMIF(Virkedager!C:C,"&lt;" &amp; H365,Virkedager!A:A)-SUMIF(Virkedager!C:C,"&lt;" &amp; F365,Virkedager!A:A)</f>
        <v>0</v>
      </c>
      <c r="Q365" s="120" t="str">
        <f t="shared" si="39"/>
        <v>Operatøraksess</v>
      </c>
      <c r="R365" s="121">
        <f>MATCH(Q365,'SLA-parameter DRIFT'!A:A,0)</f>
        <v>16</v>
      </c>
      <c r="S365" s="118" t="e">
        <f>VLOOKUP(DATE(YEAR(F365),MONTH(F365),DAY(F365)),Virkedager!C:G,IF(E365="B",3,2),0)+INDEX('SLA-parameter DRIFT'!D:D,R365+2)</f>
        <v>#N/A</v>
      </c>
      <c r="T365" s="122" t="e">
        <f>VLOOKUP(DATE(YEAR(F365),MONTH(F365),DAY(F365)),Virkedager!C:G,2,0)+INDEX('SLA-parameter DRIFT'!B:B,R365+1)</f>
        <v>#N/A</v>
      </c>
      <c r="U365" s="173" t="e">
        <f>VLOOKUP(DATE(YEAR(F365),MONTH(F365),DAY(F365)),Virkedager!C:G,IF(E365="B",3,2)+INDEX('SLA-parameter DRIFT'!E:E,R365+0,0),0)+INDEX('SLA-parameter DRIFT'!D:D,R365+1)</f>
        <v>#N/A</v>
      </c>
      <c r="V365" s="122" t="e">
        <f>VLOOKUP(DATE(YEAR(F365),MONTH(F365),DAY(F365)),Virkedager!C:G,2,0)+INDEX('SLA-parameter DRIFT'!B:B,R365+2)</f>
        <v>#N/A</v>
      </c>
      <c r="W365" s="118" t="e">
        <f>VLOOKUP(DATE(YEAR(F365),MONTH(F365),DAY(F365)),Virkedager!C:G,IF(E365="B",4,3)+INDEX('SLA-parameter DRIFT'!E:E,R365+2,0),0)+INDEX('SLA-parameter DRIFT'!D:D,R365+2)</f>
        <v>#N/A</v>
      </c>
      <c r="X365" s="122" t="str">
        <f t="shared" si="40"/>
        <v/>
      </c>
      <c r="Y365" s="119">
        <f>SUMIF(Virkedager!C:C,"&lt;" &amp; H365,Virkedager!A:A)-SUMIF(Virkedager!C:C,"&lt;" &amp; X365,Virkedager!A:A)</f>
        <v>0</v>
      </c>
      <c r="Z365" s="121" t="str">
        <f t="shared" si="41"/>
        <v/>
      </c>
      <c r="AA365" s="123" t="str">
        <f t="shared" si="36"/>
        <v/>
      </c>
      <c r="AB365" s="124" t="str">
        <f t="shared" si="42"/>
        <v/>
      </c>
      <c r="AC365" s="172"/>
    </row>
    <row r="366" spans="2:29" s="139" customFormat="1" ht="15" x14ac:dyDescent="0.25">
      <c r="B366" s="141"/>
      <c r="C366" s="142"/>
      <c r="D366" s="147"/>
      <c r="E366" s="148"/>
      <c r="F366" s="143"/>
      <c r="G366" s="144"/>
      <c r="H366" s="143"/>
      <c r="I366" s="144"/>
      <c r="J366" s="145"/>
      <c r="K366" s="146"/>
      <c r="L366" s="116" t="s">
        <v>77</v>
      </c>
      <c r="M366" s="117" t="s">
        <v>137</v>
      </c>
      <c r="N366" s="118">
        <f t="shared" si="37"/>
        <v>0</v>
      </c>
      <c r="O366" s="118">
        <f t="shared" si="38"/>
        <v>0</v>
      </c>
      <c r="P366" s="119">
        <f>SUMIF(Virkedager!C:C,"&lt;" &amp; H366,Virkedager!A:A)-SUMIF(Virkedager!C:C,"&lt;" &amp; F366,Virkedager!A:A)</f>
        <v>0</v>
      </c>
      <c r="Q366" s="120" t="str">
        <f t="shared" si="39"/>
        <v>Operatøraksess</v>
      </c>
      <c r="R366" s="121">
        <f>MATCH(Q366,'SLA-parameter DRIFT'!A:A,0)</f>
        <v>16</v>
      </c>
      <c r="S366" s="118" t="e">
        <f>VLOOKUP(DATE(YEAR(F366),MONTH(F366),DAY(F366)),Virkedager!C:G,IF(E366="B",3,2),0)+INDEX('SLA-parameter DRIFT'!D:D,R366+2)</f>
        <v>#N/A</v>
      </c>
      <c r="T366" s="122" t="e">
        <f>VLOOKUP(DATE(YEAR(F366),MONTH(F366),DAY(F366)),Virkedager!C:G,2,0)+INDEX('SLA-parameter DRIFT'!B:B,R366+1)</f>
        <v>#N/A</v>
      </c>
      <c r="U366" s="173" t="e">
        <f>VLOOKUP(DATE(YEAR(F366),MONTH(F366),DAY(F366)),Virkedager!C:G,IF(E366="B",3,2)+INDEX('SLA-parameter DRIFT'!E:E,R366+0,0),0)+INDEX('SLA-parameter DRIFT'!D:D,R366+1)</f>
        <v>#N/A</v>
      </c>
      <c r="V366" s="122" t="e">
        <f>VLOOKUP(DATE(YEAR(F366),MONTH(F366),DAY(F366)),Virkedager!C:G,2,0)+INDEX('SLA-parameter DRIFT'!B:B,R366+2)</f>
        <v>#N/A</v>
      </c>
      <c r="W366" s="118" t="e">
        <f>VLOOKUP(DATE(YEAR(F366),MONTH(F366),DAY(F366)),Virkedager!C:G,IF(E366="B",4,3)+INDEX('SLA-parameter DRIFT'!E:E,R366+2,0),0)+INDEX('SLA-parameter DRIFT'!D:D,R366+2)</f>
        <v>#N/A</v>
      </c>
      <c r="X366" s="122" t="str">
        <f t="shared" si="40"/>
        <v/>
      </c>
      <c r="Y366" s="119">
        <f>SUMIF(Virkedager!C:C,"&lt;" &amp; H366,Virkedager!A:A)-SUMIF(Virkedager!C:C,"&lt;" &amp; X366,Virkedager!A:A)</f>
        <v>0</v>
      </c>
      <c r="Z366" s="121" t="str">
        <f t="shared" si="41"/>
        <v/>
      </c>
      <c r="AA366" s="123" t="str">
        <f t="shared" si="36"/>
        <v/>
      </c>
      <c r="AB366" s="124" t="str">
        <f t="shared" si="42"/>
        <v/>
      </c>
      <c r="AC366" s="172"/>
    </row>
    <row r="367" spans="2:29" s="139" customFormat="1" ht="15" x14ac:dyDescent="0.25">
      <c r="B367" s="141"/>
      <c r="C367" s="142"/>
      <c r="D367" s="147"/>
      <c r="E367" s="148"/>
      <c r="F367" s="143"/>
      <c r="G367" s="144"/>
      <c r="H367" s="143"/>
      <c r="I367" s="144"/>
      <c r="J367" s="145"/>
      <c r="K367" s="146"/>
      <c r="L367" s="116" t="s">
        <v>77</v>
      </c>
      <c r="M367" s="117" t="s">
        <v>137</v>
      </c>
      <c r="N367" s="118">
        <f t="shared" si="37"/>
        <v>0</v>
      </c>
      <c r="O367" s="118">
        <f t="shared" si="38"/>
        <v>0</v>
      </c>
      <c r="P367" s="119">
        <f>SUMIF(Virkedager!C:C,"&lt;" &amp; H367,Virkedager!A:A)-SUMIF(Virkedager!C:C,"&lt;" &amp; F367,Virkedager!A:A)</f>
        <v>0</v>
      </c>
      <c r="Q367" s="120" t="str">
        <f t="shared" si="39"/>
        <v>Operatøraksess</v>
      </c>
      <c r="R367" s="121">
        <f>MATCH(Q367,'SLA-parameter DRIFT'!A:A,0)</f>
        <v>16</v>
      </c>
      <c r="S367" s="118" t="e">
        <f>VLOOKUP(DATE(YEAR(F367),MONTH(F367),DAY(F367)),Virkedager!C:G,IF(E367="B",3,2),0)+INDEX('SLA-parameter DRIFT'!D:D,R367+2)</f>
        <v>#N/A</v>
      </c>
      <c r="T367" s="122" t="e">
        <f>VLOOKUP(DATE(YEAR(F367),MONTH(F367),DAY(F367)),Virkedager!C:G,2,0)+INDEX('SLA-parameter DRIFT'!B:B,R367+1)</f>
        <v>#N/A</v>
      </c>
      <c r="U367" s="173" t="e">
        <f>VLOOKUP(DATE(YEAR(F367),MONTH(F367),DAY(F367)),Virkedager!C:G,IF(E367="B",3,2)+INDEX('SLA-parameter DRIFT'!E:E,R367+0,0),0)+INDEX('SLA-parameter DRIFT'!D:D,R367+1)</f>
        <v>#N/A</v>
      </c>
      <c r="V367" s="122" t="e">
        <f>VLOOKUP(DATE(YEAR(F367),MONTH(F367),DAY(F367)),Virkedager!C:G,2,0)+INDEX('SLA-parameter DRIFT'!B:B,R367+2)</f>
        <v>#N/A</v>
      </c>
      <c r="W367" s="118" t="e">
        <f>VLOOKUP(DATE(YEAR(F367),MONTH(F367),DAY(F367)),Virkedager!C:G,IF(E367="B",4,3)+INDEX('SLA-parameter DRIFT'!E:E,R367+2,0),0)+INDEX('SLA-parameter DRIFT'!D:D,R367+2)</f>
        <v>#N/A</v>
      </c>
      <c r="X367" s="122" t="str">
        <f t="shared" si="40"/>
        <v/>
      </c>
      <c r="Y367" s="119">
        <f>SUMIF(Virkedager!C:C,"&lt;" &amp; H367,Virkedager!A:A)-SUMIF(Virkedager!C:C,"&lt;" &amp; X367,Virkedager!A:A)</f>
        <v>0</v>
      </c>
      <c r="Z367" s="121" t="str">
        <f t="shared" si="41"/>
        <v/>
      </c>
      <c r="AA367" s="123" t="str">
        <f t="shared" si="36"/>
        <v/>
      </c>
      <c r="AB367" s="124" t="str">
        <f t="shared" si="42"/>
        <v/>
      </c>
      <c r="AC367" s="172"/>
    </row>
    <row r="368" spans="2:29" s="139" customFormat="1" ht="15" x14ac:dyDescent="0.25">
      <c r="B368" s="141"/>
      <c r="C368" s="142"/>
      <c r="D368" s="147"/>
      <c r="E368" s="148"/>
      <c r="F368" s="143"/>
      <c r="G368" s="144"/>
      <c r="H368" s="143"/>
      <c r="I368" s="144"/>
      <c r="J368" s="145"/>
      <c r="K368" s="146"/>
      <c r="L368" s="116" t="s">
        <v>77</v>
      </c>
      <c r="M368" s="117" t="s">
        <v>137</v>
      </c>
      <c r="N368" s="118">
        <f t="shared" si="37"/>
        <v>0</v>
      </c>
      <c r="O368" s="118">
        <f t="shared" si="38"/>
        <v>0</v>
      </c>
      <c r="P368" s="119">
        <f>SUMIF(Virkedager!C:C,"&lt;" &amp; H368,Virkedager!A:A)-SUMIF(Virkedager!C:C,"&lt;" &amp; F368,Virkedager!A:A)</f>
        <v>0</v>
      </c>
      <c r="Q368" s="120" t="str">
        <f t="shared" si="39"/>
        <v>Operatøraksess</v>
      </c>
      <c r="R368" s="121">
        <f>MATCH(Q368,'SLA-parameter DRIFT'!A:A,0)</f>
        <v>16</v>
      </c>
      <c r="S368" s="118" t="e">
        <f>VLOOKUP(DATE(YEAR(F368),MONTH(F368),DAY(F368)),Virkedager!C:G,IF(E368="B",3,2),0)+INDEX('SLA-parameter DRIFT'!D:D,R368+2)</f>
        <v>#N/A</v>
      </c>
      <c r="T368" s="122" t="e">
        <f>VLOOKUP(DATE(YEAR(F368),MONTH(F368),DAY(F368)),Virkedager!C:G,2,0)+INDEX('SLA-parameter DRIFT'!B:B,R368+1)</f>
        <v>#N/A</v>
      </c>
      <c r="U368" s="173" t="e">
        <f>VLOOKUP(DATE(YEAR(F368),MONTH(F368),DAY(F368)),Virkedager!C:G,IF(E368="B",3,2)+INDEX('SLA-parameter DRIFT'!E:E,R368+0,0),0)+INDEX('SLA-parameter DRIFT'!D:D,R368+1)</f>
        <v>#N/A</v>
      </c>
      <c r="V368" s="122" t="e">
        <f>VLOOKUP(DATE(YEAR(F368),MONTH(F368),DAY(F368)),Virkedager!C:G,2,0)+INDEX('SLA-parameter DRIFT'!B:B,R368+2)</f>
        <v>#N/A</v>
      </c>
      <c r="W368" s="118" t="e">
        <f>VLOOKUP(DATE(YEAR(F368),MONTH(F368),DAY(F368)),Virkedager!C:G,IF(E368="B",4,3)+INDEX('SLA-parameter DRIFT'!E:E,R368+2,0),0)+INDEX('SLA-parameter DRIFT'!D:D,R368+2)</f>
        <v>#N/A</v>
      </c>
      <c r="X368" s="122" t="str">
        <f t="shared" si="40"/>
        <v/>
      </c>
      <c r="Y368" s="119">
        <f>SUMIF(Virkedager!C:C,"&lt;" &amp; H368,Virkedager!A:A)-SUMIF(Virkedager!C:C,"&lt;" &amp; X368,Virkedager!A:A)</f>
        <v>0</v>
      </c>
      <c r="Z368" s="121" t="str">
        <f t="shared" si="41"/>
        <v/>
      </c>
      <c r="AA368" s="123" t="str">
        <f t="shared" si="36"/>
        <v/>
      </c>
      <c r="AB368" s="124" t="str">
        <f t="shared" si="42"/>
        <v/>
      </c>
      <c r="AC368" s="172"/>
    </row>
    <row r="369" spans="2:29" s="139" customFormat="1" ht="15" x14ac:dyDescent="0.25">
      <c r="B369" s="141"/>
      <c r="C369" s="142"/>
      <c r="D369" s="147"/>
      <c r="E369" s="148"/>
      <c r="F369" s="143"/>
      <c r="G369" s="144"/>
      <c r="H369" s="143"/>
      <c r="I369" s="144"/>
      <c r="J369" s="145"/>
      <c r="K369" s="146"/>
      <c r="L369" s="116" t="s">
        <v>77</v>
      </c>
      <c r="M369" s="117" t="s">
        <v>137</v>
      </c>
      <c r="N369" s="118">
        <f t="shared" si="37"/>
        <v>0</v>
      </c>
      <c r="O369" s="118">
        <f t="shared" si="38"/>
        <v>0</v>
      </c>
      <c r="P369" s="119">
        <f>SUMIF(Virkedager!C:C,"&lt;" &amp; H369,Virkedager!A:A)-SUMIF(Virkedager!C:C,"&lt;" &amp; F369,Virkedager!A:A)</f>
        <v>0</v>
      </c>
      <c r="Q369" s="120" t="str">
        <f t="shared" si="39"/>
        <v>Operatøraksess</v>
      </c>
      <c r="R369" s="121">
        <f>MATCH(Q369,'SLA-parameter DRIFT'!A:A,0)</f>
        <v>16</v>
      </c>
      <c r="S369" s="118" t="e">
        <f>VLOOKUP(DATE(YEAR(F369),MONTH(F369),DAY(F369)),Virkedager!C:G,IF(E369="B",3,2),0)+INDEX('SLA-parameter DRIFT'!D:D,R369+2)</f>
        <v>#N/A</v>
      </c>
      <c r="T369" s="122" t="e">
        <f>VLOOKUP(DATE(YEAR(F369),MONTH(F369),DAY(F369)),Virkedager!C:G,2,0)+INDEX('SLA-parameter DRIFT'!B:B,R369+1)</f>
        <v>#N/A</v>
      </c>
      <c r="U369" s="173" t="e">
        <f>VLOOKUP(DATE(YEAR(F369),MONTH(F369),DAY(F369)),Virkedager!C:G,IF(E369="B",3,2)+INDEX('SLA-parameter DRIFT'!E:E,R369+0,0),0)+INDEX('SLA-parameter DRIFT'!D:D,R369+1)</f>
        <v>#N/A</v>
      </c>
      <c r="V369" s="122" t="e">
        <f>VLOOKUP(DATE(YEAR(F369),MONTH(F369),DAY(F369)),Virkedager!C:G,2,0)+INDEX('SLA-parameter DRIFT'!B:B,R369+2)</f>
        <v>#N/A</v>
      </c>
      <c r="W369" s="118" t="e">
        <f>VLOOKUP(DATE(YEAR(F369),MONTH(F369),DAY(F369)),Virkedager!C:G,IF(E369="B",4,3)+INDEX('SLA-parameter DRIFT'!E:E,R369+2,0),0)+INDEX('SLA-parameter DRIFT'!D:D,R369+2)</f>
        <v>#N/A</v>
      </c>
      <c r="X369" s="122" t="str">
        <f t="shared" si="40"/>
        <v/>
      </c>
      <c r="Y369" s="119">
        <f>SUMIF(Virkedager!C:C,"&lt;" &amp; H369,Virkedager!A:A)-SUMIF(Virkedager!C:C,"&lt;" &amp; X369,Virkedager!A:A)</f>
        <v>0</v>
      </c>
      <c r="Z369" s="121" t="str">
        <f t="shared" si="41"/>
        <v/>
      </c>
      <c r="AA369" s="123" t="str">
        <f t="shared" si="36"/>
        <v/>
      </c>
      <c r="AB369" s="124" t="str">
        <f t="shared" si="42"/>
        <v/>
      </c>
      <c r="AC369" s="172"/>
    </row>
    <row r="370" spans="2:29" s="139" customFormat="1" ht="15" x14ac:dyDescent="0.25">
      <c r="B370" s="141"/>
      <c r="C370" s="142"/>
      <c r="D370" s="147"/>
      <c r="E370" s="148"/>
      <c r="F370" s="143"/>
      <c r="G370" s="144"/>
      <c r="H370" s="143"/>
      <c r="I370" s="144"/>
      <c r="J370" s="145"/>
      <c r="K370" s="146"/>
      <c r="L370" s="116" t="s">
        <v>77</v>
      </c>
      <c r="M370" s="117" t="s">
        <v>137</v>
      </c>
      <c r="N370" s="118">
        <f t="shared" si="37"/>
        <v>0</v>
      </c>
      <c r="O370" s="118">
        <f t="shared" si="38"/>
        <v>0</v>
      </c>
      <c r="P370" s="119">
        <f>SUMIF(Virkedager!C:C,"&lt;" &amp; H370,Virkedager!A:A)-SUMIF(Virkedager!C:C,"&lt;" &amp; F370,Virkedager!A:A)</f>
        <v>0</v>
      </c>
      <c r="Q370" s="120" t="str">
        <f t="shared" si="39"/>
        <v>Operatøraksess</v>
      </c>
      <c r="R370" s="121">
        <f>MATCH(Q370,'SLA-parameter DRIFT'!A:A,0)</f>
        <v>16</v>
      </c>
      <c r="S370" s="118" t="e">
        <f>VLOOKUP(DATE(YEAR(F370),MONTH(F370),DAY(F370)),Virkedager!C:G,IF(E370="B",3,2),0)+INDEX('SLA-parameter DRIFT'!D:D,R370+2)</f>
        <v>#N/A</v>
      </c>
      <c r="T370" s="122" t="e">
        <f>VLOOKUP(DATE(YEAR(F370),MONTH(F370),DAY(F370)),Virkedager!C:G,2,0)+INDEX('SLA-parameter DRIFT'!B:B,R370+1)</f>
        <v>#N/A</v>
      </c>
      <c r="U370" s="173" t="e">
        <f>VLOOKUP(DATE(YEAR(F370),MONTH(F370),DAY(F370)),Virkedager!C:G,IF(E370="B",3,2)+INDEX('SLA-parameter DRIFT'!E:E,R370+0,0),0)+INDEX('SLA-parameter DRIFT'!D:D,R370+1)</f>
        <v>#N/A</v>
      </c>
      <c r="V370" s="122" t="e">
        <f>VLOOKUP(DATE(YEAR(F370),MONTH(F370),DAY(F370)),Virkedager!C:G,2,0)+INDEX('SLA-parameter DRIFT'!B:B,R370+2)</f>
        <v>#N/A</v>
      </c>
      <c r="W370" s="118" t="e">
        <f>VLOOKUP(DATE(YEAR(F370),MONTH(F370),DAY(F370)),Virkedager!C:G,IF(E370="B",4,3)+INDEX('SLA-parameter DRIFT'!E:E,R370+2,0),0)+INDEX('SLA-parameter DRIFT'!D:D,R370+2)</f>
        <v>#N/A</v>
      </c>
      <c r="X370" s="122" t="str">
        <f t="shared" si="40"/>
        <v/>
      </c>
      <c r="Y370" s="119">
        <f>SUMIF(Virkedager!C:C,"&lt;" &amp; H370,Virkedager!A:A)-SUMIF(Virkedager!C:C,"&lt;" &amp; X370,Virkedager!A:A)</f>
        <v>0</v>
      </c>
      <c r="Z370" s="121" t="str">
        <f t="shared" si="41"/>
        <v/>
      </c>
      <c r="AA370" s="123" t="str">
        <f t="shared" si="36"/>
        <v/>
      </c>
      <c r="AB370" s="124" t="str">
        <f t="shared" si="42"/>
        <v/>
      </c>
      <c r="AC370" s="172"/>
    </row>
    <row r="371" spans="2:29" s="139" customFormat="1" ht="15" x14ac:dyDescent="0.25">
      <c r="B371" s="141"/>
      <c r="C371" s="142"/>
      <c r="D371" s="147"/>
      <c r="E371" s="148"/>
      <c r="F371" s="143"/>
      <c r="G371" s="144"/>
      <c r="H371" s="143"/>
      <c r="I371" s="144"/>
      <c r="J371" s="145"/>
      <c r="K371" s="146"/>
      <c r="L371" s="116" t="s">
        <v>77</v>
      </c>
      <c r="M371" s="117" t="s">
        <v>137</v>
      </c>
      <c r="N371" s="118">
        <f t="shared" si="37"/>
        <v>0</v>
      </c>
      <c r="O371" s="118">
        <f t="shared" si="38"/>
        <v>0</v>
      </c>
      <c r="P371" s="119">
        <f>SUMIF(Virkedager!C:C,"&lt;" &amp; H371,Virkedager!A:A)-SUMIF(Virkedager!C:C,"&lt;" &amp; F371,Virkedager!A:A)</f>
        <v>0</v>
      </c>
      <c r="Q371" s="120" t="str">
        <f t="shared" si="39"/>
        <v>Operatøraksess</v>
      </c>
      <c r="R371" s="121">
        <f>MATCH(Q371,'SLA-parameter DRIFT'!A:A,0)</f>
        <v>16</v>
      </c>
      <c r="S371" s="118" t="e">
        <f>VLOOKUP(DATE(YEAR(F371),MONTH(F371),DAY(F371)),Virkedager!C:G,IF(E371="B",3,2),0)+INDEX('SLA-parameter DRIFT'!D:D,R371+2)</f>
        <v>#N/A</v>
      </c>
      <c r="T371" s="122" t="e">
        <f>VLOOKUP(DATE(YEAR(F371),MONTH(F371),DAY(F371)),Virkedager!C:G,2,0)+INDEX('SLA-parameter DRIFT'!B:B,R371+1)</f>
        <v>#N/A</v>
      </c>
      <c r="U371" s="173" t="e">
        <f>VLOOKUP(DATE(YEAR(F371),MONTH(F371),DAY(F371)),Virkedager!C:G,IF(E371="B",3,2)+INDEX('SLA-parameter DRIFT'!E:E,R371+0,0),0)+INDEX('SLA-parameter DRIFT'!D:D,R371+1)</f>
        <v>#N/A</v>
      </c>
      <c r="V371" s="122" t="e">
        <f>VLOOKUP(DATE(YEAR(F371),MONTH(F371),DAY(F371)),Virkedager!C:G,2,0)+INDEX('SLA-parameter DRIFT'!B:B,R371+2)</f>
        <v>#N/A</v>
      </c>
      <c r="W371" s="118" t="e">
        <f>VLOOKUP(DATE(YEAR(F371),MONTH(F371),DAY(F371)),Virkedager!C:G,IF(E371="B",4,3)+INDEX('SLA-parameter DRIFT'!E:E,R371+2,0),0)+INDEX('SLA-parameter DRIFT'!D:D,R371+2)</f>
        <v>#N/A</v>
      </c>
      <c r="X371" s="122" t="str">
        <f t="shared" si="40"/>
        <v/>
      </c>
      <c r="Y371" s="119">
        <f>SUMIF(Virkedager!C:C,"&lt;" &amp; H371,Virkedager!A:A)-SUMIF(Virkedager!C:C,"&lt;" &amp; X371,Virkedager!A:A)</f>
        <v>0</v>
      </c>
      <c r="Z371" s="121" t="str">
        <f t="shared" si="41"/>
        <v/>
      </c>
      <c r="AA371" s="123" t="str">
        <f t="shared" si="36"/>
        <v/>
      </c>
      <c r="AB371" s="124" t="str">
        <f t="shared" si="42"/>
        <v/>
      </c>
      <c r="AC371" s="172"/>
    </row>
    <row r="372" spans="2:29" s="139" customFormat="1" ht="15" x14ac:dyDescent="0.25">
      <c r="B372" s="141"/>
      <c r="C372" s="142"/>
      <c r="D372" s="147"/>
      <c r="E372" s="148"/>
      <c r="F372" s="143"/>
      <c r="G372" s="144"/>
      <c r="H372" s="143"/>
      <c r="I372" s="144"/>
      <c r="J372" s="145"/>
      <c r="K372" s="146"/>
      <c r="L372" s="116" t="s">
        <v>77</v>
      </c>
      <c r="M372" s="117" t="s">
        <v>137</v>
      </c>
      <c r="N372" s="118">
        <f t="shared" si="37"/>
        <v>0</v>
      </c>
      <c r="O372" s="118">
        <f t="shared" si="38"/>
        <v>0</v>
      </c>
      <c r="P372" s="119">
        <f>SUMIF(Virkedager!C:C,"&lt;" &amp; H372,Virkedager!A:A)-SUMIF(Virkedager!C:C,"&lt;" &amp; F372,Virkedager!A:A)</f>
        <v>0</v>
      </c>
      <c r="Q372" s="120" t="str">
        <f t="shared" si="39"/>
        <v>Operatøraksess</v>
      </c>
      <c r="R372" s="121">
        <f>MATCH(Q372,'SLA-parameter DRIFT'!A:A,0)</f>
        <v>16</v>
      </c>
      <c r="S372" s="118" t="e">
        <f>VLOOKUP(DATE(YEAR(F372),MONTH(F372),DAY(F372)),Virkedager!C:G,IF(E372="B",3,2),0)+INDEX('SLA-parameter DRIFT'!D:D,R372+2)</f>
        <v>#N/A</v>
      </c>
      <c r="T372" s="122" t="e">
        <f>VLOOKUP(DATE(YEAR(F372),MONTH(F372),DAY(F372)),Virkedager!C:G,2,0)+INDEX('SLA-parameter DRIFT'!B:B,R372+1)</f>
        <v>#N/A</v>
      </c>
      <c r="U372" s="173" t="e">
        <f>VLOOKUP(DATE(YEAR(F372),MONTH(F372),DAY(F372)),Virkedager!C:G,IF(E372="B",3,2)+INDEX('SLA-parameter DRIFT'!E:E,R372+0,0),0)+INDEX('SLA-parameter DRIFT'!D:D,R372+1)</f>
        <v>#N/A</v>
      </c>
      <c r="V372" s="122" t="e">
        <f>VLOOKUP(DATE(YEAR(F372),MONTH(F372),DAY(F372)),Virkedager!C:G,2,0)+INDEX('SLA-parameter DRIFT'!B:B,R372+2)</f>
        <v>#N/A</v>
      </c>
      <c r="W372" s="118" t="e">
        <f>VLOOKUP(DATE(YEAR(F372),MONTH(F372),DAY(F372)),Virkedager!C:G,IF(E372="B",4,3)+INDEX('SLA-parameter DRIFT'!E:E,R372+2,0),0)+INDEX('SLA-parameter DRIFT'!D:D,R372+2)</f>
        <v>#N/A</v>
      </c>
      <c r="X372" s="122" t="str">
        <f t="shared" si="40"/>
        <v/>
      </c>
      <c r="Y372" s="119">
        <f>SUMIF(Virkedager!C:C,"&lt;" &amp; H372,Virkedager!A:A)-SUMIF(Virkedager!C:C,"&lt;" &amp; X372,Virkedager!A:A)</f>
        <v>0</v>
      </c>
      <c r="Z372" s="121" t="str">
        <f t="shared" si="41"/>
        <v/>
      </c>
      <c r="AA372" s="123" t="str">
        <f t="shared" si="36"/>
        <v/>
      </c>
      <c r="AB372" s="124" t="str">
        <f t="shared" si="42"/>
        <v/>
      </c>
      <c r="AC372" s="172"/>
    </row>
    <row r="373" spans="2:29" s="139" customFormat="1" ht="15" x14ac:dyDescent="0.25">
      <c r="B373" s="141"/>
      <c r="C373" s="142"/>
      <c r="D373" s="147"/>
      <c r="E373" s="148"/>
      <c r="F373" s="143"/>
      <c r="G373" s="144"/>
      <c r="H373" s="143"/>
      <c r="I373" s="144"/>
      <c r="J373" s="145"/>
      <c r="K373" s="146"/>
      <c r="L373" s="116" t="s">
        <v>77</v>
      </c>
      <c r="M373" s="117" t="s">
        <v>137</v>
      </c>
      <c r="N373" s="118">
        <f t="shared" si="37"/>
        <v>0</v>
      </c>
      <c r="O373" s="118">
        <f t="shared" si="38"/>
        <v>0</v>
      </c>
      <c r="P373" s="119">
        <f>SUMIF(Virkedager!C:C,"&lt;" &amp; H373,Virkedager!A:A)-SUMIF(Virkedager!C:C,"&lt;" &amp; F373,Virkedager!A:A)</f>
        <v>0</v>
      </c>
      <c r="Q373" s="120" t="str">
        <f t="shared" si="39"/>
        <v>Operatøraksess</v>
      </c>
      <c r="R373" s="121">
        <f>MATCH(Q373,'SLA-parameter DRIFT'!A:A,0)</f>
        <v>16</v>
      </c>
      <c r="S373" s="118" t="e">
        <f>VLOOKUP(DATE(YEAR(F373),MONTH(F373),DAY(F373)),Virkedager!C:G,IF(E373="B",3,2),0)+INDEX('SLA-parameter DRIFT'!D:D,R373+2)</f>
        <v>#N/A</v>
      </c>
      <c r="T373" s="122" t="e">
        <f>VLOOKUP(DATE(YEAR(F373),MONTH(F373),DAY(F373)),Virkedager!C:G,2,0)+INDEX('SLA-parameter DRIFT'!B:B,R373+1)</f>
        <v>#N/A</v>
      </c>
      <c r="U373" s="173" t="e">
        <f>VLOOKUP(DATE(YEAR(F373),MONTH(F373),DAY(F373)),Virkedager!C:G,IF(E373="B",3,2)+INDEX('SLA-parameter DRIFT'!E:E,R373+0,0),0)+INDEX('SLA-parameter DRIFT'!D:D,R373+1)</f>
        <v>#N/A</v>
      </c>
      <c r="V373" s="122" t="e">
        <f>VLOOKUP(DATE(YEAR(F373),MONTH(F373),DAY(F373)),Virkedager!C:G,2,0)+INDEX('SLA-parameter DRIFT'!B:B,R373+2)</f>
        <v>#N/A</v>
      </c>
      <c r="W373" s="118" t="e">
        <f>VLOOKUP(DATE(YEAR(F373),MONTH(F373),DAY(F373)),Virkedager!C:G,IF(E373="B",4,3)+INDEX('SLA-parameter DRIFT'!E:E,R373+2,0),0)+INDEX('SLA-parameter DRIFT'!D:D,R373+2)</f>
        <v>#N/A</v>
      </c>
      <c r="X373" s="122" t="str">
        <f t="shared" si="40"/>
        <v/>
      </c>
      <c r="Y373" s="119">
        <f>SUMIF(Virkedager!C:C,"&lt;" &amp; H373,Virkedager!A:A)-SUMIF(Virkedager!C:C,"&lt;" &amp; X373,Virkedager!A:A)</f>
        <v>0</v>
      </c>
      <c r="Z373" s="121" t="str">
        <f t="shared" si="41"/>
        <v/>
      </c>
      <c r="AA373" s="123" t="str">
        <f t="shared" si="36"/>
        <v/>
      </c>
      <c r="AB373" s="124" t="str">
        <f t="shared" si="42"/>
        <v/>
      </c>
      <c r="AC373" s="172"/>
    </row>
    <row r="374" spans="2:29" s="139" customFormat="1" ht="15" x14ac:dyDescent="0.25">
      <c r="B374" s="141"/>
      <c r="C374" s="142"/>
      <c r="D374" s="147"/>
      <c r="E374" s="148"/>
      <c r="F374" s="143"/>
      <c r="G374" s="144"/>
      <c r="H374" s="143"/>
      <c r="I374" s="144"/>
      <c r="J374" s="145"/>
      <c r="K374" s="146"/>
      <c r="L374" s="116" t="s">
        <v>77</v>
      </c>
      <c r="M374" s="117" t="s">
        <v>137</v>
      </c>
      <c r="N374" s="118">
        <f t="shared" si="37"/>
        <v>0</v>
      </c>
      <c r="O374" s="118">
        <f t="shared" si="38"/>
        <v>0</v>
      </c>
      <c r="P374" s="119">
        <f>SUMIF(Virkedager!C:C,"&lt;" &amp; H374,Virkedager!A:A)-SUMIF(Virkedager!C:C,"&lt;" &amp; F374,Virkedager!A:A)</f>
        <v>0</v>
      </c>
      <c r="Q374" s="120" t="str">
        <f t="shared" si="39"/>
        <v>Operatøraksess</v>
      </c>
      <c r="R374" s="121">
        <f>MATCH(Q374,'SLA-parameter DRIFT'!A:A,0)</f>
        <v>16</v>
      </c>
      <c r="S374" s="118" t="e">
        <f>VLOOKUP(DATE(YEAR(F374),MONTH(F374),DAY(F374)),Virkedager!C:G,IF(E374="B",3,2),0)+INDEX('SLA-parameter DRIFT'!D:D,R374+2)</f>
        <v>#N/A</v>
      </c>
      <c r="T374" s="122" t="e">
        <f>VLOOKUP(DATE(YEAR(F374),MONTH(F374),DAY(F374)),Virkedager!C:G,2,0)+INDEX('SLA-parameter DRIFT'!B:B,R374+1)</f>
        <v>#N/A</v>
      </c>
      <c r="U374" s="173" t="e">
        <f>VLOOKUP(DATE(YEAR(F374),MONTH(F374),DAY(F374)),Virkedager!C:G,IF(E374="B",3,2)+INDEX('SLA-parameter DRIFT'!E:E,R374+0,0),0)+INDEX('SLA-parameter DRIFT'!D:D,R374+1)</f>
        <v>#N/A</v>
      </c>
      <c r="V374" s="122" t="e">
        <f>VLOOKUP(DATE(YEAR(F374),MONTH(F374),DAY(F374)),Virkedager!C:G,2,0)+INDEX('SLA-parameter DRIFT'!B:B,R374+2)</f>
        <v>#N/A</v>
      </c>
      <c r="W374" s="118" t="e">
        <f>VLOOKUP(DATE(YEAR(F374),MONTH(F374),DAY(F374)),Virkedager!C:G,IF(E374="B",4,3)+INDEX('SLA-parameter DRIFT'!E:E,R374+2,0),0)+INDEX('SLA-parameter DRIFT'!D:D,R374+2)</f>
        <v>#N/A</v>
      </c>
      <c r="X374" s="122" t="str">
        <f t="shared" si="40"/>
        <v/>
      </c>
      <c r="Y374" s="119">
        <f>SUMIF(Virkedager!C:C,"&lt;" &amp; H374,Virkedager!A:A)-SUMIF(Virkedager!C:C,"&lt;" &amp; X374,Virkedager!A:A)</f>
        <v>0</v>
      </c>
      <c r="Z374" s="121" t="str">
        <f t="shared" si="41"/>
        <v/>
      </c>
      <c r="AA374" s="123" t="str">
        <f t="shared" si="36"/>
        <v/>
      </c>
      <c r="AB374" s="124" t="str">
        <f t="shared" si="42"/>
        <v/>
      </c>
      <c r="AC374" s="172"/>
    </row>
    <row r="375" spans="2:29" s="139" customFormat="1" ht="15" x14ac:dyDescent="0.25">
      <c r="B375" s="141"/>
      <c r="C375" s="142"/>
      <c r="D375" s="147"/>
      <c r="E375" s="148"/>
      <c r="F375" s="143"/>
      <c r="G375" s="144"/>
      <c r="H375" s="143"/>
      <c r="I375" s="144"/>
      <c r="J375" s="145"/>
      <c r="K375" s="146"/>
      <c r="L375" s="116" t="s">
        <v>77</v>
      </c>
      <c r="M375" s="117" t="s">
        <v>137</v>
      </c>
      <c r="N375" s="118">
        <f t="shared" si="37"/>
        <v>0</v>
      </c>
      <c r="O375" s="118">
        <f t="shared" si="38"/>
        <v>0</v>
      </c>
      <c r="P375" s="119">
        <f>SUMIF(Virkedager!C:C,"&lt;" &amp; H375,Virkedager!A:A)-SUMIF(Virkedager!C:C,"&lt;" &amp; F375,Virkedager!A:A)</f>
        <v>0</v>
      </c>
      <c r="Q375" s="120" t="str">
        <f t="shared" si="39"/>
        <v>Operatøraksess</v>
      </c>
      <c r="R375" s="121">
        <f>MATCH(Q375,'SLA-parameter DRIFT'!A:A,0)</f>
        <v>16</v>
      </c>
      <c r="S375" s="118" t="e">
        <f>VLOOKUP(DATE(YEAR(F375),MONTH(F375),DAY(F375)),Virkedager!C:G,IF(E375="B",3,2),0)+INDEX('SLA-parameter DRIFT'!D:D,R375+2)</f>
        <v>#N/A</v>
      </c>
      <c r="T375" s="122" t="e">
        <f>VLOOKUP(DATE(YEAR(F375),MONTH(F375),DAY(F375)),Virkedager!C:G,2,0)+INDEX('SLA-parameter DRIFT'!B:B,R375+1)</f>
        <v>#N/A</v>
      </c>
      <c r="U375" s="173" t="e">
        <f>VLOOKUP(DATE(YEAR(F375),MONTH(F375),DAY(F375)),Virkedager!C:G,IF(E375="B",3,2)+INDEX('SLA-parameter DRIFT'!E:E,R375+0,0),0)+INDEX('SLA-parameter DRIFT'!D:D,R375+1)</f>
        <v>#N/A</v>
      </c>
      <c r="V375" s="122" t="e">
        <f>VLOOKUP(DATE(YEAR(F375),MONTH(F375),DAY(F375)),Virkedager!C:G,2,0)+INDEX('SLA-parameter DRIFT'!B:B,R375+2)</f>
        <v>#N/A</v>
      </c>
      <c r="W375" s="118" t="e">
        <f>VLOOKUP(DATE(YEAR(F375),MONTH(F375),DAY(F375)),Virkedager!C:G,IF(E375="B",4,3)+INDEX('SLA-parameter DRIFT'!E:E,R375+2,0),0)+INDEX('SLA-parameter DRIFT'!D:D,R375+2)</f>
        <v>#N/A</v>
      </c>
      <c r="X375" s="122" t="str">
        <f t="shared" si="40"/>
        <v/>
      </c>
      <c r="Y375" s="119">
        <f>SUMIF(Virkedager!C:C,"&lt;" &amp; H375,Virkedager!A:A)-SUMIF(Virkedager!C:C,"&lt;" &amp; X375,Virkedager!A:A)</f>
        <v>0</v>
      </c>
      <c r="Z375" s="121" t="str">
        <f t="shared" si="41"/>
        <v/>
      </c>
      <c r="AA375" s="123" t="str">
        <f t="shared" si="36"/>
        <v/>
      </c>
      <c r="AB375" s="124" t="str">
        <f t="shared" si="42"/>
        <v/>
      </c>
      <c r="AC375" s="172"/>
    </row>
    <row r="376" spans="2:29" s="139" customFormat="1" ht="15" x14ac:dyDescent="0.25">
      <c r="B376" s="141"/>
      <c r="C376" s="142"/>
      <c r="D376" s="147"/>
      <c r="E376" s="148"/>
      <c r="F376" s="143"/>
      <c r="G376" s="144"/>
      <c r="H376" s="143"/>
      <c r="I376" s="144"/>
      <c r="J376" s="145"/>
      <c r="K376" s="146"/>
      <c r="L376" s="116" t="s">
        <v>77</v>
      </c>
      <c r="M376" s="117" t="s">
        <v>137</v>
      </c>
      <c r="N376" s="118">
        <f t="shared" si="37"/>
        <v>0</v>
      </c>
      <c r="O376" s="118">
        <f t="shared" si="38"/>
        <v>0</v>
      </c>
      <c r="P376" s="119">
        <f>SUMIF(Virkedager!C:C,"&lt;" &amp; H376,Virkedager!A:A)-SUMIF(Virkedager!C:C,"&lt;" &amp; F376,Virkedager!A:A)</f>
        <v>0</v>
      </c>
      <c r="Q376" s="120" t="str">
        <f t="shared" si="39"/>
        <v>Operatøraksess</v>
      </c>
      <c r="R376" s="121">
        <f>MATCH(Q376,'SLA-parameter DRIFT'!A:A,0)</f>
        <v>16</v>
      </c>
      <c r="S376" s="118" t="e">
        <f>VLOOKUP(DATE(YEAR(F376),MONTH(F376),DAY(F376)),Virkedager!C:G,IF(E376="B",3,2),0)+INDEX('SLA-parameter DRIFT'!D:D,R376+2)</f>
        <v>#N/A</v>
      </c>
      <c r="T376" s="122" t="e">
        <f>VLOOKUP(DATE(YEAR(F376),MONTH(F376),DAY(F376)),Virkedager!C:G,2,0)+INDEX('SLA-parameter DRIFT'!B:B,R376+1)</f>
        <v>#N/A</v>
      </c>
      <c r="U376" s="173" t="e">
        <f>VLOOKUP(DATE(YEAR(F376),MONTH(F376),DAY(F376)),Virkedager!C:G,IF(E376="B",3,2)+INDEX('SLA-parameter DRIFT'!E:E,R376+0,0),0)+INDEX('SLA-parameter DRIFT'!D:D,R376+1)</f>
        <v>#N/A</v>
      </c>
      <c r="V376" s="122" t="e">
        <f>VLOOKUP(DATE(YEAR(F376),MONTH(F376),DAY(F376)),Virkedager!C:G,2,0)+INDEX('SLA-parameter DRIFT'!B:B,R376+2)</f>
        <v>#N/A</v>
      </c>
      <c r="W376" s="118" t="e">
        <f>VLOOKUP(DATE(YEAR(F376),MONTH(F376),DAY(F376)),Virkedager!C:G,IF(E376="B",4,3)+INDEX('SLA-parameter DRIFT'!E:E,R376+2,0),0)+INDEX('SLA-parameter DRIFT'!D:D,R376+2)</f>
        <v>#N/A</v>
      </c>
      <c r="X376" s="122" t="str">
        <f t="shared" si="40"/>
        <v/>
      </c>
      <c r="Y376" s="119">
        <f>SUMIF(Virkedager!C:C,"&lt;" &amp; H376,Virkedager!A:A)-SUMIF(Virkedager!C:C,"&lt;" &amp; X376,Virkedager!A:A)</f>
        <v>0</v>
      </c>
      <c r="Z376" s="121" t="str">
        <f t="shared" si="41"/>
        <v/>
      </c>
      <c r="AA376" s="123" t="str">
        <f t="shared" si="36"/>
        <v/>
      </c>
      <c r="AB376" s="124" t="str">
        <f t="shared" si="42"/>
        <v/>
      </c>
      <c r="AC376" s="172"/>
    </row>
    <row r="377" spans="2:29" s="139" customFormat="1" ht="15" x14ac:dyDescent="0.25">
      <c r="B377" s="141"/>
      <c r="C377" s="142"/>
      <c r="D377" s="147"/>
      <c r="E377" s="148"/>
      <c r="F377" s="143"/>
      <c r="G377" s="144"/>
      <c r="H377" s="143"/>
      <c r="I377" s="144"/>
      <c r="J377" s="145"/>
      <c r="K377" s="146"/>
      <c r="L377" s="116" t="s">
        <v>77</v>
      </c>
      <c r="M377" s="117" t="s">
        <v>137</v>
      </c>
      <c r="N377" s="118">
        <f t="shared" si="37"/>
        <v>0</v>
      </c>
      <c r="O377" s="118">
        <f t="shared" si="38"/>
        <v>0</v>
      </c>
      <c r="P377" s="119">
        <f>SUMIF(Virkedager!C:C,"&lt;" &amp; H377,Virkedager!A:A)-SUMIF(Virkedager!C:C,"&lt;" &amp; F377,Virkedager!A:A)</f>
        <v>0</v>
      </c>
      <c r="Q377" s="120" t="str">
        <f t="shared" si="39"/>
        <v>Operatøraksess</v>
      </c>
      <c r="R377" s="121">
        <f>MATCH(Q377,'SLA-parameter DRIFT'!A:A,0)</f>
        <v>16</v>
      </c>
      <c r="S377" s="118" t="e">
        <f>VLOOKUP(DATE(YEAR(F377),MONTH(F377),DAY(F377)),Virkedager!C:G,IF(E377="B",3,2),0)+INDEX('SLA-parameter DRIFT'!D:D,R377+2)</f>
        <v>#N/A</v>
      </c>
      <c r="T377" s="122" t="e">
        <f>VLOOKUP(DATE(YEAR(F377),MONTH(F377),DAY(F377)),Virkedager!C:G,2,0)+INDEX('SLA-parameter DRIFT'!B:B,R377+1)</f>
        <v>#N/A</v>
      </c>
      <c r="U377" s="173" t="e">
        <f>VLOOKUP(DATE(YEAR(F377),MONTH(F377),DAY(F377)),Virkedager!C:G,IF(E377="B",3,2)+INDEX('SLA-parameter DRIFT'!E:E,R377+0,0),0)+INDEX('SLA-parameter DRIFT'!D:D,R377+1)</f>
        <v>#N/A</v>
      </c>
      <c r="V377" s="122" t="e">
        <f>VLOOKUP(DATE(YEAR(F377),MONTH(F377),DAY(F377)),Virkedager!C:G,2,0)+INDEX('SLA-parameter DRIFT'!B:B,R377+2)</f>
        <v>#N/A</v>
      </c>
      <c r="W377" s="118" t="e">
        <f>VLOOKUP(DATE(YEAR(F377),MONTH(F377),DAY(F377)),Virkedager!C:G,IF(E377="B",4,3)+INDEX('SLA-parameter DRIFT'!E:E,R377+2,0),0)+INDEX('SLA-parameter DRIFT'!D:D,R377+2)</f>
        <v>#N/A</v>
      </c>
      <c r="X377" s="122" t="str">
        <f t="shared" si="40"/>
        <v/>
      </c>
      <c r="Y377" s="119">
        <f>SUMIF(Virkedager!C:C,"&lt;" &amp; H377,Virkedager!A:A)-SUMIF(Virkedager!C:C,"&lt;" &amp; X377,Virkedager!A:A)</f>
        <v>0</v>
      </c>
      <c r="Z377" s="121" t="str">
        <f t="shared" si="41"/>
        <v/>
      </c>
      <c r="AA377" s="123" t="str">
        <f t="shared" si="36"/>
        <v/>
      </c>
      <c r="AB377" s="124" t="str">
        <f t="shared" si="42"/>
        <v/>
      </c>
      <c r="AC377" s="172"/>
    </row>
    <row r="378" spans="2:29" s="139" customFormat="1" ht="15" x14ac:dyDescent="0.25">
      <c r="B378" s="141"/>
      <c r="C378" s="142"/>
      <c r="D378" s="147"/>
      <c r="E378" s="148"/>
      <c r="F378" s="143"/>
      <c r="G378" s="144"/>
      <c r="H378" s="143"/>
      <c r="I378" s="144"/>
      <c r="J378" s="145"/>
      <c r="K378" s="146"/>
      <c r="L378" s="116" t="s">
        <v>77</v>
      </c>
      <c r="M378" s="117" t="s">
        <v>137</v>
      </c>
      <c r="N378" s="118">
        <f t="shared" si="37"/>
        <v>0</v>
      </c>
      <c r="O378" s="118">
        <f t="shared" si="38"/>
        <v>0</v>
      </c>
      <c r="P378" s="119">
        <f>SUMIF(Virkedager!C:C,"&lt;" &amp; H378,Virkedager!A:A)-SUMIF(Virkedager!C:C,"&lt;" &amp; F378,Virkedager!A:A)</f>
        <v>0</v>
      </c>
      <c r="Q378" s="120" t="str">
        <f t="shared" si="39"/>
        <v>Operatøraksess</v>
      </c>
      <c r="R378" s="121">
        <f>MATCH(Q378,'SLA-parameter DRIFT'!A:A,0)</f>
        <v>16</v>
      </c>
      <c r="S378" s="118" t="e">
        <f>VLOOKUP(DATE(YEAR(F378),MONTH(F378),DAY(F378)),Virkedager!C:G,IF(E378="B",3,2),0)+INDEX('SLA-parameter DRIFT'!D:D,R378+2)</f>
        <v>#N/A</v>
      </c>
      <c r="T378" s="122" t="e">
        <f>VLOOKUP(DATE(YEAR(F378),MONTH(F378),DAY(F378)),Virkedager!C:G,2,0)+INDEX('SLA-parameter DRIFT'!B:B,R378+1)</f>
        <v>#N/A</v>
      </c>
      <c r="U378" s="173" t="e">
        <f>VLOOKUP(DATE(YEAR(F378),MONTH(F378),DAY(F378)),Virkedager!C:G,IF(E378="B",3,2)+INDEX('SLA-parameter DRIFT'!E:E,R378+0,0),0)+INDEX('SLA-parameter DRIFT'!D:D,R378+1)</f>
        <v>#N/A</v>
      </c>
      <c r="V378" s="122" t="e">
        <f>VLOOKUP(DATE(YEAR(F378),MONTH(F378),DAY(F378)),Virkedager!C:G,2,0)+INDEX('SLA-parameter DRIFT'!B:B,R378+2)</f>
        <v>#N/A</v>
      </c>
      <c r="W378" s="118" t="e">
        <f>VLOOKUP(DATE(YEAR(F378),MONTH(F378),DAY(F378)),Virkedager!C:G,IF(E378="B",4,3)+INDEX('SLA-parameter DRIFT'!E:E,R378+2,0),0)+INDEX('SLA-parameter DRIFT'!D:D,R378+2)</f>
        <v>#N/A</v>
      </c>
      <c r="X378" s="122" t="str">
        <f t="shared" si="40"/>
        <v/>
      </c>
      <c r="Y378" s="119">
        <f>SUMIF(Virkedager!C:C,"&lt;" &amp; H378,Virkedager!A:A)-SUMIF(Virkedager!C:C,"&lt;" &amp; X378,Virkedager!A:A)</f>
        <v>0</v>
      </c>
      <c r="Z378" s="121" t="str">
        <f t="shared" si="41"/>
        <v/>
      </c>
      <c r="AA378" s="123" t="str">
        <f t="shared" si="36"/>
        <v/>
      </c>
      <c r="AB378" s="124" t="str">
        <f t="shared" si="42"/>
        <v/>
      </c>
      <c r="AC378" s="172"/>
    </row>
    <row r="379" spans="2:29" s="139" customFormat="1" ht="15" x14ac:dyDescent="0.25">
      <c r="B379" s="141"/>
      <c r="C379" s="142"/>
      <c r="D379" s="147"/>
      <c r="E379" s="148"/>
      <c r="F379" s="143"/>
      <c r="G379" s="144"/>
      <c r="H379" s="143"/>
      <c r="I379" s="144"/>
      <c r="J379" s="145"/>
      <c r="K379" s="146"/>
      <c r="L379" s="116" t="s">
        <v>77</v>
      </c>
      <c r="M379" s="117" t="s">
        <v>137</v>
      </c>
      <c r="N379" s="118">
        <f t="shared" si="37"/>
        <v>0</v>
      </c>
      <c r="O379" s="118">
        <f t="shared" si="38"/>
        <v>0</v>
      </c>
      <c r="P379" s="119">
        <f>SUMIF(Virkedager!C:C,"&lt;" &amp; H379,Virkedager!A:A)-SUMIF(Virkedager!C:C,"&lt;" &amp; F379,Virkedager!A:A)</f>
        <v>0</v>
      </c>
      <c r="Q379" s="120" t="str">
        <f t="shared" si="39"/>
        <v>Operatøraksess</v>
      </c>
      <c r="R379" s="121">
        <f>MATCH(Q379,'SLA-parameter DRIFT'!A:A,0)</f>
        <v>16</v>
      </c>
      <c r="S379" s="118" t="e">
        <f>VLOOKUP(DATE(YEAR(F379),MONTH(F379),DAY(F379)),Virkedager!C:G,IF(E379="B",3,2),0)+INDEX('SLA-parameter DRIFT'!D:D,R379+2)</f>
        <v>#N/A</v>
      </c>
      <c r="T379" s="122" t="e">
        <f>VLOOKUP(DATE(YEAR(F379),MONTH(F379),DAY(F379)),Virkedager!C:G,2,0)+INDEX('SLA-parameter DRIFT'!B:B,R379+1)</f>
        <v>#N/A</v>
      </c>
      <c r="U379" s="173" t="e">
        <f>VLOOKUP(DATE(YEAR(F379),MONTH(F379),DAY(F379)),Virkedager!C:G,IF(E379="B",3,2)+INDEX('SLA-parameter DRIFT'!E:E,R379+0,0),0)+INDEX('SLA-parameter DRIFT'!D:D,R379+1)</f>
        <v>#N/A</v>
      </c>
      <c r="V379" s="122" t="e">
        <f>VLOOKUP(DATE(YEAR(F379),MONTH(F379),DAY(F379)),Virkedager!C:G,2,0)+INDEX('SLA-parameter DRIFT'!B:B,R379+2)</f>
        <v>#N/A</v>
      </c>
      <c r="W379" s="118" t="e">
        <f>VLOOKUP(DATE(YEAR(F379),MONTH(F379),DAY(F379)),Virkedager!C:G,IF(E379="B",4,3)+INDEX('SLA-parameter DRIFT'!E:E,R379+2,0),0)+INDEX('SLA-parameter DRIFT'!D:D,R379+2)</f>
        <v>#N/A</v>
      </c>
      <c r="X379" s="122" t="str">
        <f t="shared" si="40"/>
        <v/>
      </c>
      <c r="Y379" s="119">
        <f>SUMIF(Virkedager!C:C,"&lt;" &amp; H379,Virkedager!A:A)-SUMIF(Virkedager!C:C,"&lt;" &amp; X379,Virkedager!A:A)</f>
        <v>0</v>
      </c>
      <c r="Z379" s="121" t="str">
        <f t="shared" si="41"/>
        <v/>
      </c>
      <c r="AA379" s="123" t="str">
        <f t="shared" si="36"/>
        <v/>
      </c>
      <c r="AB379" s="124" t="str">
        <f t="shared" si="42"/>
        <v/>
      </c>
      <c r="AC379" s="172"/>
    </row>
    <row r="380" spans="2:29" s="139" customFormat="1" ht="15" x14ac:dyDescent="0.25">
      <c r="B380" s="141"/>
      <c r="C380" s="142"/>
      <c r="D380" s="147"/>
      <c r="E380" s="148"/>
      <c r="F380" s="143"/>
      <c r="G380" s="144"/>
      <c r="H380" s="143"/>
      <c r="I380" s="144"/>
      <c r="J380" s="145"/>
      <c r="K380" s="146"/>
      <c r="L380" s="116" t="s">
        <v>77</v>
      </c>
      <c r="M380" s="117" t="s">
        <v>137</v>
      </c>
      <c r="N380" s="118">
        <f t="shared" si="37"/>
        <v>0</v>
      </c>
      <c r="O380" s="118">
        <f t="shared" si="38"/>
        <v>0</v>
      </c>
      <c r="P380" s="119">
        <f>SUMIF(Virkedager!C:C,"&lt;" &amp; H380,Virkedager!A:A)-SUMIF(Virkedager!C:C,"&lt;" &amp; F380,Virkedager!A:A)</f>
        <v>0</v>
      </c>
      <c r="Q380" s="120" t="str">
        <f t="shared" si="39"/>
        <v>Operatøraksess</v>
      </c>
      <c r="R380" s="121">
        <f>MATCH(Q380,'SLA-parameter DRIFT'!A:A,0)</f>
        <v>16</v>
      </c>
      <c r="S380" s="118" t="e">
        <f>VLOOKUP(DATE(YEAR(F380),MONTH(F380),DAY(F380)),Virkedager!C:G,IF(E380="B",3,2),0)+INDEX('SLA-parameter DRIFT'!D:D,R380+2)</f>
        <v>#N/A</v>
      </c>
      <c r="T380" s="122" t="e">
        <f>VLOOKUP(DATE(YEAR(F380),MONTH(F380),DAY(F380)),Virkedager!C:G,2,0)+INDEX('SLA-parameter DRIFT'!B:B,R380+1)</f>
        <v>#N/A</v>
      </c>
      <c r="U380" s="173" t="e">
        <f>VLOOKUP(DATE(YEAR(F380),MONTH(F380),DAY(F380)),Virkedager!C:G,IF(E380="B",3,2)+INDEX('SLA-parameter DRIFT'!E:E,R380+0,0),0)+INDEX('SLA-parameter DRIFT'!D:D,R380+1)</f>
        <v>#N/A</v>
      </c>
      <c r="V380" s="122" t="e">
        <f>VLOOKUP(DATE(YEAR(F380),MONTH(F380),DAY(F380)),Virkedager!C:G,2,0)+INDEX('SLA-parameter DRIFT'!B:B,R380+2)</f>
        <v>#N/A</v>
      </c>
      <c r="W380" s="118" t="e">
        <f>VLOOKUP(DATE(YEAR(F380),MONTH(F380),DAY(F380)),Virkedager!C:G,IF(E380="B",4,3)+INDEX('SLA-parameter DRIFT'!E:E,R380+2,0),0)+INDEX('SLA-parameter DRIFT'!D:D,R380+2)</f>
        <v>#N/A</v>
      </c>
      <c r="X380" s="122" t="str">
        <f t="shared" si="40"/>
        <v/>
      </c>
      <c r="Y380" s="119">
        <f>SUMIF(Virkedager!C:C,"&lt;" &amp; H380,Virkedager!A:A)-SUMIF(Virkedager!C:C,"&lt;" &amp; X380,Virkedager!A:A)</f>
        <v>0</v>
      </c>
      <c r="Z380" s="121" t="str">
        <f t="shared" si="41"/>
        <v/>
      </c>
      <c r="AA380" s="123" t="str">
        <f t="shared" si="36"/>
        <v/>
      </c>
      <c r="AB380" s="124" t="str">
        <f t="shared" si="42"/>
        <v/>
      </c>
      <c r="AC380" s="172"/>
    </row>
    <row r="381" spans="2:29" s="139" customFormat="1" ht="15" x14ac:dyDescent="0.25">
      <c r="B381" s="141"/>
      <c r="C381" s="142"/>
      <c r="D381" s="147"/>
      <c r="E381" s="148"/>
      <c r="F381" s="143"/>
      <c r="G381" s="144"/>
      <c r="H381" s="143"/>
      <c r="I381" s="144"/>
      <c r="J381" s="145"/>
      <c r="K381" s="146"/>
      <c r="L381" s="116" t="s">
        <v>77</v>
      </c>
      <c r="M381" s="117" t="s">
        <v>137</v>
      </c>
      <c r="N381" s="118">
        <f t="shared" si="37"/>
        <v>0</v>
      </c>
      <c r="O381" s="118">
        <f t="shared" si="38"/>
        <v>0</v>
      </c>
      <c r="P381" s="119">
        <f>SUMIF(Virkedager!C:C,"&lt;" &amp; H381,Virkedager!A:A)-SUMIF(Virkedager!C:C,"&lt;" &amp; F381,Virkedager!A:A)</f>
        <v>0</v>
      </c>
      <c r="Q381" s="120" t="str">
        <f t="shared" si="39"/>
        <v>Operatøraksess</v>
      </c>
      <c r="R381" s="121">
        <f>MATCH(Q381,'SLA-parameter DRIFT'!A:A,0)</f>
        <v>16</v>
      </c>
      <c r="S381" s="118" t="e">
        <f>VLOOKUP(DATE(YEAR(F381),MONTH(F381),DAY(F381)),Virkedager!C:G,IF(E381="B",3,2),0)+INDEX('SLA-parameter DRIFT'!D:D,R381+2)</f>
        <v>#N/A</v>
      </c>
      <c r="T381" s="122" t="e">
        <f>VLOOKUP(DATE(YEAR(F381),MONTH(F381),DAY(F381)),Virkedager!C:G,2,0)+INDEX('SLA-parameter DRIFT'!B:B,R381+1)</f>
        <v>#N/A</v>
      </c>
      <c r="U381" s="173" t="e">
        <f>VLOOKUP(DATE(YEAR(F381),MONTH(F381),DAY(F381)),Virkedager!C:G,IF(E381="B",3,2)+INDEX('SLA-parameter DRIFT'!E:E,R381+0,0),0)+INDEX('SLA-parameter DRIFT'!D:D,R381+1)</f>
        <v>#N/A</v>
      </c>
      <c r="V381" s="122" t="e">
        <f>VLOOKUP(DATE(YEAR(F381),MONTH(F381),DAY(F381)),Virkedager!C:G,2,0)+INDEX('SLA-parameter DRIFT'!B:B,R381+2)</f>
        <v>#N/A</v>
      </c>
      <c r="W381" s="118" t="e">
        <f>VLOOKUP(DATE(YEAR(F381),MONTH(F381),DAY(F381)),Virkedager!C:G,IF(E381="B",4,3)+INDEX('SLA-parameter DRIFT'!E:E,R381+2,0),0)+INDEX('SLA-parameter DRIFT'!D:D,R381+2)</f>
        <v>#N/A</v>
      </c>
      <c r="X381" s="122" t="str">
        <f t="shared" si="40"/>
        <v/>
      </c>
      <c r="Y381" s="119">
        <f>SUMIF(Virkedager!C:C,"&lt;" &amp; H381,Virkedager!A:A)-SUMIF(Virkedager!C:C,"&lt;" &amp; X381,Virkedager!A:A)</f>
        <v>0</v>
      </c>
      <c r="Z381" s="121" t="str">
        <f t="shared" si="41"/>
        <v/>
      </c>
      <c r="AA381" s="123" t="str">
        <f t="shared" si="36"/>
        <v/>
      </c>
      <c r="AB381" s="124" t="str">
        <f t="shared" si="42"/>
        <v/>
      </c>
      <c r="AC381" s="172"/>
    </row>
    <row r="382" spans="2:29" s="139" customFormat="1" ht="15" x14ac:dyDescent="0.25">
      <c r="B382" s="141"/>
      <c r="C382" s="142"/>
      <c r="D382" s="147"/>
      <c r="E382" s="148"/>
      <c r="F382" s="143"/>
      <c r="G382" s="144"/>
      <c r="H382" s="143"/>
      <c r="I382" s="144"/>
      <c r="J382" s="145"/>
      <c r="K382" s="146"/>
      <c r="L382" s="116" t="s">
        <v>77</v>
      </c>
      <c r="M382" s="117" t="s">
        <v>137</v>
      </c>
      <c r="N382" s="118">
        <f t="shared" si="37"/>
        <v>0</v>
      </c>
      <c r="O382" s="118">
        <f t="shared" si="38"/>
        <v>0</v>
      </c>
      <c r="P382" s="119">
        <f>SUMIF(Virkedager!C:C,"&lt;" &amp; H382,Virkedager!A:A)-SUMIF(Virkedager!C:C,"&lt;" &amp; F382,Virkedager!A:A)</f>
        <v>0</v>
      </c>
      <c r="Q382" s="120" t="str">
        <f t="shared" si="39"/>
        <v>Operatøraksess</v>
      </c>
      <c r="R382" s="121">
        <f>MATCH(Q382,'SLA-parameter DRIFT'!A:A,0)</f>
        <v>16</v>
      </c>
      <c r="S382" s="118" t="e">
        <f>VLOOKUP(DATE(YEAR(F382),MONTH(F382),DAY(F382)),Virkedager!C:G,IF(E382="B",3,2),0)+INDEX('SLA-parameter DRIFT'!D:D,R382+2)</f>
        <v>#N/A</v>
      </c>
      <c r="T382" s="122" t="e">
        <f>VLOOKUP(DATE(YEAR(F382),MONTH(F382),DAY(F382)),Virkedager!C:G,2,0)+INDEX('SLA-parameter DRIFT'!B:B,R382+1)</f>
        <v>#N/A</v>
      </c>
      <c r="U382" s="173" t="e">
        <f>VLOOKUP(DATE(YEAR(F382),MONTH(F382),DAY(F382)),Virkedager!C:G,IF(E382="B",3,2)+INDEX('SLA-parameter DRIFT'!E:E,R382+0,0),0)+INDEX('SLA-parameter DRIFT'!D:D,R382+1)</f>
        <v>#N/A</v>
      </c>
      <c r="V382" s="122" t="e">
        <f>VLOOKUP(DATE(YEAR(F382),MONTH(F382),DAY(F382)),Virkedager!C:G,2,0)+INDEX('SLA-parameter DRIFT'!B:B,R382+2)</f>
        <v>#N/A</v>
      </c>
      <c r="W382" s="118" t="e">
        <f>VLOOKUP(DATE(YEAR(F382),MONTH(F382),DAY(F382)),Virkedager!C:G,IF(E382="B",4,3)+INDEX('SLA-parameter DRIFT'!E:E,R382+2,0),0)+INDEX('SLA-parameter DRIFT'!D:D,R382+2)</f>
        <v>#N/A</v>
      </c>
      <c r="X382" s="122" t="str">
        <f t="shared" si="40"/>
        <v/>
      </c>
      <c r="Y382" s="119">
        <f>SUMIF(Virkedager!C:C,"&lt;" &amp; H382,Virkedager!A:A)-SUMIF(Virkedager!C:C,"&lt;" &amp; X382,Virkedager!A:A)</f>
        <v>0</v>
      </c>
      <c r="Z382" s="121" t="str">
        <f t="shared" si="41"/>
        <v/>
      </c>
      <c r="AA382" s="123" t="str">
        <f t="shared" si="36"/>
        <v/>
      </c>
      <c r="AB382" s="124" t="str">
        <f t="shared" si="42"/>
        <v/>
      </c>
      <c r="AC382" s="172"/>
    </row>
    <row r="383" spans="2:29" s="139" customFormat="1" ht="15" x14ac:dyDescent="0.25">
      <c r="B383" s="141"/>
      <c r="C383" s="142"/>
      <c r="D383" s="147"/>
      <c r="E383" s="148"/>
      <c r="F383" s="143"/>
      <c r="G383" s="144"/>
      <c r="H383" s="143"/>
      <c r="I383" s="144"/>
      <c r="J383" s="145"/>
      <c r="K383" s="146"/>
      <c r="L383" s="116" t="s">
        <v>77</v>
      </c>
      <c r="M383" s="117" t="s">
        <v>137</v>
      </c>
      <c r="N383" s="118">
        <f t="shared" si="37"/>
        <v>0</v>
      </c>
      <c r="O383" s="118">
        <f t="shared" si="38"/>
        <v>0</v>
      </c>
      <c r="P383" s="119">
        <f>SUMIF(Virkedager!C:C,"&lt;" &amp; H383,Virkedager!A:A)-SUMIF(Virkedager!C:C,"&lt;" &amp; F383,Virkedager!A:A)</f>
        <v>0</v>
      </c>
      <c r="Q383" s="120" t="str">
        <f t="shared" si="39"/>
        <v>Operatøraksess</v>
      </c>
      <c r="R383" s="121">
        <f>MATCH(Q383,'SLA-parameter DRIFT'!A:A,0)</f>
        <v>16</v>
      </c>
      <c r="S383" s="118" t="e">
        <f>VLOOKUP(DATE(YEAR(F383),MONTH(F383),DAY(F383)),Virkedager!C:G,IF(E383="B",3,2),0)+INDEX('SLA-parameter DRIFT'!D:D,R383+2)</f>
        <v>#N/A</v>
      </c>
      <c r="T383" s="122" t="e">
        <f>VLOOKUP(DATE(YEAR(F383),MONTH(F383),DAY(F383)),Virkedager!C:G,2,0)+INDEX('SLA-parameter DRIFT'!B:B,R383+1)</f>
        <v>#N/A</v>
      </c>
      <c r="U383" s="173" t="e">
        <f>VLOOKUP(DATE(YEAR(F383),MONTH(F383),DAY(F383)),Virkedager!C:G,IF(E383="B",3,2)+INDEX('SLA-parameter DRIFT'!E:E,R383+0,0),0)+INDEX('SLA-parameter DRIFT'!D:D,R383+1)</f>
        <v>#N/A</v>
      </c>
      <c r="V383" s="122" t="e">
        <f>VLOOKUP(DATE(YEAR(F383),MONTH(F383),DAY(F383)),Virkedager!C:G,2,0)+INDEX('SLA-parameter DRIFT'!B:B,R383+2)</f>
        <v>#N/A</v>
      </c>
      <c r="W383" s="118" t="e">
        <f>VLOOKUP(DATE(YEAR(F383),MONTH(F383),DAY(F383)),Virkedager!C:G,IF(E383="B",4,3)+INDEX('SLA-parameter DRIFT'!E:E,R383+2,0),0)+INDEX('SLA-parameter DRIFT'!D:D,R383+2)</f>
        <v>#N/A</v>
      </c>
      <c r="X383" s="122" t="str">
        <f t="shared" si="40"/>
        <v/>
      </c>
      <c r="Y383" s="119">
        <f>SUMIF(Virkedager!C:C,"&lt;" &amp; H383,Virkedager!A:A)-SUMIF(Virkedager!C:C,"&lt;" &amp; X383,Virkedager!A:A)</f>
        <v>0</v>
      </c>
      <c r="Z383" s="121" t="str">
        <f t="shared" si="41"/>
        <v/>
      </c>
      <c r="AA383" s="123" t="str">
        <f t="shared" si="36"/>
        <v/>
      </c>
      <c r="AB383" s="124" t="str">
        <f t="shared" si="42"/>
        <v/>
      </c>
      <c r="AC383" s="172"/>
    </row>
    <row r="384" spans="2:29" s="139" customFormat="1" ht="15" x14ac:dyDescent="0.25">
      <c r="B384" s="141"/>
      <c r="C384" s="142"/>
      <c r="D384" s="147"/>
      <c r="E384" s="148"/>
      <c r="F384" s="143"/>
      <c r="G384" s="144"/>
      <c r="H384" s="143"/>
      <c r="I384" s="144"/>
      <c r="J384" s="145"/>
      <c r="K384" s="146"/>
      <c r="L384" s="116" t="s">
        <v>77</v>
      </c>
      <c r="M384" s="117" t="s">
        <v>137</v>
      </c>
      <c r="N384" s="118">
        <f t="shared" si="37"/>
        <v>0</v>
      </c>
      <c r="O384" s="118">
        <f t="shared" si="38"/>
        <v>0</v>
      </c>
      <c r="P384" s="119">
        <f>SUMIF(Virkedager!C:C,"&lt;" &amp; H384,Virkedager!A:A)-SUMIF(Virkedager!C:C,"&lt;" &amp; F384,Virkedager!A:A)</f>
        <v>0</v>
      </c>
      <c r="Q384" s="120" t="str">
        <f t="shared" si="39"/>
        <v>Operatøraksess</v>
      </c>
      <c r="R384" s="121">
        <f>MATCH(Q384,'SLA-parameter DRIFT'!A:A,0)</f>
        <v>16</v>
      </c>
      <c r="S384" s="118" t="e">
        <f>VLOOKUP(DATE(YEAR(F384),MONTH(F384),DAY(F384)),Virkedager!C:G,IF(E384="B",3,2),0)+INDEX('SLA-parameter DRIFT'!D:D,R384+2)</f>
        <v>#N/A</v>
      </c>
      <c r="T384" s="122" t="e">
        <f>VLOOKUP(DATE(YEAR(F384),MONTH(F384),DAY(F384)),Virkedager!C:G,2,0)+INDEX('SLA-parameter DRIFT'!B:B,R384+1)</f>
        <v>#N/A</v>
      </c>
      <c r="U384" s="173" t="e">
        <f>VLOOKUP(DATE(YEAR(F384),MONTH(F384),DAY(F384)),Virkedager!C:G,IF(E384="B",3,2)+INDEX('SLA-parameter DRIFT'!E:E,R384+0,0),0)+INDEX('SLA-parameter DRIFT'!D:D,R384+1)</f>
        <v>#N/A</v>
      </c>
      <c r="V384" s="122" t="e">
        <f>VLOOKUP(DATE(YEAR(F384),MONTH(F384),DAY(F384)),Virkedager!C:G,2,0)+INDEX('SLA-parameter DRIFT'!B:B,R384+2)</f>
        <v>#N/A</v>
      </c>
      <c r="W384" s="118" t="e">
        <f>VLOOKUP(DATE(YEAR(F384),MONTH(F384),DAY(F384)),Virkedager!C:G,IF(E384="B",4,3)+INDEX('SLA-parameter DRIFT'!E:E,R384+2,0),0)+INDEX('SLA-parameter DRIFT'!D:D,R384+2)</f>
        <v>#N/A</v>
      </c>
      <c r="X384" s="122" t="str">
        <f t="shared" si="40"/>
        <v/>
      </c>
      <c r="Y384" s="119">
        <f>SUMIF(Virkedager!C:C,"&lt;" &amp; H384,Virkedager!A:A)-SUMIF(Virkedager!C:C,"&lt;" &amp; X384,Virkedager!A:A)</f>
        <v>0</v>
      </c>
      <c r="Z384" s="121" t="str">
        <f t="shared" si="41"/>
        <v/>
      </c>
      <c r="AA384" s="123" t="str">
        <f t="shared" si="36"/>
        <v/>
      </c>
      <c r="AB384" s="124" t="str">
        <f t="shared" si="42"/>
        <v/>
      </c>
      <c r="AC384" s="172"/>
    </row>
    <row r="385" spans="2:29" s="139" customFormat="1" ht="15" x14ac:dyDescent="0.25">
      <c r="B385" s="141"/>
      <c r="C385" s="142"/>
      <c r="D385" s="147"/>
      <c r="E385" s="148"/>
      <c r="F385" s="143"/>
      <c r="G385" s="144"/>
      <c r="H385" s="143"/>
      <c r="I385" s="144"/>
      <c r="J385" s="145"/>
      <c r="K385" s="146"/>
      <c r="L385" s="116" t="s">
        <v>77</v>
      </c>
      <c r="M385" s="117" t="s">
        <v>137</v>
      </c>
      <c r="N385" s="118">
        <f t="shared" si="37"/>
        <v>0</v>
      </c>
      <c r="O385" s="118">
        <f t="shared" si="38"/>
        <v>0</v>
      </c>
      <c r="P385" s="119">
        <f>SUMIF(Virkedager!C:C,"&lt;" &amp; H385,Virkedager!A:A)-SUMIF(Virkedager!C:C,"&lt;" &amp; F385,Virkedager!A:A)</f>
        <v>0</v>
      </c>
      <c r="Q385" s="120" t="str">
        <f t="shared" si="39"/>
        <v>Operatøraksess</v>
      </c>
      <c r="R385" s="121">
        <f>MATCH(Q385,'SLA-parameter DRIFT'!A:A,0)</f>
        <v>16</v>
      </c>
      <c r="S385" s="118" t="e">
        <f>VLOOKUP(DATE(YEAR(F385),MONTH(F385),DAY(F385)),Virkedager!C:G,IF(E385="B",3,2),0)+INDEX('SLA-parameter DRIFT'!D:D,R385+2)</f>
        <v>#N/A</v>
      </c>
      <c r="T385" s="122" t="e">
        <f>VLOOKUP(DATE(YEAR(F385),MONTH(F385),DAY(F385)),Virkedager!C:G,2,0)+INDEX('SLA-parameter DRIFT'!B:B,R385+1)</f>
        <v>#N/A</v>
      </c>
      <c r="U385" s="173" t="e">
        <f>VLOOKUP(DATE(YEAR(F385),MONTH(F385),DAY(F385)),Virkedager!C:G,IF(E385="B",3,2)+INDEX('SLA-parameter DRIFT'!E:E,R385+0,0),0)+INDEX('SLA-parameter DRIFT'!D:D,R385+1)</f>
        <v>#N/A</v>
      </c>
      <c r="V385" s="122" t="e">
        <f>VLOOKUP(DATE(YEAR(F385),MONTH(F385),DAY(F385)),Virkedager!C:G,2,0)+INDEX('SLA-parameter DRIFT'!B:B,R385+2)</f>
        <v>#N/A</v>
      </c>
      <c r="W385" s="118" t="e">
        <f>VLOOKUP(DATE(YEAR(F385),MONTH(F385),DAY(F385)),Virkedager!C:G,IF(E385="B",4,3)+INDEX('SLA-parameter DRIFT'!E:E,R385+2,0),0)+INDEX('SLA-parameter DRIFT'!D:D,R385+2)</f>
        <v>#N/A</v>
      </c>
      <c r="X385" s="122" t="str">
        <f t="shared" si="40"/>
        <v/>
      </c>
      <c r="Y385" s="119">
        <f>SUMIF(Virkedager!C:C,"&lt;" &amp; H385,Virkedager!A:A)-SUMIF(Virkedager!C:C,"&lt;" &amp; X385,Virkedager!A:A)</f>
        <v>0</v>
      </c>
      <c r="Z385" s="121" t="str">
        <f t="shared" si="41"/>
        <v/>
      </c>
      <c r="AA385" s="123" t="str">
        <f t="shared" si="36"/>
        <v/>
      </c>
      <c r="AB385" s="124" t="str">
        <f t="shared" si="42"/>
        <v/>
      </c>
      <c r="AC385" s="172"/>
    </row>
    <row r="386" spans="2:29" s="139" customFormat="1" ht="15" x14ac:dyDescent="0.25">
      <c r="B386" s="141"/>
      <c r="C386" s="142"/>
      <c r="D386" s="147"/>
      <c r="E386" s="148"/>
      <c r="F386" s="143"/>
      <c r="G386" s="144"/>
      <c r="H386" s="143"/>
      <c r="I386" s="144"/>
      <c r="J386" s="145"/>
      <c r="K386" s="146"/>
      <c r="L386" s="116" t="s">
        <v>77</v>
      </c>
      <c r="M386" s="117" t="s">
        <v>137</v>
      </c>
      <c r="N386" s="118">
        <f t="shared" si="37"/>
        <v>0</v>
      </c>
      <c r="O386" s="118">
        <f t="shared" si="38"/>
        <v>0</v>
      </c>
      <c r="P386" s="119">
        <f>SUMIF(Virkedager!C:C,"&lt;" &amp; H386,Virkedager!A:A)-SUMIF(Virkedager!C:C,"&lt;" &amp; F386,Virkedager!A:A)</f>
        <v>0</v>
      </c>
      <c r="Q386" s="120" t="str">
        <f t="shared" si="39"/>
        <v>Operatøraksess</v>
      </c>
      <c r="R386" s="121">
        <f>MATCH(Q386,'SLA-parameter DRIFT'!A:A,0)</f>
        <v>16</v>
      </c>
      <c r="S386" s="118" t="e">
        <f>VLOOKUP(DATE(YEAR(F386),MONTH(F386),DAY(F386)),Virkedager!C:G,IF(E386="B",3,2),0)+INDEX('SLA-parameter DRIFT'!D:D,R386+2)</f>
        <v>#N/A</v>
      </c>
      <c r="T386" s="122" t="e">
        <f>VLOOKUP(DATE(YEAR(F386),MONTH(F386),DAY(F386)),Virkedager!C:G,2,0)+INDEX('SLA-parameter DRIFT'!B:B,R386+1)</f>
        <v>#N/A</v>
      </c>
      <c r="U386" s="173" t="e">
        <f>VLOOKUP(DATE(YEAR(F386),MONTH(F386),DAY(F386)),Virkedager!C:G,IF(E386="B",3,2)+INDEX('SLA-parameter DRIFT'!E:E,R386+0,0),0)+INDEX('SLA-parameter DRIFT'!D:D,R386+1)</f>
        <v>#N/A</v>
      </c>
      <c r="V386" s="122" t="e">
        <f>VLOOKUP(DATE(YEAR(F386),MONTH(F386),DAY(F386)),Virkedager!C:G,2,0)+INDEX('SLA-parameter DRIFT'!B:B,R386+2)</f>
        <v>#N/A</v>
      </c>
      <c r="W386" s="118" t="e">
        <f>VLOOKUP(DATE(YEAR(F386),MONTH(F386),DAY(F386)),Virkedager!C:G,IF(E386="B",4,3)+INDEX('SLA-parameter DRIFT'!E:E,R386+2,0),0)+INDEX('SLA-parameter DRIFT'!D:D,R386+2)</f>
        <v>#N/A</v>
      </c>
      <c r="X386" s="122" t="str">
        <f t="shared" si="40"/>
        <v/>
      </c>
      <c r="Y386" s="119">
        <f>SUMIF(Virkedager!C:C,"&lt;" &amp; H386,Virkedager!A:A)-SUMIF(Virkedager!C:C,"&lt;" &amp; X386,Virkedager!A:A)</f>
        <v>0</v>
      </c>
      <c r="Z386" s="121" t="str">
        <f t="shared" si="41"/>
        <v/>
      </c>
      <c r="AA386" s="123" t="str">
        <f t="shared" si="36"/>
        <v/>
      </c>
      <c r="AB386" s="124" t="str">
        <f t="shared" si="42"/>
        <v/>
      </c>
      <c r="AC386" s="172"/>
    </row>
    <row r="387" spans="2:29" s="139" customFormat="1" ht="15" x14ac:dyDescent="0.25">
      <c r="B387" s="141"/>
      <c r="C387" s="142"/>
      <c r="D387" s="147"/>
      <c r="E387" s="148"/>
      <c r="F387" s="143"/>
      <c r="G387" s="144"/>
      <c r="H387" s="143"/>
      <c r="I387" s="144"/>
      <c r="J387" s="145"/>
      <c r="K387" s="146"/>
      <c r="L387" s="116" t="s">
        <v>77</v>
      </c>
      <c r="M387" s="117" t="s">
        <v>137</v>
      </c>
      <c r="N387" s="118">
        <f t="shared" si="37"/>
        <v>0</v>
      </c>
      <c r="O387" s="118">
        <f t="shared" si="38"/>
        <v>0</v>
      </c>
      <c r="P387" s="119">
        <f>SUMIF(Virkedager!C:C,"&lt;" &amp; H387,Virkedager!A:A)-SUMIF(Virkedager!C:C,"&lt;" &amp; F387,Virkedager!A:A)</f>
        <v>0</v>
      </c>
      <c r="Q387" s="120" t="str">
        <f t="shared" si="39"/>
        <v>Operatøraksess</v>
      </c>
      <c r="R387" s="121">
        <f>MATCH(Q387,'SLA-parameter DRIFT'!A:A,0)</f>
        <v>16</v>
      </c>
      <c r="S387" s="118" t="e">
        <f>VLOOKUP(DATE(YEAR(F387),MONTH(F387),DAY(F387)),Virkedager!C:G,IF(E387="B",3,2),0)+INDEX('SLA-parameter DRIFT'!D:D,R387+2)</f>
        <v>#N/A</v>
      </c>
      <c r="T387" s="122" t="e">
        <f>VLOOKUP(DATE(YEAR(F387),MONTH(F387),DAY(F387)),Virkedager!C:G,2,0)+INDEX('SLA-parameter DRIFT'!B:B,R387+1)</f>
        <v>#N/A</v>
      </c>
      <c r="U387" s="173" t="e">
        <f>VLOOKUP(DATE(YEAR(F387),MONTH(F387),DAY(F387)),Virkedager!C:G,IF(E387="B",3,2)+INDEX('SLA-parameter DRIFT'!E:E,R387+0,0),0)+INDEX('SLA-parameter DRIFT'!D:D,R387+1)</f>
        <v>#N/A</v>
      </c>
      <c r="V387" s="122" t="e">
        <f>VLOOKUP(DATE(YEAR(F387),MONTH(F387),DAY(F387)),Virkedager!C:G,2,0)+INDEX('SLA-parameter DRIFT'!B:B,R387+2)</f>
        <v>#N/A</v>
      </c>
      <c r="W387" s="118" t="e">
        <f>VLOOKUP(DATE(YEAR(F387),MONTH(F387),DAY(F387)),Virkedager!C:G,IF(E387="B",4,3)+INDEX('SLA-parameter DRIFT'!E:E,R387+2,0),0)+INDEX('SLA-parameter DRIFT'!D:D,R387+2)</f>
        <v>#N/A</v>
      </c>
      <c r="X387" s="122" t="str">
        <f t="shared" si="40"/>
        <v/>
      </c>
      <c r="Y387" s="119">
        <f>SUMIF(Virkedager!C:C,"&lt;" &amp; H387,Virkedager!A:A)-SUMIF(Virkedager!C:C,"&lt;" &amp; X387,Virkedager!A:A)</f>
        <v>0</v>
      </c>
      <c r="Z387" s="121" t="str">
        <f t="shared" si="41"/>
        <v/>
      </c>
      <c r="AA387" s="123" t="str">
        <f t="shared" si="36"/>
        <v/>
      </c>
      <c r="AB387" s="124" t="str">
        <f t="shared" si="42"/>
        <v/>
      </c>
      <c r="AC387" s="172"/>
    </row>
    <row r="388" spans="2:29" s="139" customFormat="1" ht="15" x14ac:dyDescent="0.25">
      <c r="B388" s="141"/>
      <c r="C388" s="142"/>
      <c r="D388" s="147"/>
      <c r="E388" s="148"/>
      <c r="F388" s="143"/>
      <c r="G388" s="144"/>
      <c r="H388" s="143"/>
      <c r="I388" s="144"/>
      <c r="J388" s="145"/>
      <c r="K388" s="146"/>
      <c r="L388" s="116" t="s">
        <v>77</v>
      </c>
      <c r="M388" s="117" t="s">
        <v>137</v>
      </c>
      <c r="N388" s="118">
        <f t="shared" si="37"/>
        <v>0</v>
      </c>
      <c r="O388" s="118">
        <f t="shared" si="38"/>
        <v>0</v>
      </c>
      <c r="P388" s="119">
        <f>SUMIF(Virkedager!C:C,"&lt;" &amp; H388,Virkedager!A:A)-SUMIF(Virkedager!C:C,"&lt;" &amp; F388,Virkedager!A:A)</f>
        <v>0</v>
      </c>
      <c r="Q388" s="120" t="str">
        <f t="shared" si="39"/>
        <v>Operatøraksess</v>
      </c>
      <c r="R388" s="121">
        <f>MATCH(Q388,'SLA-parameter DRIFT'!A:A,0)</f>
        <v>16</v>
      </c>
      <c r="S388" s="118" t="e">
        <f>VLOOKUP(DATE(YEAR(F388),MONTH(F388),DAY(F388)),Virkedager!C:G,IF(E388="B",3,2),0)+INDEX('SLA-parameter DRIFT'!D:D,R388+2)</f>
        <v>#N/A</v>
      </c>
      <c r="T388" s="122" t="e">
        <f>VLOOKUP(DATE(YEAR(F388),MONTH(F388),DAY(F388)),Virkedager!C:G,2,0)+INDEX('SLA-parameter DRIFT'!B:B,R388+1)</f>
        <v>#N/A</v>
      </c>
      <c r="U388" s="173" t="e">
        <f>VLOOKUP(DATE(YEAR(F388),MONTH(F388),DAY(F388)),Virkedager!C:G,IF(E388="B",3,2)+INDEX('SLA-parameter DRIFT'!E:E,R388+0,0),0)+INDEX('SLA-parameter DRIFT'!D:D,R388+1)</f>
        <v>#N/A</v>
      </c>
      <c r="V388" s="122" t="e">
        <f>VLOOKUP(DATE(YEAR(F388),MONTH(F388),DAY(F388)),Virkedager!C:G,2,0)+INDEX('SLA-parameter DRIFT'!B:B,R388+2)</f>
        <v>#N/A</v>
      </c>
      <c r="W388" s="118" t="e">
        <f>VLOOKUP(DATE(YEAR(F388),MONTH(F388),DAY(F388)),Virkedager!C:G,IF(E388="B",4,3)+INDEX('SLA-parameter DRIFT'!E:E,R388+2,0),0)+INDEX('SLA-parameter DRIFT'!D:D,R388+2)</f>
        <v>#N/A</v>
      </c>
      <c r="X388" s="122" t="str">
        <f t="shared" si="40"/>
        <v/>
      </c>
      <c r="Y388" s="119">
        <f>SUMIF(Virkedager!C:C,"&lt;" &amp; H388,Virkedager!A:A)-SUMIF(Virkedager!C:C,"&lt;" &amp; X388,Virkedager!A:A)</f>
        <v>0</v>
      </c>
      <c r="Z388" s="121" t="str">
        <f t="shared" si="41"/>
        <v/>
      </c>
      <c r="AA388" s="123" t="str">
        <f t="shared" si="36"/>
        <v/>
      </c>
      <c r="AB388" s="124" t="str">
        <f t="shared" si="42"/>
        <v/>
      </c>
      <c r="AC388" s="172"/>
    </row>
    <row r="389" spans="2:29" s="139" customFormat="1" ht="15" x14ac:dyDescent="0.25">
      <c r="B389" s="141"/>
      <c r="C389" s="142"/>
      <c r="D389" s="147"/>
      <c r="E389" s="148"/>
      <c r="F389" s="143"/>
      <c r="G389" s="144"/>
      <c r="H389" s="143"/>
      <c r="I389" s="144"/>
      <c r="J389" s="145"/>
      <c r="K389" s="146"/>
      <c r="L389" s="116" t="s">
        <v>77</v>
      </c>
      <c r="M389" s="117" t="s">
        <v>137</v>
      </c>
      <c r="N389" s="118">
        <f t="shared" si="37"/>
        <v>0</v>
      </c>
      <c r="O389" s="118">
        <f t="shared" si="38"/>
        <v>0</v>
      </c>
      <c r="P389" s="119">
        <f>SUMIF(Virkedager!C:C,"&lt;" &amp; H389,Virkedager!A:A)-SUMIF(Virkedager!C:C,"&lt;" &amp; F389,Virkedager!A:A)</f>
        <v>0</v>
      </c>
      <c r="Q389" s="120" t="str">
        <f t="shared" si="39"/>
        <v>Operatøraksess</v>
      </c>
      <c r="R389" s="121">
        <f>MATCH(Q389,'SLA-parameter DRIFT'!A:A,0)</f>
        <v>16</v>
      </c>
      <c r="S389" s="118" t="e">
        <f>VLOOKUP(DATE(YEAR(F389),MONTH(F389),DAY(F389)),Virkedager!C:G,IF(E389="B",3,2),0)+INDEX('SLA-parameter DRIFT'!D:D,R389+2)</f>
        <v>#N/A</v>
      </c>
      <c r="T389" s="122" t="e">
        <f>VLOOKUP(DATE(YEAR(F389),MONTH(F389),DAY(F389)),Virkedager!C:G,2,0)+INDEX('SLA-parameter DRIFT'!B:B,R389+1)</f>
        <v>#N/A</v>
      </c>
      <c r="U389" s="173" t="e">
        <f>VLOOKUP(DATE(YEAR(F389),MONTH(F389),DAY(F389)),Virkedager!C:G,IF(E389="B",3,2)+INDEX('SLA-parameter DRIFT'!E:E,R389+0,0),0)+INDEX('SLA-parameter DRIFT'!D:D,R389+1)</f>
        <v>#N/A</v>
      </c>
      <c r="V389" s="122" t="e">
        <f>VLOOKUP(DATE(YEAR(F389),MONTH(F389),DAY(F389)),Virkedager!C:G,2,0)+INDEX('SLA-parameter DRIFT'!B:B,R389+2)</f>
        <v>#N/A</v>
      </c>
      <c r="W389" s="118" t="e">
        <f>VLOOKUP(DATE(YEAR(F389),MONTH(F389),DAY(F389)),Virkedager!C:G,IF(E389="B",4,3)+INDEX('SLA-parameter DRIFT'!E:E,R389+2,0),0)+INDEX('SLA-parameter DRIFT'!D:D,R389+2)</f>
        <v>#N/A</v>
      </c>
      <c r="X389" s="122" t="str">
        <f t="shared" si="40"/>
        <v/>
      </c>
      <c r="Y389" s="119">
        <f>SUMIF(Virkedager!C:C,"&lt;" &amp; H389,Virkedager!A:A)-SUMIF(Virkedager!C:C,"&lt;" &amp; X389,Virkedager!A:A)</f>
        <v>0</v>
      </c>
      <c r="Z389" s="121" t="str">
        <f t="shared" si="41"/>
        <v/>
      </c>
      <c r="AA389" s="123" t="str">
        <f t="shared" ref="AA389:AA452" si="43">IF(ISBLANK(F389),"",IF(Z389,0,IF(Y389&gt;60,60,Y389)))</f>
        <v/>
      </c>
      <c r="AB389" s="124" t="str">
        <f t="shared" si="42"/>
        <v/>
      </c>
      <c r="AC389" s="172"/>
    </row>
    <row r="390" spans="2:29" s="139" customFormat="1" ht="15" x14ac:dyDescent="0.25">
      <c r="B390" s="141"/>
      <c r="C390" s="142"/>
      <c r="D390" s="147"/>
      <c r="E390" s="148"/>
      <c r="F390" s="143"/>
      <c r="G390" s="144"/>
      <c r="H390" s="143"/>
      <c r="I390" s="144"/>
      <c r="J390" s="145"/>
      <c r="K390" s="146"/>
      <c r="L390" s="116" t="s">
        <v>77</v>
      </c>
      <c r="M390" s="117" t="s">
        <v>137</v>
      </c>
      <c r="N390" s="118">
        <f t="shared" si="37"/>
        <v>0</v>
      </c>
      <c r="O390" s="118">
        <f t="shared" si="38"/>
        <v>0</v>
      </c>
      <c r="P390" s="119">
        <f>SUMIF(Virkedager!C:C,"&lt;" &amp; H390,Virkedager!A:A)-SUMIF(Virkedager!C:C,"&lt;" &amp; F390,Virkedager!A:A)</f>
        <v>0</v>
      </c>
      <c r="Q390" s="120" t="str">
        <f t="shared" si="39"/>
        <v>Operatøraksess</v>
      </c>
      <c r="R390" s="121">
        <f>MATCH(Q390,'SLA-parameter DRIFT'!A:A,0)</f>
        <v>16</v>
      </c>
      <c r="S390" s="118" t="e">
        <f>VLOOKUP(DATE(YEAR(F390),MONTH(F390),DAY(F390)),Virkedager!C:G,IF(E390="B",3,2),0)+INDEX('SLA-parameter DRIFT'!D:D,R390+2)</f>
        <v>#N/A</v>
      </c>
      <c r="T390" s="122" t="e">
        <f>VLOOKUP(DATE(YEAR(F390),MONTH(F390),DAY(F390)),Virkedager!C:G,2,0)+INDEX('SLA-parameter DRIFT'!B:B,R390+1)</f>
        <v>#N/A</v>
      </c>
      <c r="U390" s="173" t="e">
        <f>VLOOKUP(DATE(YEAR(F390),MONTH(F390),DAY(F390)),Virkedager!C:G,IF(E390="B",3,2)+INDEX('SLA-parameter DRIFT'!E:E,R390+0,0),0)+INDEX('SLA-parameter DRIFT'!D:D,R390+1)</f>
        <v>#N/A</v>
      </c>
      <c r="V390" s="122" t="e">
        <f>VLOOKUP(DATE(YEAR(F390),MONTH(F390),DAY(F390)),Virkedager!C:G,2,0)+INDEX('SLA-parameter DRIFT'!B:B,R390+2)</f>
        <v>#N/A</v>
      </c>
      <c r="W390" s="118" t="e">
        <f>VLOOKUP(DATE(YEAR(F390),MONTH(F390),DAY(F390)),Virkedager!C:G,IF(E390="B",4,3)+INDEX('SLA-parameter DRIFT'!E:E,R390+2,0),0)+INDEX('SLA-parameter DRIFT'!D:D,R390+2)</f>
        <v>#N/A</v>
      </c>
      <c r="X390" s="122" t="str">
        <f t="shared" si="40"/>
        <v/>
      </c>
      <c r="Y390" s="119">
        <f>SUMIF(Virkedager!C:C,"&lt;" &amp; H390,Virkedager!A:A)-SUMIF(Virkedager!C:C,"&lt;" &amp; X390,Virkedager!A:A)</f>
        <v>0</v>
      </c>
      <c r="Z390" s="121" t="str">
        <f t="shared" si="41"/>
        <v/>
      </c>
      <c r="AA390" s="123" t="str">
        <f t="shared" si="43"/>
        <v/>
      </c>
      <c r="AB390" s="124" t="str">
        <f t="shared" si="42"/>
        <v/>
      </c>
      <c r="AC390" s="172"/>
    </row>
    <row r="391" spans="2:29" s="139" customFormat="1" ht="15" x14ac:dyDescent="0.25">
      <c r="B391" s="141"/>
      <c r="C391" s="142"/>
      <c r="D391" s="147"/>
      <c r="E391" s="148"/>
      <c r="F391" s="143"/>
      <c r="G391" s="144"/>
      <c r="H391" s="143"/>
      <c r="I391" s="144"/>
      <c r="J391" s="145"/>
      <c r="K391" s="146"/>
      <c r="L391" s="116" t="s">
        <v>77</v>
      </c>
      <c r="M391" s="117" t="s">
        <v>137</v>
      </c>
      <c r="N391" s="118">
        <f t="shared" ref="N391:N454" si="44">DATE(YEAR(F391),MONTH(F391),DAY(F391))+TIME(HOUR(G391),MINUTE(G391),0)</f>
        <v>0</v>
      </c>
      <c r="O391" s="118">
        <f t="shared" ref="O391:O454" si="45">DATE(YEAR(H391),MONTH(H391),DAY(H391))+TIME(HOUR(I391),MINUTE(I391),0)</f>
        <v>0</v>
      </c>
      <c r="P391" s="119">
        <f>SUMIF(Virkedager!C:C,"&lt;" &amp; H391,Virkedager!A:A)-SUMIF(Virkedager!C:C,"&lt;" &amp; F391,Virkedager!A:A)</f>
        <v>0</v>
      </c>
      <c r="Q391" s="120" t="str">
        <f t="shared" ref="Q391:Q454" si="46">L391 &amp; IF(L391&lt;&gt;"Jara ADSL Basis",""," (" &amp; IF(AND(M391&lt;&gt;"Distrikt",M391&lt;&gt;""),"Sentralt","Distrikt") &amp; ")")</f>
        <v>Operatøraksess</v>
      </c>
      <c r="R391" s="121">
        <f>MATCH(Q391,'SLA-parameter DRIFT'!A:A,0)</f>
        <v>16</v>
      </c>
      <c r="S391" s="118" t="e">
        <f>VLOOKUP(DATE(YEAR(F391),MONTH(F391),DAY(F391)),Virkedager!C:G,IF(E391="B",3,2),0)+INDEX('SLA-parameter DRIFT'!D:D,R391+2)</f>
        <v>#N/A</v>
      </c>
      <c r="T391" s="122" t="e">
        <f>VLOOKUP(DATE(YEAR(F391),MONTH(F391),DAY(F391)),Virkedager!C:G,2,0)+INDEX('SLA-parameter DRIFT'!B:B,R391+1)</f>
        <v>#N/A</v>
      </c>
      <c r="U391" s="173" t="e">
        <f>VLOOKUP(DATE(YEAR(F391),MONTH(F391),DAY(F391)),Virkedager!C:G,IF(E391="B",3,2)+INDEX('SLA-parameter DRIFT'!E:E,R391+0,0),0)+INDEX('SLA-parameter DRIFT'!D:D,R391+1)</f>
        <v>#N/A</v>
      </c>
      <c r="V391" s="122" t="e">
        <f>VLOOKUP(DATE(YEAR(F391),MONTH(F391),DAY(F391)),Virkedager!C:G,2,0)+INDEX('SLA-parameter DRIFT'!B:B,R391+2)</f>
        <v>#N/A</v>
      </c>
      <c r="W391" s="118" t="e">
        <f>VLOOKUP(DATE(YEAR(F391),MONTH(F391),DAY(F391)),Virkedager!C:G,IF(E391="B",4,3)+INDEX('SLA-parameter DRIFT'!E:E,R391+2,0),0)+INDEX('SLA-parameter DRIFT'!D:D,R391+2)</f>
        <v>#N/A</v>
      </c>
      <c r="X391" s="122" t="str">
        <f t="shared" ref="X391:X454" si="47">IF(ISBLANK(F391),"",IF(N391&lt;T391,S391,IF(AND(T391&lt;=N391,N391&lt;V391),U391,IF(V391&lt;=N391,W391,0))))</f>
        <v/>
      </c>
      <c r="Y391" s="119">
        <f>SUMIF(Virkedager!C:C,"&lt;" &amp; H391,Virkedager!A:A)-SUMIF(Virkedager!C:C,"&lt;" &amp; X391,Virkedager!A:A)</f>
        <v>0</v>
      </c>
      <c r="Z391" s="121" t="str">
        <f t="shared" ref="Z391:Z454" si="48">IF(ISBLANK(F391),"",O391&lt;X391)</f>
        <v/>
      </c>
      <c r="AA391" s="123" t="str">
        <f t="shared" si="43"/>
        <v/>
      </c>
      <c r="AB391" s="124" t="str">
        <f t="shared" si="42"/>
        <v/>
      </c>
      <c r="AC391" s="172"/>
    </row>
    <row r="392" spans="2:29" s="139" customFormat="1" ht="15" x14ac:dyDescent="0.25">
      <c r="B392" s="141"/>
      <c r="C392" s="142"/>
      <c r="D392" s="147"/>
      <c r="E392" s="148"/>
      <c r="F392" s="143"/>
      <c r="G392" s="144"/>
      <c r="H392" s="143"/>
      <c r="I392" s="144"/>
      <c r="J392" s="145"/>
      <c r="K392" s="146"/>
      <c r="L392" s="116" t="s">
        <v>77</v>
      </c>
      <c r="M392" s="117" t="s">
        <v>137</v>
      </c>
      <c r="N392" s="118">
        <f t="shared" si="44"/>
        <v>0</v>
      </c>
      <c r="O392" s="118">
        <f t="shared" si="45"/>
        <v>0</v>
      </c>
      <c r="P392" s="119">
        <f>SUMIF(Virkedager!C:C,"&lt;" &amp; H392,Virkedager!A:A)-SUMIF(Virkedager!C:C,"&lt;" &amp; F392,Virkedager!A:A)</f>
        <v>0</v>
      </c>
      <c r="Q392" s="120" t="str">
        <f t="shared" si="46"/>
        <v>Operatøraksess</v>
      </c>
      <c r="R392" s="121">
        <f>MATCH(Q392,'SLA-parameter DRIFT'!A:A,0)</f>
        <v>16</v>
      </c>
      <c r="S392" s="118" t="e">
        <f>VLOOKUP(DATE(YEAR(F392),MONTH(F392),DAY(F392)),Virkedager!C:G,IF(E392="B",3,2),0)+INDEX('SLA-parameter DRIFT'!D:D,R392+2)</f>
        <v>#N/A</v>
      </c>
      <c r="T392" s="122" t="e">
        <f>VLOOKUP(DATE(YEAR(F392),MONTH(F392),DAY(F392)),Virkedager!C:G,2,0)+INDEX('SLA-parameter DRIFT'!B:B,R392+1)</f>
        <v>#N/A</v>
      </c>
      <c r="U392" s="173" t="e">
        <f>VLOOKUP(DATE(YEAR(F392),MONTH(F392),DAY(F392)),Virkedager!C:G,IF(E392="B",3,2)+INDEX('SLA-parameter DRIFT'!E:E,R392+0,0),0)+INDEX('SLA-parameter DRIFT'!D:D,R392+1)</f>
        <v>#N/A</v>
      </c>
      <c r="V392" s="122" t="e">
        <f>VLOOKUP(DATE(YEAR(F392),MONTH(F392),DAY(F392)),Virkedager!C:G,2,0)+INDEX('SLA-parameter DRIFT'!B:B,R392+2)</f>
        <v>#N/A</v>
      </c>
      <c r="W392" s="118" t="e">
        <f>VLOOKUP(DATE(YEAR(F392),MONTH(F392),DAY(F392)),Virkedager!C:G,IF(E392="B",4,3)+INDEX('SLA-parameter DRIFT'!E:E,R392+2,0),0)+INDEX('SLA-parameter DRIFT'!D:D,R392+2)</f>
        <v>#N/A</v>
      </c>
      <c r="X392" s="122" t="str">
        <f t="shared" si="47"/>
        <v/>
      </c>
      <c r="Y392" s="119">
        <f>SUMIF(Virkedager!C:C,"&lt;" &amp; H392,Virkedager!A:A)-SUMIF(Virkedager!C:C,"&lt;" &amp; X392,Virkedager!A:A)</f>
        <v>0</v>
      </c>
      <c r="Z392" s="121" t="str">
        <f t="shared" si="48"/>
        <v/>
      </c>
      <c r="AA392" s="123" t="str">
        <f t="shared" si="43"/>
        <v/>
      </c>
      <c r="AB392" s="124" t="str">
        <f t="shared" si="42"/>
        <v/>
      </c>
      <c r="AC392" s="172"/>
    </row>
    <row r="393" spans="2:29" s="139" customFormat="1" ht="15" x14ac:dyDescent="0.25">
      <c r="B393" s="141"/>
      <c r="C393" s="142"/>
      <c r="D393" s="147"/>
      <c r="E393" s="148"/>
      <c r="F393" s="143"/>
      <c r="G393" s="144"/>
      <c r="H393" s="143"/>
      <c r="I393" s="144"/>
      <c r="J393" s="145"/>
      <c r="K393" s="146"/>
      <c r="L393" s="116" t="s">
        <v>77</v>
      </c>
      <c r="M393" s="117" t="s">
        <v>137</v>
      </c>
      <c r="N393" s="118">
        <f t="shared" si="44"/>
        <v>0</v>
      </c>
      <c r="O393" s="118">
        <f t="shared" si="45"/>
        <v>0</v>
      </c>
      <c r="P393" s="119">
        <f>SUMIF(Virkedager!C:C,"&lt;" &amp; H393,Virkedager!A:A)-SUMIF(Virkedager!C:C,"&lt;" &amp; F393,Virkedager!A:A)</f>
        <v>0</v>
      </c>
      <c r="Q393" s="120" t="str">
        <f t="shared" si="46"/>
        <v>Operatøraksess</v>
      </c>
      <c r="R393" s="121">
        <f>MATCH(Q393,'SLA-parameter DRIFT'!A:A,0)</f>
        <v>16</v>
      </c>
      <c r="S393" s="118" t="e">
        <f>VLOOKUP(DATE(YEAR(F393),MONTH(F393),DAY(F393)),Virkedager!C:G,IF(E393="B",3,2),0)+INDEX('SLA-parameter DRIFT'!D:D,R393+2)</f>
        <v>#N/A</v>
      </c>
      <c r="T393" s="122" t="e">
        <f>VLOOKUP(DATE(YEAR(F393),MONTH(F393),DAY(F393)),Virkedager!C:G,2,0)+INDEX('SLA-parameter DRIFT'!B:B,R393+1)</f>
        <v>#N/A</v>
      </c>
      <c r="U393" s="173" t="e">
        <f>VLOOKUP(DATE(YEAR(F393),MONTH(F393),DAY(F393)),Virkedager!C:G,IF(E393="B",3,2)+INDEX('SLA-parameter DRIFT'!E:E,R393+0,0),0)+INDEX('SLA-parameter DRIFT'!D:D,R393+1)</f>
        <v>#N/A</v>
      </c>
      <c r="V393" s="122" t="e">
        <f>VLOOKUP(DATE(YEAR(F393),MONTH(F393),DAY(F393)),Virkedager!C:G,2,0)+INDEX('SLA-parameter DRIFT'!B:B,R393+2)</f>
        <v>#N/A</v>
      </c>
      <c r="W393" s="118" t="e">
        <f>VLOOKUP(DATE(YEAR(F393),MONTH(F393),DAY(F393)),Virkedager!C:G,IF(E393="B",4,3)+INDEX('SLA-parameter DRIFT'!E:E,R393+2,0),0)+INDEX('SLA-parameter DRIFT'!D:D,R393+2)</f>
        <v>#N/A</v>
      </c>
      <c r="X393" s="122" t="str">
        <f t="shared" si="47"/>
        <v/>
      </c>
      <c r="Y393" s="119">
        <f>SUMIF(Virkedager!C:C,"&lt;" &amp; H393,Virkedager!A:A)-SUMIF(Virkedager!C:C,"&lt;" &amp; X393,Virkedager!A:A)</f>
        <v>0</v>
      </c>
      <c r="Z393" s="121" t="str">
        <f t="shared" si="48"/>
        <v/>
      </c>
      <c r="AA393" s="123" t="str">
        <f t="shared" si="43"/>
        <v/>
      </c>
      <c r="AB393" s="124" t="str">
        <f t="shared" si="42"/>
        <v/>
      </c>
      <c r="AC393" s="172"/>
    </row>
    <row r="394" spans="2:29" s="139" customFormat="1" ht="15" x14ac:dyDescent="0.25">
      <c r="B394" s="141"/>
      <c r="C394" s="142"/>
      <c r="D394" s="147"/>
      <c r="E394" s="148"/>
      <c r="F394" s="143"/>
      <c r="G394" s="144"/>
      <c r="H394" s="143"/>
      <c r="I394" s="144"/>
      <c r="J394" s="145"/>
      <c r="K394" s="146"/>
      <c r="L394" s="116" t="s">
        <v>77</v>
      </c>
      <c r="M394" s="117" t="s">
        <v>137</v>
      </c>
      <c r="N394" s="118">
        <f t="shared" si="44"/>
        <v>0</v>
      </c>
      <c r="O394" s="118">
        <f t="shared" si="45"/>
        <v>0</v>
      </c>
      <c r="P394" s="119">
        <f>SUMIF(Virkedager!C:C,"&lt;" &amp; H394,Virkedager!A:A)-SUMIF(Virkedager!C:C,"&lt;" &amp; F394,Virkedager!A:A)</f>
        <v>0</v>
      </c>
      <c r="Q394" s="120" t="str">
        <f t="shared" si="46"/>
        <v>Operatøraksess</v>
      </c>
      <c r="R394" s="121">
        <f>MATCH(Q394,'SLA-parameter DRIFT'!A:A,0)</f>
        <v>16</v>
      </c>
      <c r="S394" s="118" t="e">
        <f>VLOOKUP(DATE(YEAR(F394),MONTH(F394),DAY(F394)),Virkedager!C:G,IF(E394="B",3,2),0)+INDEX('SLA-parameter DRIFT'!D:D,R394+2)</f>
        <v>#N/A</v>
      </c>
      <c r="T394" s="122" t="e">
        <f>VLOOKUP(DATE(YEAR(F394),MONTH(F394),DAY(F394)),Virkedager!C:G,2,0)+INDEX('SLA-parameter DRIFT'!B:B,R394+1)</f>
        <v>#N/A</v>
      </c>
      <c r="U394" s="173" t="e">
        <f>VLOOKUP(DATE(YEAR(F394),MONTH(F394),DAY(F394)),Virkedager!C:G,IF(E394="B",3,2)+INDEX('SLA-parameter DRIFT'!E:E,R394+0,0),0)+INDEX('SLA-parameter DRIFT'!D:D,R394+1)</f>
        <v>#N/A</v>
      </c>
      <c r="V394" s="122" t="e">
        <f>VLOOKUP(DATE(YEAR(F394),MONTH(F394),DAY(F394)),Virkedager!C:G,2,0)+INDEX('SLA-parameter DRIFT'!B:B,R394+2)</f>
        <v>#N/A</v>
      </c>
      <c r="W394" s="118" t="e">
        <f>VLOOKUP(DATE(YEAR(F394),MONTH(F394),DAY(F394)),Virkedager!C:G,IF(E394="B",4,3)+INDEX('SLA-parameter DRIFT'!E:E,R394+2,0),0)+INDEX('SLA-parameter DRIFT'!D:D,R394+2)</f>
        <v>#N/A</v>
      </c>
      <c r="X394" s="122" t="str">
        <f t="shared" si="47"/>
        <v/>
      </c>
      <c r="Y394" s="119">
        <f>SUMIF(Virkedager!C:C,"&lt;" &amp; H394,Virkedager!A:A)-SUMIF(Virkedager!C:C,"&lt;" &amp; X394,Virkedager!A:A)</f>
        <v>0</v>
      </c>
      <c r="Z394" s="121" t="str">
        <f t="shared" si="48"/>
        <v/>
      </c>
      <c r="AA394" s="123" t="str">
        <f t="shared" si="43"/>
        <v/>
      </c>
      <c r="AB394" s="124" t="str">
        <f t="shared" si="42"/>
        <v/>
      </c>
      <c r="AC394" s="172"/>
    </row>
    <row r="395" spans="2:29" s="139" customFormat="1" ht="15" x14ac:dyDescent="0.25">
      <c r="B395" s="141"/>
      <c r="C395" s="142"/>
      <c r="D395" s="147"/>
      <c r="E395" s="148"/>
      <c r="F395" s="143"/>
      <c r="G395" s="144"/>
      <c r="H395" s="143"/>
      <c r="I395" s="144"/>
      <c r="J395" s="145"/>
      <c r="K395" s="146"/>
      <c r="L395" s="116" t="s">
        <v>77</v>
      </c>
      <c r="M395" s="117" t="s">
        <v>137</v>
      </c>
      <c r="N395" s="118">
        <f t="shared" si="44"/>
        <v>0</v>
      </c>
      <c r="O395" s="118">
        <f t="shared" si="45"/>
        <v>0</v>
      </c>
      <c r="P395" s="119">
        <f>SUMIF(Virkedager!C:C,"&lt;" &amp; H395,Virkedager!A:A)-SUMIF(Virkedager!C:C,"&lt;" &amp; F395,Virkedager!A:A)</f>
        <v>0</v>
      </c>
      <c r="Q395" s="120" t="str">
        <f t="shared" si="46"/>
        <v>Operatøraksess</v>
      </c>
      <c r="R395" s="121">
        <f>MATCH(Q395,'SLA-parameter DRIFT'!A:A,0)</f>
        <v>16</v>
      </c>
      <c r="S395" s="118" t="e">
        <f>VLOOKUP(DATE(YEAR(F395),MONTH(F395),DAY(F395)),Virkedager!C:G,IF(E395="B",3,2),0)+INDEX('SLA-parameter DRIFT'!D:D,R395+2)</f>
        <v>#N/A</v>
      </c>
      <c r="T395" s="122" t="e">
        <f>VLOOKUP(DATE(YEAR(F395),MONTH(F395),DAY(F395)),Virkedager!C:G,2,0)+INDEX('SLA-parameter DRIFT'!B:B,R395+1)</f>
        <v>#N/A</v>
      </c>
      <c r="U395" s="173" t="e">
        <f>VLOOKUP(DATE(YEAR(F395),MONTH(F395),DAY(F395)),Virkedager!C:G,IF(E395="B",3,2)+INDEX('SLA-parameter DRIFT'!E:E,R395+0,0),0)+INDEX('SLA-parameter DRIFT'!D:D,R395+1)</f>
        <v>#N/A</v>
      </c>
      <c r="V395" s="122" t="e">
        <f>VLOOKUP(DATE(YEAR(F395),MONTH(F395),DAY(F395)),Virkedager!C:G,2,0)+INDEX('SLA-parameter DRIFT'!B:B,R395+2)</f>
        <v>#N/A</v>
      </c>
      <c r="W395" s="118" t="e">
        <f>VLOOKUP(DATE(YEAR(F395),MONTH(F395),DAY(F395)),Virkedager!C:G,IF(E395="B",4,3)+INDEX('SLA-parameter DRIFT'!E:E,R395+2,0),0)+INDEX('SLA-parameter DRIFT'!D:D,R395+2)</f>
        <v>#N/A</v>
      </c>
      <c r="X395" s="122" t="str">
        <f t="shared" si="47"/>
        <v/>
      </c>
      <c r="Y395" s="119">
        <f>SUMIF(Virkedager!C:C,"&lt;" &amp; H395,Virkedager!A:A)-SUMIF(Virkedager!C:C,"&lt;" &amp; X395,Virkedager!A:A)</f>
        <v>0</v>
      </c>
      <c r="Z395" s="121" t="str">
        <f t="shared" si="48"/>
        <v/>
      </c>
      <c r="AA395" s="123" t="str">
        <f t="shared" si="43"/>
        <v/>
      </c>
      <c r="AB395" s="124" t="str">
        <f t="shared" si="42"/>
        <v/>
      </c>
      <c r="AC395" s="172"/>
    </row>
    <row r="396" spans="2:29" s="139" customFormat="1" ht="15" x14ac:dyDescent="0.25">
      <c r="B396" s="141"/>
      <c r="C396" s="142"/>
      <c r="D396" s="147"/>
      <c r="E396" s="148"/>
      <c r="F396" s="143"/>
      <c r="G396" s="144"/>
      <c r="H396" s="143"/>
      <c r="I396" s="144"/>
      <c r="J396" s="145"/>
      <c r="K396" s="146"/>
      <c r="L396" s="116" t="s">
        <v>77</v>
      </c>
      <c r="M396" s="117" t="s">
        <v>137</v>
      </c>
      <c r="N396" s="118">
        <f t="shared" si="44"/>
        <v>0</v>
      </c>
      <c r="O396" s="118">
        <f t="shared" si="45"/>
        <v>0</v>
      </c>
      <c r="P396" s="119">
        <f>SUMIF(Virkedager!C:C,"&lt;" &amp; H396,Virkedager!A:A)-SUMIF(Virkedager!C:C,"&lt;" &amp; F396,Virkedager!A:A)</f>
        <v>0</v>
      </c>
      <c r="Q396" s="120" t="str">
        <f t="shared" si="46"/>
        <v>Operatøraksess</v>
      </c>
      <c r="R396" s="121">
        <f>MATCH(Q396,'SLA-parameter DRIFT'!A:A,0)</f>
        <v>16</v>
      </c>
      <c r="S396" s="118" t="e">
        <f>VLOOKUP(DATE(YEAR(F396),MONTH(F396),DAY(F396)),Virkedager!C:G,IF(E396="B",3,2),0)+INDEX('SLA-parameter DRIFT'!D:D,R396+2)</f>
        <v>#N/A</v>
      </c>
      <c r="T396" s="122" t="e">
        <f>VLOOKUP(DATE(YEAR(F396),MONTH(F396),DAY(F396)),Virkedager!C:G,2,0)+INDEX('SLA-parameter DRIFT'!B:B,R396+1)</f>
        <v>#N/A</v>
      </c>
      <c r="U396" s="173" t="e">
        <f>VLOOKUP(DATE(YEAR(F396),MONTH(F396),DAY(F396)),Virkedager!C:G,IF(E396="B",3,2)+INDEX('SLA-parameter DRIFT'!E:E,R396+0,0),0)+INDEX('SLA-parameter DRIFT'!D:D,R396+1)</f>
        <v>#N/A</v>
      </c>
      <c r="V396" s="122" t="e">
        <f>VLOOKUP(DATE(YEAR(F396),MONTH(F396),DAY(F396)),Virkedager!C:G,2,0)+INDEX('SLA-parameter DRIFT'!B:B,R396+2)</f>
        <v>#N/A</v>
      </c>
      <c r="W396" s="118" t="e">
        <f>VLOOKUP(DATE(YEAR(F396),MONTH(F396),DAY(F396)),Virkedager!C:G,IF(E396="B",4,3)+INDEX('SLA-parameter DRIFT'!E:E,R396+2,0),0)+INDEX('SLA-parameter DRIFT'!D:D,R396+2)</f>
        <v>#N/A</v>
      </c>
      <c r="X396" s="122" t="str">
        <f t="shared" si="47"/>
        <v/>
      </c>
      <c r="Y396" s="119">
        <f>SUMIF(Virkedager!C:C,"&lt;" &amp; H396,Virkedager!A:A)-SUMIF(Virkedager!C:C,"&lt;" &amp; X396,Virkedager!A:A)</f>
        <v>0</v>
      </c>
      <c r="Z396" s="121" t="str">
        <f t="shared" si="48"/>
        <v/>
      </c>
      <c r="AA396" s="123" t="str">
        <f t="shared" si="43"/>
        <v/>
      </c>
      <c r="AB396" s="124" t="str">
        <f t="shared" si="42"/>
        <v/>
      </c>
      <c r="AC396" s="172"/>
    </row>
    <row r="397" spans="2:29" s="139" customFormat="1" ht="15" x14ac:dyDescent="0.25">
      <c r="B397" s="141"/>
      <c r="C397" s="142"/>
      <c r="D397" s="147"/>
      <c r="E397" s="148"/>
      <c r="F397" s="143"/>
      <c r="G397" s="144"/>
      <c r="H397" s="143"/>
      <c r="I397" s="144"/>
      <c r="J397" s="145"/>
      <c r="K397" s="146"/>
      <c r="L397" s="116" t="s">
        <v>77</v>
      </c>
      <c r="M397" s="117" t="s">
        <v>137</v>
      </c>
      <c r="N397" s="118">
        <f t="shared" si="44"/>
        <v>0</v>
      </c>
      <c r="O397" s="118">
        <f t="shared" si="45"/>
        <v>0</v>
      </c>
      <c r="P397" s="119">
        <f>SUMIF(Virkedager!C:C,"&lt;" &amp; H397,Virkedager!A:A)-SUMIF(Virkedager!C:C,"&lt;" &amp; F397,Virkedager!A:A)</f>
        <v>0</v>
      </c>
      <c r="Q397" s="120" t="str">
        <f t="shared" si="46"/>
        <v>Operatøraksess</v>
      </c>
      <c r="R397" s="121">
        <f>MATCH(Q397,'SLA-parameter DRIFT'!A:A,0)</f>
        <v>16</v>
      </c>
      <c r="S397" s="118" t="e">
        <f>VLOOKUP(DATE(YEAR(F397),MONTH(F397),DAY(F397)),Virkedager!C:G,IF(E397="B",3,2),0)+INDEX('SLA-parameter DRIFT'!D:D,R397+2)</f>
        <v>#N/A</v>
      </c>
      <c r="T397" s="122" t="e">
        <f>VLOOKUP(DATE(YEAR(F397),MONTH(F397),DAY(F397)),Virkedager!C:G,2,0)+INDEX('SLA-parameter DRIFT'!B:B,R397+1)</f>
        <v>#N/A</v>
      </c>
      <c r="U397" s="173" t="e">
        <f>VLOOKUP(DATE(YEAR(F397),MONTH(F397),DAY(F397)),Virkedager!C:G,IF(E397="B",3,2)+INDEX('SLA-parameter DRIFT'!E:E,R397+0,0),0)+INDEX('SLA-parameter DRIFT'!D:D,R397+1)</f>
        <v>#N/A</v>
      </c>
      <c r="V397" s="122" t="e">
        <f>VLOOKUP(DATE(YEAR(F397),MONTH(F397),DAY(F397)),Virkedager!C:G,2,0)+INDEX('SLA-parameter DRIFT'!B:B,R397+2)</f>
        <v>#N/A</v>
      </c>
      <c r="W397" s="118" t="e">
        <f>VLOOKUP(DATE(YEAR(F397),MONTH(F397),DAY(F397)),Virkedager!C:G,IF(E397="B",4,3)+INDEX('SLA-parameter DRIFT'!E:E,R397+2,0),0)+INDEX('SLA-parameter DRIFT'!D:D,R397+2)</f>
        <v>#N/A</v>
      </c>
      <c r="X397" s="122" t="str">
        <f t="shared" si="47"/>
        <v/>
      </c>
      <c r="Y397" s="119">
        <f>SUMIF(Virkedager!C:C,"&lt;" &amp; H397,Virkedager!A:A)-SUMIF(Virkedager!C:C,"&lt;" &amp; X397,Virkedager!A:A)</f>
        <v>0</v>
      </c>
      <c r="Z397" s="121" t="str">
        <f t="shared" si="48"/>
        <v/>
      </c>
      <c r="AA397" s="123" t="str">
        <f t="shared" si="43"/>
        <v/>
      </c>
      <c r="AB397" s="124" t="str">
        <f t="shared" si="42"/>
        <v/>
      </c>
      <c r="AC397" s="172"/>
    </row>
    <row r="398" spans="2:29" s="139" customFormat="1" ht="15" x14ac:dyDescent="0.25">
      <c r="B398" s="141"/>
      <c r="C398" s="142"/>
      <c r="D398" s="147"/>
      <c r="E398" s="148"/>
      <c r="F398" s="143"/>
      <c r="G398" s="144"/>
      <c r="H398" s="143"/>
      <c r="I398" s="144"/>
      <c r="J398" s="145"/>
      <c r="K398" s="146"/>
      <c r="L398" s="116" t="s">
        <v>77</v>
      </c>
      <c r="M398" s="117" t="s">
        <v>137</v>
      </c>
      <c r="N398" s="118">
        <f t="shared" si="44"/>
        <v>0</v>
      </c>
      <c r="O398" s="118">
        <f t="shared" si="45"/>
        <v>0</v>
      </c>
      <c r="P398" s="119">
        <f>SUMIF(Virkedager!C:C,"&lt;" &amp; H398,Virkedager!A:A)-SUMIF(Virkedager!C:C,"&lt;" &amp; F398,Virkedager!A:A)</f>
        <v>0</v>
      </c>
      <c r="Q398" s="120" t="str">
        <f t="shared" si="46"/>
        <v>Operatøraksess</v>
      </c>
      <c r="R398" s="121">
        <f>MATCH(Q398,'SLA-parameter DRIFT'!A:A,0)</f>
        <v>16</v>
      </c>
      <c r="S398" s="118" t="e">
        <f>VLOOKUP(DATE(YEAR(F398),MONTH(F398),DAY(F398)),Virkedager!C:G,IF(E398="B",3,2),0)+INDEX('SLA-parameter DRIFT'!D:D,R398+2)</f>
        <v>#N/A</v>
      </c>
      <c r="T398" s="122" t="e">
        <f>VLOOKUP(DATE(YEAR(F398),MONTH(F398),DAY(F398)),Virkedager!C:G,2,0)+INDEX('SLA-parameter DRIFT'!B:B,R398+1)</f>
        <v>#N/A</v>
      </c>
      <c r="U398" s="173" t="e">
        <f>VLOOKUP(DATE(YEAR(F398),MONTH(F398),DAY(F398)),Virkedager!C:G,IF(E398="B",3,2)+INDEX('SLA-parameter DRIFT'!E:E,R398+0,0),0)+INDEX('SLA-parameter DRIFT'!D:D,R398+1)</f>
        <v>#N/A</v>
      </c>
      <c r="V398" s="122" t="e">
        <f>VLOOKUP(DATE(YEAR(F398),MONTH(F398),DAY(F398)),Virkedager!C:G,2,0)+INDEX('SLA-parameter DRIFT'!B:B,R398+2)</f>
        <v>#N/A</v>
      </c>
      <c r="W398" s="118" t="e">
        <f>VLOOKUP(DATE(YEAR(F398),MONTH(F398),DAY(F398)),Virkedager!C:G,IF(E398="B",4,3)+INDEX('SLA-parameter DRIFT'!E:E,R398+2,0),0)+INDEX('SLA-parameter DRIFT'!D:D,R398+2)</f>
        <v>#N/A</v>
      </c>
      <c r="X398" s="122" t="str">
        <f t="shared" si="47"/>
        <v/>
      </c>
      <c r="Y398" s="119">
        <f>SUMIF(Virkedager!C:C,"&lt;" &amp; H398,Virkedager!A:A)-SUMIF(Virkedager!C:C,"&lt;" &amp; X398,Virkedager!A:A)</f>
        <v>0</v>
      </c>
      <c r="Z398" s="121" t="str">
        <f t="shared" si="48"/>
        <v/>
      </c>
      <c r="AA398" s="123" t="str">
        <f t="shared" si="43"/>
        <v/>
      </c>
      <c r="AB398" s="124" t="str">
        <f t="shared" si="42"/>
        <v/>
      </c>
      <c r="AC398" s="172"/>
    </row>
    <row r="399" spans="2:29" s="139" customFormat="1" ht="15" x14ac:dyDescent="0.25">
      <c r="B399" s="141"/>
      <c r="C399" s="142"/>
      <c r="D399" s="147"/>
      <c r="E399" s="148"/>
      <c r="F399" s="143"/>
      <c r="G399" s="144"/>
      <c r="H399" s="143"/>
      <c r="I399" s="144"/>
      <c r="J399" s="145"/>
      <c r="K399" s="146"/>
      <c r="L399" s="116" t="s">
        <v>77</v>
      </c>
      <c r="M399" s="117" t="s">
        <v>137</v>
      </c>
      <c r="N399" s="118">
        <f t="shared" si="44"/>
        <v>0</v>
      </c>
      <c r="O399" s="118">
        <f t="shared" si="45"/>
        <v>0</v>
      </c>
      <c r="P399" s="119">
        <f>SUMIF(Virkedager!C:C,"&lt;" &amp; H399,Virkedager!A:A)-SUMIF(Virkedager!C:C,"&lt;" &amp; F399,Virkedager!A:A)</f>
        <v>0</v>
      </c>
      <c r="Q399" s="120" t="str">
        <f t="shared" si="46"/>
        <v>Operatøraksess</v>
      </c>
      <c r="R399" s="121">
        <f>MATCH(Q399,'SLA-parameter DRIFT'!A:A,0)</f>
        <v>16</v>
      </c>
      <c r="S399" s="118" t="e">
        <f>VLOOKUP(DATE(YEAR(F399),MONTH(F399),DAY(F399)),Virkedager!C:G,IF(E399="B",3,2),0)+INDEX('SLA-parameter DRIFT'!D:D,R399+2)</f>
        <v>#N/A</v>
      </c>
      <c r="T399" s="122" t="e">
        <f>VLOOKUP(DATE(YEAR(F399),MONTH(F399),DAY(F399)),Virkedager!C:G,2,0)+INDEX('SLA-parameter DRIFT'!B:B,R399+1)</f>
        <v>#N/A</v>
      </c>
      <c r="U399" s="173" t="e">
        <f>VLOOKUP(DATE(YEAR(F399),MONTH(F399),DAY(F399)),Virkedager!C:G,IF(E399="B",3,2)+INDEX('SLA-parameter DRIFT'!E:E,R399+0,0),0)+INDEX('SLA-parameter DRIFT'!D:D,R399+1)</f>
        <v>#N/A</v>
      </c>
      <c r="V399" s="122" t="e">
        <f>VLOOKUP(DATE(YEAR(F399),MONTH(F399),DAY(F399)),Virkedager!C:G,2,0)+INDEX('SLA-parameter DRIFT'!B:B,R399+2)</f>
        <v>#N/A</v>
      </c>
      <c r="W399" s="118" t="e">
        <f>VLOOKUP(DATE(YEAR(F399),MONTH(F399),DAY(F399)),Virkedager!C:G,IF(E399="B",4,3)+INDEX('SLA-parameter DRIFT'!E:E,R399+2,0),0)+INDEX('SLA-parameter DRIFT'!D:D,R399+2)</f>
        <v>#N/A</v>
      </c>
      <c r="X399" s="122" t="str">
        <f t="shared" si="47"/>
        <v/>
      </c>
      <c r="Y399" s="119">
        <f>SUMIF(Virkedager!C:C,"&lt;" &amp; H399,Virkedager!A:A)-SUMIF(Virkedager!C:C,"&lt;" &amp; X399,Virkedager!A:A)</f>
        <v>0</v>
      </c>
      <c r="Z399" s="121" t="str">
        <f t="shared" si="48"/>
        <v/>
      </c>
      <c r="AA399" s="123" t="str">
        <f t="shared" si="43"/>
        <v/>
      </c>
      <c r="AB399" s="124" t="str">
        <f t="shared" si="42"/>
        <v/>
      </c>
      <c r="AC399" s="172"/>
    </row>
    <row r="400" spans="2:29" s="139" customFormat="1" ht="15" x14ac:dyDescent="0.25">
      <c r="B400" s="141"/>
      <c r="C400" s="142"/>
      <c r="D400" s="147"/>
      <c r="E400" s="148"/>
      <c r="F400" s="143"/>
      <c r="G400" s="144"/>
      <c r="H400" s="143"/>
      <c r="I400" s="144"/>
      <c r="J400" s="145"/>
      <c r="K400" s="146"/>
      <c r="L400" s="116" t="s">
        <v>77</v>
      </c>
      <c r="M400" s="117" t="s">
        <v>137</v>
      </c>
      <c r="N400" s="118">
        <f t="shared" si="44"/>
        <v>0</v>
      </c>
      <c r="O400" s="118">
        <f t="shared" si="45"/>
        <v>0</v>
      </c>
      <c r="P400" s="119">
        <f>SUMIF(Virkedager!C:C,"&lt;" &amp; H400,Virkedager!A:A)-SUMIF(Virkedager!C:C,"&lt;" &amp; F400,Virkedager!A:A)</f>
        <v>0</v>
      </c>
      <c r="Q400" s="120" t="str">
        <f t="shared" si="46"/>
        <v>Operatøraksess</v>
      </c>
      <c r="R400" s="121">
        <f>MATCH(Q400,'SLA-parameter DRIFT'!A:A,0)</f>
        <v>16</v>
      </c>
      <c r="S400" s="118" t="e">
        <f>VLOOKUP(DATE(YEAR(F400),MONTH(F400),DAY(F400)),Virkedager!C:G,IF(E400="B",3,2),0)+INDEX('SLA-parameter DRIFT'!D:D,R400+2)</f>
        <v>#N/A</v>
      </c>
      <c r="T400" s="122" t="e">
        <f>VLOOKUP(DATE(YEAR(F400),MONTH(F400),DAY(F400)),Virkedager!C:G,2,0)+INDEX('SLA-parameter DRIFT'!B:B,R400+1)</f>
        <v>#N/A</v>
      </c>
      <c r="U400" s="173" t="e">
        <f>VLOOKUP(DATE(YEAR(F400),MONTH(F400),DAY(F400)),Virkedager!C:G,IF(E400="B",3,2)+INDEX('SLA-parameter DRIFT'!E:E,R400+0,0),0)+INDEX('SLA-parameter DRIFT'!D:D,R400+1)</f>
        <v>#N/A</v>
      </c>
      <c r="V400" s="122" t="e">
        <f>VLOOKUP(DATE(YEAR(F400),MONTH(F400),DAY(F400)),Virkedager!C:G,2,0)+INDEX('SLA-parameter DRIFT'!B:B,R400+2)</f>
        <v>#N/A</v>
      </c>
      <c r="W400" s="118" t="e">
        <f>VLOOKUP(DATE(YEAR(F400),MONTH(F400),DAY(F400)),Virkedager!C:G,IF(E400="B",4,3)+INDEX('SLA-parameter DRIFT'!E:E,R400+2,0),0)+INDEX('SLA-parameter DRIFT'!D:D,R400+2)</f>
        <v>#N/A</v>
      </c>
      <c r="X400" s="122" t="str">
        <f t="shared" si="47"/>
        <v/>
      </c>
      <c r="Y400" s="119">
        <f>SUMIF(Virkedager!C:C,"&lt;" &amp; H400,Virkedager!A:A)-SUMIF(Virkedager!C:C,"&lt;" &amp; X400,Virkedager!A:A)</f>
        <v>0</v>
      </c>
      <c r="Z400" s="121" t="str">
        <f t="shared" si="48"/>
        <v/>
      </c>
      <c r="AA400" s="123" t="str">
        <f t="shared" si="43"/>
        <v/>
      </c>
      <c r="AB400" s="124" t="str">
        <f t="shared" si="42"/>
        <v/>
      </c>
      <c r="AC400" s="172"/>
    </row>
    <row r="401" spans="2:29" s="139" customFormat="1" ht="15" x14ac:dyDescent="0.25">
      <c r="B401" s="141"/>
      <c r="C401" s="142"/>
      <c r="D401" s="147"/>
      <c r="E401" s="148"/>
      <c r="F401" s="143"/>
      <c r="G401" s="144"/>
      <c r="H401" s="143"/>
      <c r="I401" s="144"/>
      <c r="J401" s="145"/>
      <c r="K401" s="146"/>
      <c r="L401" s="116" t="s">
        <v>77</v>
      </c>
      <c r="M401" s="117" t="s">
        <v>137</v>
      </c>
      <c r="N401" s="118">
        <f t="shared" si="44"/>
        <v>0</v>
      </c>
      <c r="O401" s="118">
        <f t="shared" si="45"/>
        <v>0</v>
      </c>
      <c r="P401" s="119">
        <f>SUMIF(Virkedager!C:C,"&lt;" &amp; H401,Virkedager!A:A)-SUMIF(Virkedager!C:C,"&lt;" &amp; F401,Virkedager!A:A)</f>
        <v>0</v>
      </c>
      <c r="Q401" s="120" t="str">
        <f t="shared" si="46"/>
        <v>Operatøraksess</v>
      </c>
      <c r="R401" s="121">
        <f>MATCH(Q401,'SLA-parameter DRIFT'!A:A,0)</f>
        <v>16</v>
      </c>
      <c r="S401" s="118" t="e">
        <f>VLOOKUP(DATE(YEAR(F401),MONTH(F401),DAY(F401)),Virkedager!C:G,IF(E401="B",3,2),0)+INDEX('SLA-parameter DRIFT'!D:D,R401+2)</f>
        <v>#N/A</v>
      </c>
      <c r="T401" s="122" t="e">
        <f>VLOOKUP(DATE(YEAR(F401),MONTH(F401),DAY(F401)),Virkedager!C:G,2,0)+INDEX('SLA-parameter DRIFT'!B:B,R401+1)</f>
        <v>#N/A</v>
      </c>
      <c r="U401" s="173" t="e">
        <f>VLOOKUP(DATE(YEAR(F401),MONTH(F401),DAY(F401)),Virkedager!C:G,IF(E401="B",3,2)+INDEX('SLA-parameter DRIFT'!E:E,R401+0,0),0)+INDEX('SLA-parameter DRIFT'!D:D,R401+1)</f>
        <v>#N/A</v>
      </c>
      <c r="V401" s="122" t="e">
        <f>VLOOKUP(DATE(YEAR(F401),MONTH(F401),DAY(F401)),Virkedager!C:G,2,0)+INDEX('SLA-parameter DRIFT'!B:B,R401+2)</f>
        <v>#N/A</v>
      </c>
      <c r="W401" s="118" t="e">
        <f>VLOOKUP(DATE(YEAR(F401),MONTH(F401),DAY(F401)),Virkedager!C:G,IF(E401="B",4,3)+INDEX('SLA-parameter DRIFT'!E:E,R401+2,0),0)+INDEX('SLA-parameter DRIFT'!D:D,R401+2)</f>
        <v>#N/A</v>
      </c>
      <c r="X401" s="122" t="str">
        <f t="shared" si="47"/>
        <v/>
      </c>
      <c r="Y401" s="119">
        <f>SUMIF(Virkedager!C:C,"&lt;" &amp; H401,Virkedager!A:A)-SUMIF(Virkedager!C:C,"&lt;" &amp; X401,Virkedager!A:A)</f>
        <v>0</v>
      </c>
      <c r="Z401" s="121" t="str">
        <f t="shared" si="48"/>
        <v/>
      </c>
      <c r="AA401" s="123" t="str">
        <f t="shared" si="43"/>
        <v/>
      </c>
      <c r="AB401" s="124" t="str">
        <f t="shared" si="42"/>
        <v/>
      </c>
      <c r="AC401" s="172"/>
    </row>
    <row r="402" spans="2:29" s="139" customFormat="1" ht="15" x14ac:dyDescent="0.25">
      <c r="B402" s="141"/>
      <c r="C402" s="142"/>
      <c r="D402" s="147"/>
      <c r="E402" s="148"/>
      <c r="F402" s="143"/>
      <c r="G402" s="144"/>
      <c r="H402" s="143"/>
      <c r="I402" s="144"/>
      <c r="J402" s="145"/>
      <c r="K402" s="146"/>
      <c r="L402" s="116" t="s">
        <v>77</v>
      </c>
      <c r="M402" s="117" t="s">
        <v>137</v>
      </c>
      <c r="N402" s="118">
        <f t="shared" si="44"/>
        <v>0</v>
      </c>
      <c r="O402" s="118">
        <f t="shared" si="45"/>
        <v>0</v>
      </c>
      <c r="P402" s="119">
        <f>SUMIF(Virkedager!C:C,"&lt;" &amp; H402,Virkedager!A:A)-SUMIF(Virkedager!C:C,"&lt;" &amp; F402,Virkedager!A:A)</f>
        <v>0</v>
      </c>
      <c r="Q402" s="120" t="str">
        <f t="shared" si="46"/>
        <v>Operatøraksess</v>
      </c>
      <c r="R402" s="121">
        <f>MATCH(Q402,'SLA-parameter DRIFT'!A:A,0)</f>
        <v>16</v>
      </c>
      <c r="S402" s="118" t="e">
        <f>VLOOKUP(DATE(YEAR(F402),MONTH(F402),DAY(F402)),Virkedager!C:G,IF(E402="B",3,2),0)+INDEX('SLA-parameter DRIFT'!D:D,R402+2)</f>
        <v>#N/A</v>
      </c>
      <c r="T402" s="122" t="e">
        <f>VLOOKUP(DATE(YEAR(F402),MONTH(F402),DAY(F402)),Virkedager!C:G,2,0)+INDEX('SLA-parameter DRIFT'!B:B,R402+1)</f>
        <v>#N/A</v>
      </c>
      <c r="U402" s="173" t="e">
        <f>VLOOKUP(DATE(YEAR(F402),MONTH(F402),DAY(F402)),Virkedager!C:G,IF(E402="B",3,2)+INDEX('SLA-parameter DRIFT'!E:E,R402+0,0),0)+INDEX('SLA-parameter DRIFT'!D:D,R402+1)</f>
        <v>#N/A</v>
      </c>
      <c r="V402" s="122" t="e">
        <f>VLOOKUP(DATE(YEAR(F402),MONTH(F402),DAY(F402)),Virkedager!C:G,2,0)+INDEX('SLA-parameter DRIFT'!B:B,R402+2)</f>
        <v>#N/A</v>
      </c>
      <c r="W402" s="118" t="e">
        <f>VLOOKUP(DATE(YEAR(F402),MONTH(F402),DAY(F402)),Virkedager!C:G,IF(E402="B",4,3)+INDEX('SLA-parameter DRIFT'!E:E,R402+2,0),0)+INDEX('SLA-parameter DRIFT'!D:D,R402+2)</f>
        <v>#N/A</v>
      </c>
      <c r="X402" s="122" t="str">
        <f t="shared" si="47"/>
        <v/>
      </c>
      <c r="Y402" s="119">
        <f>SUMIF(Virkedager!C:C,"&lt;" &amp; H402,Virkedager!A:A)-SUMIF(Virkedager!C:C,"&lt;" &amp; X402,Virkedager!A:A)</f>
        <v>0</v>
      </c>
      <c r="Z402" s="121" t="str">
        <f t="shared" si="48"/>
        <v/>
      </c>
      <c r="AA402" s="123" t="str">
        <f t="shared" si="43"/>
        <v/>
      </c>
      <c r="AB402" s="124" t="str">
        <f t="shared" ref="AB402:AB465" si="49">IF(F402="","",IF(NOT(Z402),J402*0.06*AA402,0))</f>
        <v/>
      </c>
      <c r="AC402" s="172"/>
    </row>
    <row r="403" spans="2:29" s="139" customFormat="1" ht="15" x14ac:dyDescent="0.25">
      <c r="B403" s="141"/>
      <c r="C403" s="142"/>
      <c r="D403" s="147"/>
      <c r="E403" s="148"/>
      <c r="F403" s="143"/>
      <c r="G403" s="144"/>
      <c r="H403" s="143"/>
      <c r="I403" s="144"/>
      <c r="J403" s="145"/>
      <c r="K403" s="146"/>
      <c r="L403" s="116" t="s">
        <v>77</v>
      </c>
      <c r="M403" s="117" t="s">
        <v>137</v>
      </c>
      <c r="N403" s="118">
        <f t="shared" si="44"/>
        <v>0</v>
      </c>
      <c r="O403" s="118">
        <f t="shared" si="45"/>
        <v>0</v>
      </c>
      <c r="P403" s="119">
        <f>SUMIF(Virkedager!C:C,"&lt;" &amp; H403,Virkedager!A:A)-SUMIF(Virkedager!C:C,"&lt;" &amp; F403,Virkedager!A:A)</f>
        <v>0</v>
      </c>
      <c r="Q403" s="120" t="str">
        <f t="shared" si="46"/>
        <v>Operatøraksess</v>
      </c>
      <c r="R403" s="121">
        <f>MATCH(Q403,'SLA-parameter DRIFT'!A:A,0)</f>
        <v>16</v>
      </c>
      <c r="S403" s="118" t="e">
        <f>VLOOKUP(DATE(YEAR(F403),MONTH(F403),DAY(F403)),Virkedager!C:G,IF(E403="B",3,2),0)+INDEX('SLA-parameter DRIFT'!D:D,R403+2)</f>
        <v>#N/A</v>
      </c>
      <c r="T403" s="122" t="e">
        <f>VLOOKUP(DATE(YEAR(F403),MONTH(F403),DAY(F403)),Virkedager!C:G,2,0)+INDEX('SLA-parameter DRIFT'!B:B,R403+1)</f>
        <v>#N/A</v>
      </c>
      <c r="U403" s="173" t="e">
        <f>VLOOKUP(DATE(YEAR(F403),MONTH(F403),DAY(F403)),Virkedager!C:G,IF(E403="B",3,2)+INDEX('SLA-parameter DRIFT'!E:E,R403+0,0),0)+INDEX('SLA-parameter DRIFT'!D:D,R403+1)</f>
        <v>#N/A</v>
      </c>
      <c r="V403" s="122" t="e">
        <f>VLOOKUP(DATE(YEAR(F403),MONTH(F403),DAY(F403)),Virkedager!C:G,2,0)+INDEX('SLA-parameter DRIFT'!B:B,R403+2)</f>
        <v>#N/A</v>
      </c>
      <c r="W403" s="118" t="e">
        <f>VLOOKUP(DATE(YEAR(F403),MONTH(F403),DAY(F403)),Virkedager!C:G,IF(E403="B",4,3)+INDEX('SLA-parameter DRIFT'!E:E,R403+2,0),0)+INDEX('SLA-parameter DRIFT'!D:D,R403+2)</f>
        <v>#N/A</v>
      </c>
      <c r="X403" s="122" t="str">
        <f t="shared" si="47"/>
        <v/>
      </c>
      <c r="Y403" s="119">
        <f>SUMIF(Virkedager!C:C,"&lt;" &amp; H403,Virkedager!A:A)-SUMIF(Virkedager!C:C,"&lt;" &amp; X403,Virkedager!A:A)</f>
        <v>0</v>
      </c>
      <c r="Z403" s="121" t="str">
        <f t="shared" si="48"/>
        <v/>
      </c>
      <c r="AA403" s="123" t="str">
        <f t="shared" si="43"/>
        <v/>
      </c>
      <c r="AB403" s="124" t="str">
        <f t="shared" si="49"/>
        <v/>
      </c>
      <c r="AC403" s="172"/>
    </row>
    <row r="404" spans="2:29" s="139" customFormat="1" ht="15" x14ac:dyDescent="0.25">
      <c r="B404" s="141"/>
      <c r="C404" s="142"/>
      <c r="D404" s="147"/>
      <c r="E404" s="148"/>
      <c r="F404" s="143"/>
      <c r="G404" s="144"/>
      <c r="H404" s="143"/>
      <c r="I404" s="144"/>
      <c r="J404" s="145"/>
      <c r="K404" s="146"/>
      <c r="L404" s="116" t="s">
        <v>77</v>
      </c>
      <c r="M404" s="117" t="s">
        <v>137</v>
      </c>
      <c r="N404" s="118">
        <f t="shared" si="44"/>
        <v>0</v>
      </c>
      <c r="O404" s="118">
        <f t="shared" si="45"/>
        <v>0</v>
      </c>
      <c r="P404" s="119">
        <f>SUMIF(Virkedager!C:C,"&lt;" &amp; H404,Virkedager!A:A)-SUMIF(Virkedager!C:C,"&lt;" &amp; F404,Virkedager!A:A)</f>
        <v>0</v>
      </c>
      <c r="Q404" s="120" t="str">
        <f t="shared" si="46"/>
        <v>Operatøraksess</v>
      </c>
      <c r="R404" s="121">
        <f>MATCH(Q404,'SLA-parameter DRIFT'!A:A,0)</f>
        <v>16</v>
      </c>
      <c r="S404" s="118" t="e">
        <f>VLOOKUP(DATE(YEAR(F404),MONTH(F404),DAY(F404)),Virkedager!C:G,IF(E404="B",3,2),0)+INDEX('SLA-parameter DRIFT'!D:D,R404+2)</f>
        <v>#N/A</v>
      </c>
      <c r="T404" s="122" t="e">
        <f>VLOOKUP(DATE(YEAR(F404),MONTH(F404),DAY(F404)),Virkedager!C:G,2,0)+INDEX('SLA-parameter DRIFT'!B:B,R404+1)</f>
        <v>#N/A</v>
      </c>
      <c r="U404" s="173" t="e">
        <f>VLOOKUP(DATE(YEAR(F404),MONTH(F404),DAY(F404)),Virkedager!C:G,IF(E404="B",3,2)+INDEX('SLA-parameter DRIFT'!E:E,R404+0,0),0)+INDEX('SLA-parameter DRIFT'!D:D,R404+1)</f>
        <v>#N/A</v>
      </c>
      <c r="V404" s="122" t="e">
        <f>VLOOKUP(DATE(YEAR(F404),MONTH(F404),DAY(F404)),Virkedager!C:G,2,0)+INDEX('SLA-parameter DRIFT'!B:B,R404+2)</f>
        <v>#N/A</v>
      </c>
      <c r="W404" s="118" t="e">
        <f>VLOOKUP(DATE(YEAR(F404),MONTH(F404),DAY(F404)),Virkedager!C:G,IF(E404="B",4,3)+INDEX('SLA-parameter DRIFT'!E:E,R404+2,0),0)+INDEX('SLA-parameter DRIFT'!D:D,R404+2)</f>
        <v>#N/A</v>
      </c>
      <c r="X404" s="122" t="str">
        <f t="shared" si="47"/>
        <v/>
      </c>
      <c r="Y404" s="119">
        <f>SUMIF(Virkedager!C:C,"&lt;" &amp; H404,Virkedager!A:A)-SUMIF(Virkedager!C:C,"&lt;" &amp; X404,Virkedager!A:A)</f>
        <v>0</v>
      </c>
      <c r="Z404" s="121" t="str">
        <f t="shared" si="48"/>
        <v/>
      </c>
      <c r="AA404" s="123" t="str">
        <f t="shared" si="43"/>
        <v/>
      </c>
      <c r="AB404" s="124" t="str">
        <f t="shared" si="49"/>
        <v/>
      </c>
      <c r="AC404" s="172"/>
    </row>
    <row r="405" spans="2:29" s="139" customFormat="1" ht="15" x14ac:dyDescent="0.25">
      <c r="B405" s="141"/>
      <c r="C405" s="142"/>
      <c r="D405" s="147"/>
      <c r="E405" s="148"/>
      <c r="F405" s="143"/>
      <c r="G405" s="144"/>
      <c r="H405" s="143"/>
      <c r="I405" s="144"/>
      <c r="J405" s="145"/>
      <c r="K405" s="146"/>
      <c r="L405" s="116" t="s">
        <v>77</v>
      </c>
      <c r="M405" s="117" t="s">
        <v>137</v>
      </c>
      <c r="N405" s="118">
        <f t="shared" si="44"/>
        <v>0</v>
      </c>
      <c r="O405" s="118">
        <f t="shared" si="45"/>
        <v>0</v>
      </c>
      <c r="P405" s="119">
        <f>SUMIF(Virkedager!C:C,"&lt;" &amp; H405,Virkedager!A:A)-SUMIF(Virkedager!C:C,"&lt;" &amp; F405,Virkedager!A:A)</f>
        <v>0</v>
      </c>
      <c r="Q405" s="120" t="str">
        <f t="shared" si="46"/>
        <v>Operatøraksess</v>
      </c>
      <c r="R405" s="121">
        <f>MATCH(Q405,'SLA-parameter DRIFT'!A:A,0)</f>
        <v>16</v>
      </c>
      <c r="S405" s="118" t="e">
        <f>VLOOKUP(DATE(YEAR(F405),MONTH(F405),DAY(F405)),Virkedager!C:G,IF(E405="B",3,2),0)+INDEX('SLA-parameter DRIFT'!D:D,R405+2)</f>
        <v>#N/A</v>
      </c>
      <c r="T405" s="122" t="e">
        <f>VLOOKUP(DATE(YEAR(F405),MONTH(F405),DAY(F405)),Virkedager!C:G,2,0)+INDEX('SLA-parameter DRIFT'!B:B,R405+1)</f>
        <v>#N/A</v>
      </c>
      <c r="U405" s="173" t="e">
        <f>VLOOKUP(DATE(YEAR(F405),MONTH(F405),DAY(F405)),Virkedager!C:G,IF(E405="B",3,2)+INDEX('SLA-parameter DRIFT'!E:E,R405+0,0),0)+INDEX('SLA-parameter DRIFT'!D:D,R405+1)</f>
        <v>#N/A</v>
      </c>
      <c r="V405" s="122" t="e">
        <f>VLOOKUP(DATE(YEAR(F405),MONTH(F405),DAY(F405)),Virkedager!C:G,2,0)+INDEX('SLA-parameter DRIFT'!B:B,R405+2)</f>
        <v>#N/A</v>
      </c>
      <c r="W405" s="118" t="e">
        <f>VLOOKUP(DATE(YEAR(F405),MONTH(F405),DAY(F405)),Virkedager!C:G,IF(E405="B",4,3)+INDEX('SLA-parameter DRIFT'!E:E,R405+2,0),0)+INDEX('SLA-parameter DRIFT'!D:D,R405+2)</f>
        <v>#N/A</v>
      </c>
      <c r="X405" s="122" t="str">
        <f t="shared" si="47"/>
        <v/>
      </c>
      <c r="Y405" s="119">
        <f>SUMIF(Virkedager!C:C,"&lt;" &amp; H405,Virkedager!A:A)-SUMIF(Virkedager!C:C,"&lt;" &amp; X405,Virkedager!A:A)</f>
        <v>0</v>
      </c>
      <c r="Z405" s="121" t="str">
        <f t="shared" si="48"/>
        <v/>
      </c>
      <c r="AA405" s="123" t="str">
        <f t="shared" si="43"/>
        <v/>
      </c>
      <c r="AB405" s="124" t="str">
        <f t="shared" si="49"/>
        <v/>
      </c>
      <c r="AC405" s="172"/>
    </row>
    <row r="406" spans="2:29" s="139" customFormat="1" ht="15" x14ac:dyDescent="0.25">
      <c r="B406" s="141"/>
      <c r="C406" s="142"/>
      <c r="D406" s="147"/>
      <c r="E406" s="148"/>
      <c r="F406" s="143"/>
      <c r="G406" s="144"/>
      <c r="H406" s="143"/>
      <c r="I406" s="144"/>
      <c r="J406" s="145"/>
      <c r="K406" s="146"/>
      <c r="L406" s="116" t="s">
        <v>77</v>
      </c>
      <c r="M406" s="117" t="s">
        <v>137</v>
      </c>
      <c r="N406" s="118">
        <f t="shared" si="44"/>
        <v>0</v>
      </c>
      <c r="O406" s="118">
        <f t="shared" si="45"/>
        <v>0</v>
      </c>
      <c r="P406" s="119">
        <f>SUMIF(Virkedager!C:C,"&lt;" &amp; H406,Virkedager!A:A)-SUMIF(Virkedager!C:C,"&lt;" &amp; F406,Virkedager!A:A)</f>
        <v>0</v>
      </c>
      <c r="Q406" s="120" t="str">
        <f t="shared" si="46"/>
        <v>Operatøraksess</v>
      </c>
      <c r="R406" s="121">
        <f>MATCH(Q406,'SLA-parameter DRIFT'!A:A,0)</f>
        <v>16</v>
      </c>
      <c r="S406" s="118" t="e">
        <f>VLOOKUP(DATE(YEAR(F406),MONTH(F406),DAY(F406)),Virkedager!C:G,IF(E406="B",3,2),0)+INDEX('SLA-parameter DRIFT'!D:D,R406+2)</f>
        <v>#N/A</v>
      </c>
      <c r="T406" s="122" t="e">
        <f>VLOOKUP(DATE(YEAR(F406),MONTH(F406),DAY(F406)),Virkedager!C:G,2,0)+INDEX('SLA-parameter DRIFT'!B:B,R406+1)</f>
        <v>#N/A</v>
      </c>
      <c r="U406" s="173" t="e">
        <f>VLOOKUP(DATE(YEAR(F406),MONTH(F406),DAY(F406)),Virkedager!C:G,IF(E406="B",3,2)+INDEX('SLA-parameter DRIFT'!E:E,R406+0,0),0)+INDEX('SLA-parameter DRIFT'!D:D,R406+1)</f>
        <v>#N/A</v>
      </c>
      <c r="V406" s="122" t="e">
        <f>VLOOKUP(DATE(YEAR(F406),MONTH(F406),DAY(F406)),Virkedager!C:G,2,0)+INDEX('SLA-parameter DRIFT'!B:B,R406+2)</f>
        <v>#N/A</v>
      </c>
      <c r="W406" s="118" t="e">
        <f>VLOOKUP(DATE(YEAR(F406),MONTH(F406),DAY(F406)),Virkedager!C:G,IF(E406="B",4,3)+INDEX('SLA-parameter DRIFT'!E:E,R406+2,0),0)+INDEX('SLA-parameter DRIFT'!D:D,R406+2)</f>
        <v>#N/A</v>
      </c>
      <c r="X406" s="122" t="str">
        <f t="shared" si="47"/>
        <v/>
      </c>
      <c r="Y406" s="119">
        <f>SUMIF(Virkedager!C:C,"&lt;" &amp; H406,Virkedager!A:A)-SUMIF(Virkedager!C:C,"&lt;" &amp; X406,Virkedager!A:A)</f>
        <v>0</v>
      </c>
      <c r="Z406" s="121" t="str">
        <f t="shared" si="48"/>
        <v/>
      </c>
      <c r="AA406" s="123" t="str">
        <f t="shared" si="43"/>
        <v/>
      </c>
      <c r="AB406" s="124" t="str">
        <f t="shared" si="49"/>
        <v/>
      </c>
      <c r="AC406" s="172"/>
    </row>
    <row r="407" spans="2:29" s="139" customFormat="1" ht="15" x14ac:dyDescent="0.25">
      <c r="B407" s="141"/>
      <c r="C407" s="142"/>
      <c r="D407" s="147"/>
      <c r="E407" s="148"/>
      <c r="F407" s="143"/>
      <c r="G407" s="144"/>
      <c r="H407" s="143"/>
      <c r="I407" s="144"/>
      <c r="J407" s="145"/>
      <c r="K407" s="146"/>
      <c r="L407" s="116" t="s">
        <v>77</v>
      </c>
      <c r="M407" s="117" t="s">
        <v>137</v>
      </c>
      <c r="N407" s="118">
        <f t="shared" si="44"/>
        <v>0</v>
      </c>
      <c r="O407" s="118">
        <f t="shared" si="45"/>
        <v>0</v>
      </c>
      <c r="P407" s="119">
        <f>SUMIF(Virkedager!C:C,"&lt;" &amp; H407,Virkedager!A:A)-SUMIF(Virkedager!C:C,"&lt;" &amp; F407,Virkedager!A:A)</f>
        <v>0</v>
      </c>
      <c r="Q407" s="120" t="str">
        <f t="shared" si="46"/>
        <v>Operatøraksess</v>
      </c>
      <c r="R407" s="121">
        <f>MATCH(Q407,'SLA-parameter DRIFT'!A:A,0)</f>
        <v>16</v>
      </c>
      <c r="S407" s="118" t="e">
        <f>VLOOKUP(DATE(YEAR(F407),MONTH(F407),DAY(F407)),Virkedager!C:G,IF(E407="B",3,2),0)+INDEX('SLA-parameter DRIFT'!D:D,R407+2)</f>
        <v>#N/A</v>
      </c>
      <c r="T407" s="122" t="e">
        <f>VLOOKUP(DATE(YEAR(F407),MONTH(F407),DAY(F407)),Virkedager!C:G,2,0)+INDEX('SLA-parameter DRIFT'!B:B,R407+1)</f>
        <v>#N/A</v>
      </c>
      <c r="U407" s="173" t="e">
        <f>VLOOKUP(DATE(YEAR(F407),MONTH(F407),DAY(F407)),Virkedager!C:G,IF(E407="B",3,2)+INDEX('SLA-parameter DRIFT'!E:E,R407+0,0),0)+INDEX('SLA-parameter DRIFT'!D:D,R407+1)</f>
        <v>#N/A</v>
      </c>
      <c r="V407" s="122" t="e">
        <f>VLOOKUP(DATE(YEAR(F407),MONTH(F407),DAY(F407)),Virkedager!C:G,2,0)+INDEX('SLA-parameter DRIFT'!B:B,R407+2)</f>
        <v>#N/A</v>
      </c>
      <c r="W407" s="118" t="e">
        <f>VLOOKUP(DATE(YEAR(F407),MONTH(F407),DAY(F407)),Virkedager!C:G,IF(E407="B",4,3)+INDEX('SLA-parameter DRIFT'!E:E,R407+2,0),0)+INDEX('SLA-parameter DRIFT'!D:D,R407+2)</f>
        <v>#N/A</v>
      </c>
      <c r="X407" s="122" t="str">
        <f t="shared" si="47"/>
        <v/>
      </c>
      <c r="Y407" s="119">
        <f>SUMIF(Virkedager!C:C,"&lt;" &amp; H407,Virkedager!A:A)-SUMIF(Virkedager!C:C,"&lt;" &amp; X407,Virkedager!A:A)</f>
        <v>0</v>
      </c>
      <c r="Z407" s="121" t="str">
        <f t="shared" si="48"/>
        <v/>
      </c>
      <c r="AA407" s="123" t="str">
        <f t="shared" si="43"/>
        <v/>
      </c>
      <c r="AB407" s="124" t="str">
        <f t="shared" si="49"/>
        <v/>
      </c>
      <c r="AC407" s="172"/>
    </row>
    <row r="408" spans="2:29" s="139" customFormat="1" ht="15" x14ac:dyDescent="0.25">
      <c r="B408" s="141"/>
      <c r="C408" s="142"/>
      <c r="D408" s="147"/>
      <c r="E408" s="148"/>
      <c r="F408" s="143"/>
      <c r="G408" s="144"/>
      <c r="H408" s="143"/>
      <c r="I408" s="144"/>
      <c r="J408" s="145"/>
      <c r="K408" s="146"/>
      <c r="L408" s="116" t="s">
        <v>77</v>
      </c>
      <c r="M408" s="117" t="s">
        <v>137</v>
      </c>
      <c r="N408" s="118">
        <f t="shared" si="44"/>
        <v>0</v>
      </c>
      <c r="O408" s="118">
        <f t="shared" si="45"/>
        <v>0</v>
      </c>
      <c r="P408" s="119">
        <f>SUMIF(Virkedager!C:C,"&lt;" &amp; H408,Virkedager!A:A)-SUMIF(Virkedager!C:C,"&lt;" &amp; F408,Virkedager!A:A)</f>
        <v>0</v>
      </c>
      <c r="Q408" s="120" t="str">
        <f t="shared" si="46"/>
        <v>Operatøraksess</v>
      </c>
      <c r="R408" s="121">
        <f>MATCH(Q408,'SLA-parameter DRIFT'!A:A,0)</f>
        <v>16</v>
      </c>
      <c r="S408" s="118" t="e">
        <f>VLOOKUP(DATE(YEAR(F408),MONTH(F408),DAY(F408)),Virkedager!C:G,IF(E408="B",3,2),0)+INDEX('SLA-parameter DRIFT'!D:D,R408+2)</f>
        <v>#N/A</v>
      </c>
      <c r="T408" s="122" t="e">
        <f>VLOOKUP(DATE(YEAR(F408),MONTH(F408),DAY(F408)),Virkedager!C:G,2,0)+INDEX('SLA-parameter DRIFT'!B:B,R408+1)</f>
        <v>#N/A</v>
      </c>
      <c r="U408" s="173" t="e">
        <f>VLOOKUP(DATE(YEAR(F408),MONTH(F408),DAY(F408)),Virkedager!C:G,IF(E408="B",3,2)+INDEX('SLA-parameter DRIFT'!E:E,R408+0,0),0)+INDEX('SLA-parameter DRIFT'!D:D,R408+1)</f>
        <v>#N/A</v>
      </c>
      <c r="V408" s="122" t="e">
        <f>VLOOKUP(DATE(YEAR(F408),MONTH(F408),DAY(F408)),Virkedager!C:G,2,0)+INDEX('SLA-parameter DRIFT'!B:B,R408+2)</f>
        <v>#N/A</v>
      </c>
      <c r="W408" s="118" t="e">
        <f>VLOOKUP(DATE(YEAR(F408),MONTH(F408),DAY(F408)),Virkedager!C:G,IF(E408="B",4,3)+INDEX('SLA-parameter DRIFT'!E:E,R408+2,0),0)+INDEX('SLA-parameter DRIFT'!D:D,R408+2)</f>
        <v>#N/A</v>
      </c>
      <c r="X408" s="122" t="str">
        <f t="shared" si="47"/>
        <v/>
      </c>
      <c r="Y408" s="119">
        <f>SUMIF(Virkedager!C:C,"&lt;" &amp; H408,Virkedager!A:A)-SUMIF(Virkedager!C:C,"&lt;" &amp; X408,Virkedager!A:A)</f>
        <v>0</v>
      </c>
      <c r="Z408" s="121" t="str">
        <f t="shared" si="48"/>
        <v/>
      </c>
      <c r="AA408" s="123" t="str">
        <f t="shared" si="43"/>
        <v/>
      </c>
      <c r="AB408" s="124" t="str">
        <f t="shared" si="49"/>
        <v/>
      </c>
      <c r="AC408" s="172"/>
    </row>
    <row r="409" spans="2:29" s="139" customFormat="1" ht="15" x14ac:dyDescent="0.25">
      <c r="B409" s="141"/>
      <c r="C409" s="142"/>
      <c r="D409" s="147"/>
      <c r="E409" s="148"/>
      <c r="F409" s="143"/>
      <c r="G409" s="144"/>
      <c r="H409" s="143"/>
      <c r="I409" s="144"/>
      <c r="J409" s="145"/>
      <c r="K409" s="146"/>
      <c r="L409" s="116" t="s">
        <v>77</v>
      </c>
      <c r="M409" s="117" t="s">
        <v>137</v>
      </c>
      <c r="N409" s="118">
        <f t="shared" si="44"/>
        <v>0</v>
      </c>
      <c r="O409" s="118">
        <f t="shared" si="45"/>
        <v>0</v>
      </c>
      <c r="P409" s="119">
        <f>SUMIF(Virkedager!C:C,"&lt;" &amp; H409,Virkedager!A:A)-SUMIF(Virkedager!C:C,"&lt;" &amp; F409,Virkedager!A:A)</f>
        <v>0</v>
      </c>
      <c r="Q409" s="120" t="str">
        <f t="shared" si="46"/>
        <v>Operatøraksess</v>
      </c>
      <c r="R409" s="121">
        <f>MATCH(Q409,'SLA-parameter DRIFT'!A:A,0)</f>
        <v>16</v>
      </c>
      <c r="S409" s="118" t="e">
        <f>VLOOKUP(DATE(YEAR(F409),MONTH(F409),DAY(F409)),Virkedager!C:G,IF(E409="B",3,2),0)+INDEX('SLA-parameter DRIFT'!D:D,R409+2)</f>
        <v>#N/A</v>
      </c>
      <c r="T409" s="122" t="e">
        <f>VLOOKUP(DATE(YEAR(F409),MONTH(F409),DAY(F409)),Virkedager!C:G,2,0)+INDEX('SLA-parameter DRIFT'!B:B,R409+1)</f>
        <v>#N/A</v>
      </c>
      <c r="U409" s="173" t="e">
        <f>VLOOKUP(DATE(YEAR(F409),MONTH(F409),DAY(F409)),Virkedager!C:G,IF(E409="B",3,2)+INDEX('SLA-parameter DRIFT'!E:E,R409+0,0),0)+INDEX('SLA-parameter DRIFT'!D:D,R409+1)</f>
        <v>#N/A</v>
      </c>
      <c r="V409" s="122" t="e">
        <f>VLOOKUP(DATE(YEAR(F409),MONTH(F409),DAY(F409)),Virkedager!C:G,2,0)+INDEX('SLA-parameter DRIFT'!B:B,R409+2)</f>
        <v>#N/A</v>
      </c>
      <c r="W409" s="118" t="e">
        <f>VLOOKUP(DATE(YEAR(F409),MONTH(F409),DAY(F409)),Virkedager!C:G,IF(E409="B",4,3)+INDEX('SLA-parameter DRIFT'!E:E,R409+2,0),0)+INDEX('SLA-parameter DRIFT'!D:D,R409+2)</f>
        <v>#N/A</v>
      </c>
      <c r="X409" s="122" t="str">
        <f t="shared" si="47"/>
        <v/>
      </c>
      <c r="Y409" s="119">
        <f>SUMIF(Virkedager!C:C,"&lt;" &amp; H409,Virkedager!A:A)-SUMIF(Virkedager!C:C,"&lt;" &amp; X409,Virkedager!A:A)</f>
        <v>0</v>
      </c>
      <c r="Z409" s="121" t="str">
        <f t="shared" si="48"/>
        <v/>
      </c>
      <c r="AA409" s="123" t="str">
        <f t="shared" si="43"/>
        <v/>
      </c>
      <c r="AB409" s="124" t="str">
        <f t="shared" si="49"/>
        <v/>
      </c>
      <c r="AC409" s="172"/>
    </row>
    <row r="410" spans="2:29" s="139" customFormat="1" ht="15" x14ac:dyDescent="0.25">
      <c r="B410" s="141"/>
      <c r="C410" s="142"/>
      <c r="D410" s="147"/>
      <c r="E410" s="148"/>
      <c r="F410" s="143"/>
      <c r="G410" s="144"/>
      <c r="H410" s="143"/>
      <c r="I410" s="144"/>
      <c r="J410" s="145"/>
      <c r="K410" s="146"/>
      <c r="L410" s="116" t="s">
        <v>77</v>
      </c>
      <c r="M410" s="117" t="s">
        <v>137</v>
      </c>
      <c r="N410" s="118">
        <f t="shared" si="44"/>
        <v>0</v>
      </c>
      <c r="O410" s="118">
        <f t="shared" si="45"/>
        <v>0</v>
      </c>
      <c r="P410" s="119">
        <f>SUMIF(Virkedager!C:C,"&lt;" &amp; H410,Virkedager!A:A)-SUMIF(Virkedager!C:C,"&lt;" &amp; F410,Virkedager!A:A)</f>
        <v>0</v>
      </c>
      <c r="Q410" s="120" t="str">
        <f t="shared" si="46"/>
        <v>Operatøraksess</v>
      </c>
      <c r="R410" s="121">
        <f>MATCH(Q410,'SLA-parameter DRIFT'!A:A,0)</f>
        <v>16</v>
      </c>
      <c r="S410" s="118" t="e">
        <f>VLOOKUP(DATE(YEAR(F410),MONTH(F410),DAY(F410)),Virkedager!C:G,IF(E410="B",3,2),0)+INDEX('SLA-parameter DRIFT'!D:D,R410+2)</f>
        <v>#N/A</v>
      </c>
      <c r="T410" s="122" t="e">
        <f>VLOOKUP(DATE(YEAR(F410),MONTH(F410),DAY(F410)),Virkedager!C:G,2,0)+INDEX('SLA-parameter DRIFT'!B:B,R410+1)</f>
        <v>#N/A</v>
      </c>
      <c r="U410" s="173" t="e">
        <f>VLOOKUP(DATE(YEAR(F410),MONTH(F410),DAY(F410)),Virkedager!C:G,IF(E410="B",3,2)+INDEX('SLA-parameter DRIFT'!E:E,R410+0,0),0)+INDEX('SLA-parameter DRIFT'!D:D,R410+1)</f>
        <v>#N/A</v>
      </c>
      <c r="V410" s="122" t="e">
        <f>VLOOKUP(DATE(YEAR(F410),MONTH(F410),DAY(F410)),Virkedager!C:G,2,0)+INDEX('SLA-parameter DRIFT'!B:B,R410+2)</f>
        <v>#N/A</v>
      </c>
      <c r="W410" s="118" t="e">
        <f>VLOOKUP(DATE(YEAR(F410),MONTH(F410),DAY(F410)),Virkedager!C:G,IF(E410="B",4,3)+INDEX('SLA-parameter DRIFT'!E:E,R410+2,0),0)+INDEX('SLA-parameter DRIFT'!D:D,R410+2)</f>
        <v>#N/A</v>
      </c>
      <c r="X410" s="122" t="str">
        <f t="shared" si="47"/>
        <v/>
      </c>
      <c r="Y410" s="119">
        <f>SUMIF(Virkedager!C:C,"&lt;" &amp; H410,Virkedager!A:A)-SUMIF(Virkedager!C:C,"&lt;" &amp; X410,Virkedager!A:A)</f>
        <v>0</v>
      </c>
      <c r="Z410" s="121" t="str">
        <f t="shared" si="48"/>
        <v/>
      </c>
      <c r="AA410" s="123" t="str">
        <f t="shared" si="43"/>
        <v/>
      </c>
      <c r="AB410" s="124" t="str">
        <f t="shared" si="49"/>
        <v/>
      </c>
      <c r="AC410" s="172"/>
    </row>
    <row r="411" spans="2:29" s="139" customFormat="1" ht="15" x14ac:dyDescent="0.25">
      <c r="B411" s="141"/>
      <c r="C411" s="142"/>
      <c r="D411" s="147"/>
      <c r="E411" s="148"/>
      <c r="F411" s="143"/>
      <c r="G411" s="144"/>
      <c r="H411" s="143"/>
      <c r="I411" s="144"/>
      <c r="J411" s="145"/>
      <c r="K411" s="146"/>
      <c r="L411" s="116" t="s">
        <v>77</v>
      </c>
      <c r="M411" s="117" t="s">
        <v>137</v>
      </c>
      <c r="N411" s="118">
        <f t="shared" si="44"/>
        <v>0</v>
      </c>
      <c r="O411" s="118">
        <f t="shared" si="45"/>
        <v>0</v>
      </c>
      <c r="P411" s="119">
        <f>SUMIF(Virkedager!C:C,"&lt;" &amp; H411,Virkedager!A:A)-SUMIF(Virkedager!C:C,"&lt;" &amp; F411,Virkedager!A:A)</f>
        <v>0</v>
      </c>
      <c r="Q411" s="120" t="str">
        <f t="shared" si="46"/>
        <v>Operatøraksess</v>
      </c>
      <c r="R411" s="121">
        <f>MATCH(Q411,'SLA-parameter DRIFT'!A:A,0)</f>
        <v>16</v>
      </c>
      <c r="S411" s="118" t="e">
        <f>VLOOKUP(DATE(YEAR(F411),MONTH(F411),DAY(F411)),Virkedager!C:G,IF(E411="B",3,2),0)+INDEX('SLA-parameter DRIFT'!D:D,R411+2)</f>
        <v>#N/A</v>
      </c>
      <c r="T411" s="122" t="e">
        <f>VLOOKUP(DATE(YEAR(F411),MONTH(F411),DAY(F411)),Virkedager!C:G,2,0)+INDEX('SLA-parameter DRIFT'!B:B,R411+1)</f>
        <v>#N/A</v>
      </c>
      <c r="U411" s="173" t="e">
        <f>VLOOKUP(DATE(YEAR(F411),MONTH(F411),DAY(F411)),Virkedager!C:G,IF(E411="B",3,2)+INDEX('SLA-parameter DRIFT'!E:E,R411+0,0),0)+INDEX('SLA-parameter DRIFT'!D:D,R411+1)</f>
        <v>#N/A</v>
      </c>
      <c r="V411" s="122" t="e">
        <f>VLOOKUP(DATE(YEAR(F411),MONTH(F411),DAY(F411)),Virkedager!C:G,2,0)+INDEX('SLA-parameter DRIFT'!B:B,R411+2)</f>
        <v>#N/A</v>
      </c>
      <c r="W411" s="118" t="e">
        <f>VLOOKUP(DATE(YEAR(F411),MONTH(F411),DAY(F411)),Virkedager!C:G,IF(E411="B",4,3)+INDEX('SLA-parameter DRIFT'!E:E,R411+2,0),0)+INDEX('SLA-parameter DRIFT'!D:D,R411+2)</f>
        <v>#N/A</v>
      </c>
      <c r="X411" s="122" t="str">
        <f t="shared" si="47"/>
        <v/>
      </c>
      <c r="Y411" s="119">
        <f>SUMIF(Virkedager!C:C,"&lt;" &amp; H411,Virkedager!A:A)-SUMIF(Virkedager!C:C,"&lt;" &amp; X411,Virkedager!A:A)</f>
        <v>0</v>
      </c>
      <c r="Z411" s="121" t="str">
        <f t="shared" si="48"/>
        <v/>
      </c>
      <c r="AA411" s="123" t="str">
        <f t="shared" si="43"/>
        <v/>
      </c>
      <c r="AB411" s="124" t="str">
        <f t="shared" si="49"/>
        <v/>
      </c>
      <c r="AC411" s="172"/>
    </row>
    <row r="412" spans="2:29" s="139" customFormat="1" ht="15" x14ac:dyDescent="0.25">
      <c r="B412" s="141"/>
      <c r="C412" s="142"/>
      <c r="D412" s="147"/>
      <c r="E412" s="148"/>
      <c r="F412" s="143"/>
      <c r="G412" s="144"/>
      <c r="H412" s="143"/>
      <c r="I412" s="144"/>
      <c r="J412" s="145"/>
      <c r="K412" s="146"/>
      <c r="L412" s="116" t="s">
        <v>77</v>
      </c>
      <c r="M412" s="117" t="s">
        <v>137</v>
      </c>
      <c r="N412" s="118">
        <f t="shared" si="44"/>
        <v>0</v>
      </c>
      <c r="O412" s="118">
        <f t="shared" si="45"/>
        <v>0</v>
      </c>
      <c r="P412" s="119">
        <f>SUMIF(Virkedager!C:C,"&lt;" &amp; H412,Virkedager!A:A)-SUMIF(Virkedager!C:C,"&lt;" &amp; F412,Virkedager!A:A)</f>
        <v>0</v>
      </c>
      <c r="Q412" s="120" t="str">
        <f t="shared" si="46"/>
        <v>Operatøraksess</v>
      </c>
      <c r="R412" s="121">
        <f>MATCH(Q412,'SLA-parameter DRIFT'!A:A,0)</f>
        <v>16</v>
      </c>
      <c r="S412" s="118" t="e">
        <f>VLOOKUP(DATE(YEAR(F412),MONTH(F412),DAY(F412)),Virkedager!C:G,IF(E412="B",3,2),0)+INDEX('SLA-parameter DRIFT'!D:D,R412+2)</f>
        <v>#N/A</v>
      </c>
      <c r="T412" s="122" t="e">
        <f>VLOOKUP(DATE(YEAR(F412),MONTH(F412),DAY(F412)),Virkedager!C:G,2,0)+INDEX('SLA-parameter DRIFT'!B:B,R412+1)</f>
        <v>#N/A</v>
      </c>
      <c r="U412" s="173" t="e">
        <f>VLOOKUP(DATE(YEAR(F412),MONTH(F412),DAY(F412)),Virkedager!C:G,IF(E412="B",3,2)+INDEX('SLA-parameter DRIFT'!E:E,R412+0,0),0)+INDEX('SLA-parameter DRIFT'!D:D,R412+1)</f>
        <v>#N/A</v>
      </c>
      <c r="V412" s="122" t="e">
        <f>VLOOKUP(DATE(YEAR(F412),MONTH(F412),DAY(F412)),Virkedager!C:G,2,0)+INDEX('SLA-parameter DRIFT'!B:B,R412+2)</f>
        <v>#N/A</v>
      </c>
      <c r="W412" s="118" t="e">
        <f>VLOOKUP(DATE(YEAR(F412),MONTH(F412),DAY(F412)),Virkedager!C:G,IF(E412="B",4,3)+INDEX('SLA-parameter DRIFT'!E:E,R412+2,0),0)+INDEX('SLA-parameter DRIFT'!D:D,R412+2)</f>
        <v>#N/A</v>
      </c>
      <c r="X412" s="122" t="str">
        <f t="shared" si="47"/>
        <v/>
      </c>
      <c r="Y412" s="119">
        <f>SUMIF(Virkedager!C:C,"&lt;" &amp; H412,Virkedager!A:A)-SUMIF(Virkedager!C:C,"&lt;" &amp; X412,Virkedager!A:A)</f>
        <v>0</v>
      </c>
      <c r="Z412" s="121" t="str">
        <f t="shared" si="48"/>
        <v/>
      </c>
      <c r="AA412" s="123" t="str">
        <f t="shared" si="43"/>
        <v/>
      </c>
      <c r="AB412" s="124" t="str">
        <f t="shared" si="49"/>
        <v/>
      </c>
      <c r="AC412" s="172"/>
    </row>
    <row r="413" spans="2:29" s="139" customFormat="1" ht="15" x14ac:dyDescent="0.25">
      <c r="B413" s="141"/>
      <c r="C413" s="142"/>
      <c r="D413" s="147"/>
      <c r="E413" s="148"/>
      <c r="F413" s="143"/>
      <c r="G413" s="144"/>
      <c r="H413" s="143"/>
      <c r="I413" s="144"/>
      <c r="J413" s="145"/>
      <c r="K413" s="146"/>
      <c r="L413" s="116" t="s">
        <v>77</v>
      </c>
      <c r="M413" s="117" t="s">
        <v>137</v>
      </c>
      <c r="N413" s="118">
        <f t="shared" si="44"/>
        <v>0</v>
      </c>
      <c r="O413" s="118">
        <f t="shared" si="45"/>
        <v>0</v>
      </c>
      <c r="P413" s="119">
        <f>SUMIF(Virkedager!C:C,"&lt;" &amp; H413,Virkedager!A:A)-SUMIF(Virkedager!C:C,"&lt;" &amp; F413,Virkedager!A:A)</f>
        <v>0</v>
      </c>
      <c r="Q413" s="120" t="str">
        <f t="shared" si="46"/>
        <v>Operatøraksess</v>
      </c>
      <c r="R413" s="121">
        <f>MATCH(Q413,'SLA-parameter DRIFT'!A:A,0)</f>
        <v>16</v>
      </c>
      <c r="S413" s="118" t="e">
        <f>VLOOKUP(DATE(YEAR(F413),MONTH(F413),DAY(F413)),Virkedager!C:G,IF(E413="B",3,2),0)+INDEX('SLA-parameter DRIFT'!D:D,R413+2)</f>
        <v>#N/A</v>
      </c>
      <c r="T413" s="122" t="e">
        <f>VLOOKUP(DATE(YEAR(F413),MONTH(F413),DAY(F413)),Virkedager!C:G,2,0)+INDEX('SLA-parameter DRIFT'!B:B,R413+1)</f>
        <v>#N/A</v>
      </c>
      <c r="U413" s="173" t="e">
        <f>VLOOKUP(DATE(YEAR(F413),MONTH(F413),DAY(F413)),Virkedager!C:G,IF(E413="B",3,2)+INDEX('SLA-parameter DRIFT'!E:E,R413+0,0),0)+INDEX('SLA-parameter DRIFT'!D:D,R413+1)</f>
        <v>#N/A</v>
      </c>
      <c r="V413" s="122" t="e">
        <f>VLOOKUP(DATE(YEAR(F413),MONTH(F413),DAY(F413)),Virkedager!C:G,2,0)+INDEX('SLA-parameter DRIFT'!B:B,R413+2)</f>
        <v>#N/A</v>
      </c>
      <c r="W413" s="118" t="e">
        <f>VLOOKUP(DATE(YEAR(F413),MONTH(F413),DAY(F413)),Virkedager!C:G,IF(E413="B",4,3)+INDEX('SLA-parameter DRIFT'!E:E,R413+2,0),0)+INDEX('SLA-parameter DRIFT'!D:D,R413+2)</f>
        <v>#N/A</v>
      </c>
      <c r="X413" s="122" t="str">
        <f t="shared" si="47"/>
        <v/>
      </c>
      <c r="Y413" s="119">
        <f>SUMIF(Virkedager!C:C,"&lt;" &amp; H413,Virkedager!A:A)-SUMIF(Virkedager!C:C,"&lt;" &amp; X413,Virkedager!A:A)</f>
        <v>0</v>
      </c>
      <c r="Z413" s="121" t="str">
        <f t="shared" si="48"/>
        <v/>
      </c>
      <c r="AA413" s="123" t="str">
        <f t="shared" si="43"/>
        <v/>
      </c>
      <c r="AB413" s="124" t="str">
        <f t="shared" si="49"/>
        <v/>
      </c>
      <c r="AC413" s="172"/>
    </row>
    <row r="414" spans="2:29" s="139" customFormat="1" ht="15" x14ac:dyDescent="0.25">
      <c r="B414" s="141"/>
      <c r="C414" s="142"/>
      <c r="D414" s="147"/>
      <c r="E414" s="148"/>
      <c r="F414" s="143"/>
      <c r="G414" s="144"/>
      <c r="H414" s="143"/>
      <c r="I414" s="144"/>
      <c r="J414" s="145"/>
      <c r="K414" s="146"/>
      <c r="L414" s="116" t="s">
        <v>77</v>
      </c>
      <c r="M414" s="117" t="s">
        <v>137</v>
      </c>
      <c r="N414" s="118">
        <f t="shared" si="44"/>
        <v>0</v>
      </c>
      <c r="O414" s="118">
        <f t="shared" si="45"/>
        <v>0</v>
      </c>
      <c r="P414" s="119">
        <f>SUMIF(Virkedager!C:C,"&lt;" &amp; H414,Virkedager!A:A)-SUMIF(Virkedager!C:C,"&lt;" &amp; F414,Virkedager!A:A)</f>
        <v>0</v>
      </c>
      <c r="Q414" s="120" t="str">
        <f t="shared" si="46"/>
        <v>Operatøraksess</v>
      </c>
      <c r="R414" s="121">
        <f>MATCH(Q414,'SLA-parameter DRIFT'!A:A,0)</f>
        <v>16</v>
      </c>
      <c r="S414" s="118" t="e">
        <f>VLOOKUP(DATE(YEAR(F414),MONTH(F414),DAY(F414)),Virkedager!C:G,IF(E414="B",3,2),0)+INDEX('SLA-parameter DRIFT'!D:D,R414+2)</f>
        <v>#N/A</v>
      </c>
      <c r="T414" s="122" t="e">
        <f>VLOOKUP(DATE(YEAR(F414),MONTH(F414),DAY(F414)),Virkedager!C:G,2,0)+INDEX('SLA-parameter DRIFT'!B:B,R414+1)</f>
        <v>#N/A</v>
      </c>
      <c r="U414" s="173" t="e">
        <f>VLOOKUP(DATE(YEAR(F414),MONTH(F414),DAY(F414)),Virkedager!C:G,IF(E414="B",3,2)+INDEX('SLA-parameter DRIFT'!E:E,R414+0,0),0)+INDEX('SLA-parameter DRIFT'!D:D,R414+1)</f>
        <v>#N/A</v>
      </c>
      <c r="V414" s="122" t="e">
        <f>VLOOKUP(DATE(YEAR(F414),MONTH(F414),DAY(F414)),Virkedager!C:G,2,0)+INDEX('SLA-parameter DRIFT'!B:B,R414+2)</f>
        <v>#N/A</v>
      </c>
      <c r="W414" s="118" t="e">
        <f>VLOOKUP(DATE(YEAR(F414),MONTH(F414),DAY(F414)),Virkedager!C:G,IF(E414="B",4,3)+INDEX('SLA-parameter DRIFT'!E:E,R414+2,0),0)+INDEX('SLA-parameter DRIFT'!D:D,R414+2)</f>
        <v>#N/A</v>
      </c>
      <c r="X414" s="122" t="str">
        <f t="shared" si="47"/>
        <v/>
      </c>
      <c r="Y414" s="119">
        <f>SUMIF(Virkedager!C:C,"&lt;" &amp; H414,Virkedager!A:A)-SUMIF(Virkedager!C:C,"&lt;" &amp; X414,Virkedager!A:A)</f>
        <v>0</v>
      </c>
      <c r="Z414" s="121" t="str">
        <f t="shared" si="48"/>
        <v/>
      </c>
      <c r="AA414" s="123" t="str">
        <f t="shared" si="43"/>
        <v/>
      </c>
      <c r="AB414" s="124" t="str">
        <f t="shared" si="49"/>
        <v/>
      </c>
      <c r="AC414" s="172"/>
    </row>
    <row r="415" spans="2:29" s="139" customFormat="1" ht="15" x14ac:dyDescent="0.25">
      <c r="B415" s="141"/>
      <c r="C415" s="142"/>
      <c r="D415" s="147"/>
      <c r="E415" s="148"/>
      <c r="F415" s="143"/>
      <c r="G415" s="144"/>
      <c r="H415" s="143"/>
      <c r="I415" s="144"/>
      <c r="J415" s="145"/>
      <c r="K415" s="146"/>
      <c r="L415" s="116" t="s">
        <v>77</v>
      </c>
      <c r="M415" s="117" t="s">
        <v>137</v>
      </c>
      <c r="N415" s="118">
        <f t="shared" si="44"/>
        <v>0</v>
      </c>
      <c r="O415" s="118">
        <f t="shared" si="45"/>
        <v>0</v>
      </c>
      <c r="P415" s="119">
        <f>SUMIF(Virkedager!C:C,"&lt;" &amp; H415,Virkedager!A:A)-SUMIF(Virkedager!C:C,"&lt;" &amp; F415,Virkedager!A:A)</f>
        <v>0</v>
      </c>
      <c r="Q415" s="120" t="str">
        <f t="shared" si="46"/>
        <v>Operatøraksess</v>
      </c>
      <c r="R415" s="121">
        <f>MATCH(Q415,'SLA-parameter DRIFT'!A:A,0)</f>
        <v>16</v>
      </c>
      <c r="S415" s="118" t="e">
        <f>VLOOKUP(DATE(YEAR(F415),MONTH(F415),DAY(F415)),Virkedager!C:G,IF(E415="B",3,2),0)+INDEX('SLA-parameter DRIFT'!D:D,R415+2)</f>
        <v>#N/A</v>
      </c>
      <c r="T415" s="122" t="e">
        <f>VLOOKUP(DATE(YEAR(F415),MONTH(F415),DAY(F415)),Virkedager!C:G,2,0)+INDEX('SLA-parameter DRIFT'!B:B,R415+1)</f>
        <v>#N/A</v>
      </c>
      <c r="U415" s="173" t="e">
        <f>VLOOKUP(DATE(YEAR(F415),MONTH(F415),DAY(F415)),Virkedager!C:G,IF(E415="B",3,2)+INDEX('SLA-parameter DRIFT'!E:E,R415+0,0),0)+INDEX('SLA-parameter DRIFT'!D:D,R415+1)</f>
        <v>#N/A</v>
      </c>
      <c r="V415" s="122" t="e">
        <f>VLOOKUP(DATE(YEAR(F415),MONTH(F415),DAY(F415)),Virkedager!C:G,2,0)+INDEX('SLA-parameter DRIFT'!B:B,R415+2)</f>
        <v>#N/A</v>
      </c>
      <c r="W415" s="118" t="e">
        <f>VLOOKUP(DATE(YEAR(F415),MONTH(F415),DAY(F415)),Virkedager!C:G,IF(E415="B",4,3)+INDEX('SLA-parameter DRIFT'!E:E,R415+2,0),0)+INDEX('SLA-parameter DRIFT'!D:D,R415+2)</f>
        <v>#N/A</v>
      </c>
      <c r="X415" s="122" t="str">
        <f t="shared" si="47"/>
        <v/>
      </c>
      <c r="Y415" s="119">
        <f>SUMIF(Virkedager!C:C,"&lt;" &amp; H415,Virkedager!A:A)-SUMIF(Virkedager!C:C,"&lt;" &amp; X415,Virkedager!A:A)</f>
        <v>0</v>
      </c>
      <c r="Z415" s="121" t="str">
        <f t="shared" si="48"/>
        <v/>
      </c>
      <c r="AA415" s="123" t="str">
        <f t="shared" si="43"/>
        <v/>
      </c>
      <c r="AB415" s="124" t="str">
        <f t="shared" si="49"/>
        <v/>
      </c>
      <c r="AC415" s="172"/>
    </row>
    <row r="416" spans="2:29" s="139" customFormat="1" ht="15" x14ac:dyDescent="0.25">
      <c r="B416" s="141"/>
      <c r="C416" s="142"/>
      <c r="D416" s="147"/>
      <c r="E416" s="148"/>
      <c r="F416" s="143"/>
      <c r="G416" s="144"/>
      <c r="H416" s="143"/>
      <c r="I416" s="144"/>
      <c r="J416" s="145"/>
      <c r="K416" s="146"/>
      <c r="L416" s="116" t="s">
        <v>77</v>
      </c>
      <c r="M416" s="117" t="s">
        <v>137</v>
      </c>
      <c r="N416" s="118">
        <f t="shared" si="44"/>
        <v>0</v>
      </c>
      <c r="O416" s="118">
        <f t="shared" si="45"/>
        <v>0</v>
      </c>
      <c r="P416" s="119">
        <f>SUMIF(Virkedager!C:C,"&lt;" &amp; H416,Virkedager!A:A)-SUMIF(Virkedager!C:C,"&lt;" &amp; F416,Virkedager!A:A)</f>
        <v>0</v>
      </c>
      <c r="Q416" s="120" t="str">
        <f t="shared" si="46"/>
        <v>Operatøraksess</v>
      </c>
      <c r="R416" s="121">
        <f>MATCH(Q416,'SLA-parameter DRIFT'!A:A,0)</f>
        <v>16</v>
      </c>
      <c r="S416" s="118" t="e">
        <f>VLOOKUP(DATE(YEAR(F416),MONTH(F416),DAY(F416)),Virkedager!C:G,IF(E416="B",3,2),0)+INDEX('SLA-parameter DRIFT'!D:D,R416+2)</f>
        <v>#N/A</v>
      </c>
      <c r="T416" s="122" t="e">
        <f>VLOOKUP(DATE(YEAR(F416),MONTH(F416),DAY(F416)),Virkedager!C:G,2,0)+INDEX('SLA-parameter DRIFT'!B:B,R416+1)</f>
        <v>#N/A</v>
      </c>
      <c r="U416" s="173" t="e">
        <f>VLOOKUP(DATE(YEAR(F416),MONTH(F416),DAY(F416)),Virkedager!C:G,IF(E416="B",3,2)+INDEX('SLA-parameter DRIFT'!E:E,R416+0,0),0)+INDEX('SLA-parameter DRIFT'!D:D,R416+1)</f>
        <v>#N/A</v>
      </c>
      <c r="V416" s="122" t="e">
        <f>VLOOKUP(DATE(YEAR(F416),MONTH(F416),DAY(F416)),Virkedager!C:G,2,0)+INDEX('SLA-parameter DRIFT'!B:B,R416+2)</f>
        <v>#N/A</v>
      </c>
      <c r="W416" s="118" t="e">
        <f>VLOOKUP(DATE(YEAR(F416),MONTH(F416),DAY(F416)),Virkedager!C:G,IF(E416="B",4,3)+INDEX('SLA-parameter DRIFT'!E:E,R416+2,0),0)+INDEX('SLA-parameter DRIFT'!D:D,R416+2)</f>
        <v>#N/A</v>
      </c>
      <c r="X416" s="122" t="str">
        <f t="shared" si="47"/>
        <v/>
      </c>
      <c r="Y416" s="119">
        <f>SUMIF(Virkedager!C:C,"&lt;" &amp; H416,Virkedager!A:A)-SUMIF(Virkedager!C:C,"&lt;" &amp; X416,Virkedager!A:A)</f>
        <v>0</v>
      </c>
      <c r="Z416" s="121" t="str">
        <f t="shared" si="48"/>
        <v/>
      </c>
      <c r="AA416" s="123" t="str">
        <f t="shared" si="43"/>
        <v/>
      </c>
      <c r="AB416" s="124" t="str">
        <f t="shared" si="49"/>
        <v/>
      </c>
      <c r="AC416" s="172"/>
    </row>
    <row r="417" spans="2:29" s="139" customFormat="1" ht="15" x14ac:dyDescent="0.25">
      <c r="B417" s="141"/>
      <c r="C417" s="142"/>
      <c r="D417" s="147"/>
      <c r="E417" s="148"/>
      <c r="F417" s="143"/>
      <c r="G417" s="144"/>
      <c r="H417" s="143"/>
      <c r="I417" s="144"/>
      <c r="J417" s="145"/>
      <c r="K417" s="146"/>
      <c r="L417" s="116" t="s">
        <v>77</v>
      </c>
      <c r="M417" s="117" t="s">
        <v>137</v>
      </c>
      <c r="N417" s="118">
        <f t="shared" si="44"/>
        <v>0</v>
      </c>
      <c r="O417" s="118">
        <f t="shared" si="45"/>
        <v>0</v>
      </c>
      <c r="P417" s="119">
        <f>SUMIF(Virkedager!C:C,"&lt;" &amp; H417,Virkedager!A:A)-SUMIF(Virkedager!C:C,"&lt;" &amp; F417,Virkedager!A:A)</f>
        <v>0</v>
      </c>
      <c r="Q417" s="120" t="str">
        <f t="shared" si="46"/>
        <v>Operatøraksess</v>
      </c>
      <c r="R417" s="121">
        <f>MATCH(Q417,'SLA-parameter DRIFT'!A:A,0)</f>
        <v>16</v>
      </c>
      <c r="S417" s="118" t="e">
        <f>VLOOKUP(DATE(YEAR(F417),MONTH(F417),DAY(F417)),Virkedager!C:G,IF(E417="B",3,2),0)+INDEX('SLA-parameter DRIFT'!D:D,R417+2)</f>
        <v>#N/A</v>
      </c>
      <c r="T417" s="122" t="e">
        <f>VLOOKUP(DATE(YEAR(F417),MONTH(F417),DAY(F417)),Virkedager!C:G,2,0)+INDEX('SLA-parameter DRIFT'!B:B,R417+1)</f>
        <v>#N/A</v>
      </c>
      <c r="U417" s="173" t="e">
        <f>VLOOKUP(DATE(YEAR(F417),MONTH(F417),DAY(F417)),Virkedager!C:G,IF(E417="B",3,2)+INDEX('SLA-parameter DRIFT'!E:E,R417+0,0),0)+INDEX('SLA-parameter DRIFT'!D:D,R417+1)</f>
        <v>#N/A</v>
      </c>
      <c r="V417" s="122" t="e">
        <f>VLOOKUP(DATE(YEAR(F417),MONTH(F417),DAY(F417)),Virkedager!C:G,2,0)+INDEX('SLA-parameter DRIFT'!B:B,R417+2)</f>
        <v>#N/A</v>
      </c>
      <c r="W417" s="118" t="e">
        <f>VLOOKUP(DATE(YEAR(F417),MONTH(F417),DAY(F417)),Virkedager!C:G,IF(E417="B",4,3)+INDEX('SLA-parameter DRIFT'!E:E,R417+2,0),0)+INDEX('SLA-parameter DRIFT'!D:D,R417+2)</f>
        <v>#N/A</v>
      </c>
      <c r="X417" s="122" t="str">
        <f t="shared" si="47"/>
        <v/>
      </c>
      <c r="Y417" s="119">
        <f>SUMIF(Virkedager!C:C,"&lt;" &amp; H417,Virkedager!A:A)-SUMIF(Virkedager!C:C,"&lt;" &amp; X417,Virkedager!A:A)</f>
        <v>0</v>
      </c>
      <c r="Z417" s="121" t="str">
        <f t="shared" si="48"/>
        <v/>
      </c>
      <c r="AA417" s="123" t="str">
        <f t="shared" si="43"/>
        <v/>
      </c>
      <c r="AB417" s="124" t="str">
        <f t="shared" si="49"/>
        <v/>
      </c>
      <c r="AC417" s="172"/>
    </row>
    <row r="418" spans="2:29" s="139" customFormat="1" ht="15" x14ac:dyDescent="0.25">
      <c r="B418" s="141"/>
      <c r="C418" s="142"/>
      <c r="D418" s="147"/>
      <c r="E418" s="148"/>
      <c r="F418" s="143"/>
      <c r="G418" s="144"/>
      <c r="H418" s="143"/>
      <c r="I418" s="144"/>
      <c r="J418" s="145"/>
      <c r="K418" s="146"/>
      <c r="L418" s="116" t="s">
        <v>77</v>
      </c>
      <c r="M418" s="117" t="s">
        <v>137</v>
      </c>
      <c r="N418" s="118">
        <f t="shared" si="44"/>
        <v>0</v>
      </c>
      <c r="O418" s="118">
        <f t="shared" si="45"/>
        <v>0</v>
      </c>
      <c r="P418" s="119">
        <f>SUMIF(Virkedager!C:C,"&lt;" &amp; H418,Virkedager!A:A)-SUMIF(Virkedager!C:C,"&lt;" &amp; F418,Virkedager!A:A)</f>
        <v>0</v>
      </c>
      <c r="Q418" s="120" t="str">
        <f t="shared" si="46"/>
        <v>Operatøraksess</v>
      </c>
      <c r="R418" s="121">
        <f>MATCH(Q418,'SLA-parameter DRIFT'!A:A,0)</f>
        <v>16</v>
      </c>
      <c r="S418" s="118" t="e">
        <f>VLOOKUP(DATE(YEAR(F418),MONTH(F418),DAY(F418)),Virkedager!C:G,IF(E418="B",3,2),0)+INDEX('SLA-parameter DRIFT'!D:D,R418+2)</f>
        <v>#N/A</v>
      </c>
      <c r="T418" s="122" t="e">
        <f>VLOOKUP(DATE(YEAR(F418),MONTH(F418),DAY(F418)),Virkedager!C:G,2,0)+INDEX('SLA-parameter DRIFT'!B:B,R418+1)</f>
        <v>#N/A</v>
      </c>
      <c r="U418" s="173" t="e">
        <f>VLOOKUP(DATE(YEAR(F418),MONTH(F418),DAY(F418)),Virkedager!C:G,IF(E418="B",3,2)+INDEX('SLA-parameter DRIFT'!E:E,R418+0,0),0)+INDEX('SLA-parameter DRIFT'!D:D,R418+1)</f>
        <v>#N/A</v>
      </c>
      <c r="V418" s="122" t="e">
        <f>VLOOKUP(DATE(YEAR(F418),MONTH(F418),DAY(F418)),Virkedager!C:G,2,0)+INDEX('SLA-parameter DRIFT'!B:B,R418+2)</f>
        <v>#N/A</v>
      </c>
      <c r="W418" s="118" t="e">
        <f>VLOOKUP(DATE(YEAR(F418),MONTH(F418),DAY(F418)),Virkedager!C:G,IF(E418="B",4,3)+INDEX('SLA-parameter DRIFT'!E:E,R418+2,0),0)+INDEX('SLA-parameter DRIFT'!D:D,R418+2)</f>
        <v>#N/A</v>
      </c>
      <c r="X418" s="122" t="str">
        <f t="shared" si="47"/>
        <v/>
      </c>
      <c r="Y418" s="119">
        <f>SUMIF(Virkedager!C:C,"&lt;" &amp; H418,Virkedager!A:A)-SUMIF(Virkedager!C:C,"&lt;" &amp; X418,Virkedager!A:A)</f>
        <v>0</v>
      </c>
      <c r="Z418" s="121" t="str">
        <f t="shared" si="48"/>
        <v/>
      </c>
      <c r="AA418" s="123" t="str">
        <f t="shared" si="43"/>
        <v/>
      </c>
      <c r="AB418" s="124" t="str">
        <f t="shared" si="49"/>
        <v/>
      </c>
      <c r="AC418" s="172"/>
    </row>
    <row r="419" spans="2:29" s="139" customFormat="1" ht="15" x14ac:dyDescent="0.25">
      <c r="B419" s="141"/>
      <c r="C419" s="142"/>
      <c r="D419" s="147"/>
      <c r="E419" s="148"/>
      <c r="F419" s="143"/>
      <c r="G419" s="144"/>
      <c r="H419" s="143"/>
      <c r="I419" s="144"/>
      <c r="J419" s="145"/>
      <c r="K419" s="146"/>
      <c r="L419" s="116" t="s">
        <v>77</v>
      </c>
      <c r="M419" s="117" t="s">
        <v>137</v>
      </c>
      <c r="N419" s="118">
        <f t="shared" si="44"/>
        <v>0</v>
      </c>
      <c r="O419" s="118">
        <f t="shared" si="45"/>
        <v>0</v>
      </c>
      <c r="P419" s="119">
        <f>SUMIF(Virkedager!C:C,"&lt;" &amp; H419,Virkedager!A:A)-SUMIF(Virkedager!C:C,"&lt;" &amp; F419,Virkedager!A:A)</f>
        <v>0</v>
      </c>
      <c r="Q419" s="120" t="str">
        <f t="shared" si="46"/>
        <v>Operatøraksess</v>
      </c>
      <c r="R419" s="121">
        <f>MATCH(Q419,'SLA-parameter DRIFT'!A:A,0)</f>
        <v>16</v>
      </c>
      <c r="S419" s="118" t="e">
        <f>VLOOKUP(DATE(YEAR(F419),MONTH(F419),DAY(F419)),Virkedager!C:G,IF(E419="B",3,2),0)+INDEX('SLA-parameter DRIFT'!D:D,R419+2)</f>
        <v>#N/A</v>
      </c>
      <c r="T419" s="122" t="e">
        <f>VLOOKUP(DATE(YEAR(F419),MONTH(F419),DAY(F419)),Virkedager!C:G,2,0)+INDEX('SLA-parameter DRIFT'!B:B,R419+1)</f>
        <v>#N/A</v>
      </c>
      <c r="U419" s="173" t="e">
        <f>VLOOKUP(DATE(YEAR(F419),MONTH(F419),DAY(F419)),Virkedager!C:G,IF(E419="B",3,2)+INDEX('SLA-parameter DRIFT'!E:E,R419+0,0),0)+INDEX('SLA-parameter DRIFT'!D:D,R419+1)</f>
        <v>#N/A</v>
      </c>
      <c r="V419" s="122" t="e">
        <f>VLOOKUP(DATE(YEAR(F419),MONTH(F419),DAY(F419)),Virkedager!C:G,2,0)+INDEX('SLA-parameter DRIFT'!B:B,R419+2)</f>
        <v>#N/A</v>
      </c>
      <c r="W419" s="118" t="e">
        <f>VLOOKUP(DATE(YEAR(F419),MONTH(F419),DAY(F419)),Virkedager!C:G,IF(E419="B",4,3)+INDEX('SLA-parameter DRIFT'!E:E,R419+2,0),0)+INDEX('SLA-parameter DRIFT'!D:D,R419+2)</f>
        <v>#N/A</v>
      </c>
      <c r="X419" s="122" t="str">
        <f t="shared" si="47"/>
        <v/>
      </c>
      <c r="Y419" s="119">
        <f>SUMIF(Virkedager!C:C,"&lt;" &amp; H419,Virkedager!A:A)-SUMIF(Virkedager!C:C,"&lt;" &amp; X419,Virkedager!A:A)</f>
        <v>0</v>
      </c>
      <c r="Z419" s="121" t="str">
        <f t="shared" si="48"/>
        <v/>
      </c>
      <c r="AA419" s="123" t="str">
        <f t="shared" si="43"/>
        <v/>
      </c>
      <c r="AB419" s="124" t="str">
        <f t="shared" si="49"/>
        <v/>
      </c>
      <c r="AC419" s="172"/>
    </row>
    <row r="420" spans="2:29" s="139" customFormat="1" ht="15" x14ac:dyDescent="0.25">
      <c r="B420" s="141"/>
      <c r="C420" s="142"/>
      <c r="D420" s="147"/>
      <c r="E420" s="148"/>
      <c r="F420" s="143"/>
      <c r="G420" s="144"/>
      <c r="H420" s="143"/>
      <c r="I420" s="144"/>
      <c r="J420" s="145"/>
      <c r="K420" s="146"/>
      <c r="L420" s="116" t="s">
        <v>77</v>
      </c>
      <c r="M420" s="117" t="s">
        <v>137</v>
      </c>
      <c r="N420" s="118">
        <f t="shared" si="44"/>
        <v>0</v>
      </c>
      <c r="O420" s="118">
        <f t="shared" si="45"/>
        <v>0</v>
      </c>
      <c r="P420" s="119">
        <f>SUMIF(Virkedager!C:C,"&lt;" &amp; H420,Virkedager!A:A)-SUMIF(Virkedager!C:C,"&lt;" &amp; F420,Virkedager!A:A)</f>
        <v>0</v>
      </c>
      <c r="Q420" s="120" t="str">
        <f t="shared" si="46"/>
        <v>Operatøraksess</v>
      </c>
      <c r="R420" s="121">
        <f>MATCH(Q420,'SLA-parameter DRIFT'!A:A,0)</f>
        <v>16</v>
      </c>
      <c r="S420" s="118" t="e">
        <f>VLOOKUP(DATE(YEAR(F420),MONTH(F420),DAY(F420)),Virkedager!C:G,IF(E420="B",3,2),0)+INDEX('SLA-parameter DRIFT'!D:D,R420+2)</f>
        <v>#N/A</v>
      </c>
      <c r="T420" s="122" t="e">
        <f>VLOOKUP(DATE(YEAR(F420),MONTH(F420),DAY(F420)),Virkedager!C:G,2,0)+INDEX('SLA-parameter DRIFT'!B:B,R420+1)</f>
        <v>#N/A</v>
      </c>
      <c r="U420" s="173" t="e">
        <f>VLOOKUP(DATE(YEAR(F420),MONTH(F420),DAY(F420)),Virkedager!C:G,IF(E420="B",3,2)+INDEX('SLA-parameter DRIFT'!E:E,R420+0,0),0)+INDEX('SLA-parameter DRIFT'!D:D,R420+1)</f>
        <v>#N/A</v>
      </c>
      <c r="V420" s="122" t="e">
        <f>VLOOKUP(DATE(YEAR(F420),MONTH(F420),DAY(F420)),Virkedager!C:G,2,0)+INDEX('SLA-parameter DRIFT'!B:B,R420+2)</f>
        <v>#N/A</v>
      </c>
      <c r="W420" s="118" t="e">
        <f>VLOOKUP(DATE(YEAR(F420),MONTH(F420),DAY(F420)),Virkedager!C:G,IF(E420="B",4,3)+INDEX('SLA-parameter DRIFT'!E:E,R420+2,0),0)+INDEX('SLA-parameter DRIFT'!D:D,R420+2)</f>
        <v>#N/A</v>
      </c>
      <c r="X420" s="122" t="str">
        <f t="shared" si="47"/>
        <v/>
      </c>
      <c r="Y420" s="119">
        <f>SUMIF(Virkedager!C:C,"&lt;" &amp; H420,Virkedager!A:A)-SUMIF(Virkedager!C:C,"&lt;" &amp; X420,Virkedager!A:A)</f>
        <v>0</v>
      </c>
      <c r="Z420" s="121" t="str">
        <f t="shared" si="48"/>
        <v/>
      </c>
      <c r="AA420" s="123" t="str">
        <f t="shared" si="43"/>
        <v/>
      </c>
      <c r="AB420" s="124" t="str">
        <f t="shared" si="49"/>
        <v/>
      </c>
      <c r="AC420" s="172"/>
    </row>
    <row r="421" spans="2:29" s="139" customFormat="1" ht="15" x14ac:dyDescent="0.25">
      <c r="B421" s="141"/>
      <c r="C421" s="142"/>
      <c r="D421" s="147"/>
      <c r="E421" s="148"/>
      <c r="F421" s="143"/>
      <c r="G421" s="144"/>
      <c r="H421" s="143"/>
      <c r="I421" s="144"/>
      <c r="J421" s="145"/>
      <c r="K421" s="146"/>
      <c r="L421" s="116" t="s">
        <v>77</v>
      </c>
      <c r="M421" s="117" t="s">
        <v>137</v>
      </c>
      <c r="N421" s="118">
        <f t="shared" si="44"/>
        <v>0</v>
      </c>
      <c r="O421" s="118">
        <f t="shared" si="45"/>
        <v>0</v>
      </c>
      <c r="P421" s="119">
        <f>SUMIF(Virkedager!C:C,"&lt;" &amp; H421,Virkedager!A:A)-SUMIF(Virkedager!C:C,"&lt;" &amp; F421,Virkedager!A:A)</f>
        <v>0</v>
      </c>
      <c r="Q421" s="120" t="str">
        <f t="shared" si="46"/>
        <v>Operatøraksess</v>
      </c>
      <c r="R421" s="121">
        <f>MATCH(Q421,'SLA-parameter DRIFT'!A:A,0)</f>
        <v>16</v>
      </c>
      <c r="S421" s="118" t="e">
        <f>VLOOKUP(DATE(YEAR(F421),MONTH(F421),DAY(F421)),Virkedager!C:G,IF(E421="B",3,2),0)+INDEX('SLA-parameter DRIFT'!D:D,R421+2)</f>
        <v>#N/A</v>
      </c>
      <c r="T421" s="122" t="e">
        <f>VLOOKUP(DATE(YEAR(F421),MONTH(F421),DAY(F421)),Virkedager!C:G,2,0)+INDEX('SLA-parameter DRIFT'!B:B,R421+1)</f>
        <v>#N/A</v>
      </c>
      <c r="U421" s="173" t="e">
        <f>VLOOKUP(DATE(YEAR(F421),MONTH(F421),DAY(F421)),Virkedager!C:G,IF(E421="B",3,2)+INDEX('SLA-parameter DRIFT'!E:E,R421+0,0),0)+INDEX('SLA-parameter DRIFT'!D:D,R421+1)</f>
        <v>#N/A</v>
      </c>
      <c r="V421" s="122" t="e">
        <f>VLOOKUP(DATE(YEAR(F421),MONTH(F421),DAY(F421)),Virkedager!C:G,2,0)+INDEX('SLA-parameter DRIFT'!B:B,R421+2)</f>
        <v>#N/A</v>
      </c>
      <c r="W421" s="118" t="e">
        <f>VLOOKUP(DATE(YEAR(F421),MONTH(F421),DAY(F421)),Virkedager!C:G,IF(E421="B",4,3)+INDEX('SLA-parameter DRIFT'!E:E,R421+2,0),0)+INDEX('SLA-parameter DRIFT'!D:D,R421+2)</f>
        <v>#N/A</v>
      </c>
      <c r="X421" s="122" t="str">
        <f t="shared" si="47"/>
        <v/>
      </c>
      <c r="Y421" s="119">
        <f>SUMIF(Virkedager!C:C,"&lt;" &amp; H421,Virkedager!A:A)-SUMIF(Virkedager!C:C,"&lt;" &amp; X421,Virkedager!A:A)</f>
        <v>0</v>
      </c>
      <c r="Z421" s="121" t="str">
        <f t="shared" si="48"/>
        <v/>
      </c>
      <c r="AA421" s="123" t="str">
        <f t="shared" si="43"/>
        <v/>
      </c>
      <c r="AB421" s="124" t="str">
        <f t="shared" si="49"/>
        <v/>
      </c>
      <c r="AC421" s="172"/>
    </row>
    <row r="422" spans="2:29" s="139" customFormat="1" ht="15" x14ac:dyDescent="0.25">
      <c r="B422" s="141"/>
      <c r="C422" s="142"/>
      <c r="D422" s="147"/>
      <c r="E422" s="148"/>
      <c r="F422" s="143"/>
      <c r="G422" s="144"/>
      <c r="H422" s="143"/>
      <c r="I422" s="144"/>
      <c r="J422" s="145"/>
      <c r="K422" s="146"/>
      <c r="L422" s="116" t="s">
        <v>77</v>
      </c>
      <c r="M422" s="117" t="s">
        <v>137</v>
      </c>
      <c r="N422" s="118">
        <f t="shared" si="44"/>
        <v>0</v>
      </c>
      <c r="O422" s="118">
        <f t="shared" si="45"/>
        <v>0</v>
      </c>
      <c r="P422" s="119">
        <f>SUMIF(Virkedager!C:C,"&lt;" &amp; H422,Virkedager!A:A)-SUMIF(Virkedager!C:C,"&lt;" &amp; F422,Virkedager!A:A)</f>
        <v>0</v>
      </c>
      <c r="Q422" s="120" t="str">
        <f t="shared" si="46"/>
        <v>Operatøraksess</v>
      </c>
      <c r="R422" s="121">
        <f>MATCH(Q422,'SLA-parameter DRIFT'!A:A,0)</f>
        <v>16</v>
      </c>
      <c r="S422" s="118" t="e">
        <f>VLOOKUP(DATE(YEAR(F422),MONTH(F422),DAY(F422)),Virkedager!C:G,IF(E422="B",3,2),0)+INDEX('SLA-parameter DRIFT'!D:D,R422+2)</f>
        <v>#N/A</v>
      </c>
      <c r="T422" s="122" t="e">
        <f>VLOOKUP(DATE(YEAR(F422),MONTH(F422),DAY(F422)),Virkedager!C:G,2,0)+INDEX('SLA-parameter DRIFT'!B:B,R422+1)</f>
        <v>#N/A</v>
      </c>
      <c r="U422" s="173" t="e">
        <f>VLOOKUP(DATE(YEAR(F422),MONTH(F422),DAY(F422)),Virkedager!C:G,IF(E422="B",3,2)+INDEX('SLA-parameter DRIFT'!E:E,R422+0,0),0)+INDEX('SLA-parameter DRIFT'!D:D,R422+1)</f>
        <v>#N/A</v>
      </c>
      <c r="V422" s="122" t="e">
        <f>VLOOKUP(DATE(YEAR(F422),MONTH(F422),DAY(F422)),Virkedager!C:G,2,0)+INDEX('SLA-parameter DRIFT'!B:B,R422+2)</f>
        <v>#N/A</v>
      </c>
      <c r="W422" s="118" t="e">
        <f>VLOOKUP(DATE(YEAR(F422),MONTH(F422),DAY(F422)),Virkedager!C:G,IF(E422="B",4,3)+INDEX('SLA-parameter DRIFT'!E:E,R422+2,0),0)+INDEX('SLA-parameter DRIFT'!D:D,R422+2)</f>
        <v>#N/A</v>
      </c>
      <c r="X422" s="122" t="str">
        <f t="shared" si="47"/>
        <v/>
      </c>
      <c r="Y422" s="119">
        <f>SUMIF(Virkedager!C:C,"&lt;" &amp; H422,Virkedager!A:A)-SUMIF(Virkedager!C:C,"&lt;" &amp; X422,Virkedager!A:A)</f>
        <v>0</v>
      </c>
      <c r="Z422" s="121" t="str">
        <f t="shared" si="48"/>
        <v/>
      </c>
      <c r="AA422" s="123" t="str">
        <f t="shared" si="43"/>
        <v/>
      </c>
      <c r="AB422" s="124" t="str">
        <f t="shared" si="49"/>
        <v/>
      </c>
      <c r="AC422" s="172"/>
    </row>
    <row r="423" spans="2:29" s="139" customFormat="1" ht="15" x14ac:dyDescent="0.25">
      <c r="B423" s="141"/>
      <c r="C423" s="142"/>
      <c r="D423" s="147"/>
      <c r="E423" s="148"/>
      <c r="F423" s="143"/>
      <c r="G423" s="144"/>
      <c r="H423" s="143"/>
      <c r="I423" s="144"/>
      <c r="J423" s="145"/>
      <c r="K423" s="146"/>
      <c r="L423" s="116" t="s">
        <v>77</v>
      </c>
      <c r="M423" s="117" t="s">
        <v>137</v>
      </c>
      <c r="N423" s="118">
        <f t="shared" si="44"/>
        <v>0</v>
      </c>
      <c r="O423" s="118">
        <f t="shared" si="45"/>
        <v>0</v>
      </c>
      <c r="P423" s="119">
        <f>SUMIF(Virkedager!C:C,"&lt;" &amp; H423,Virkedager!A:A)-SUMIF(Virkedager!C:C,"&lt;" &amp; F423,Virkedager!A:A)</f>
        <v>0</v>
      </c>
      <c r="Q423" s="120" t="str">
        <f t="shared" si="46"/>
        <v>Operatøraksess</v>
      </c>
      <c r="R423" s="121">
        <f>MATCH(Q423,'SLA-parameter DRIFT'!A:A,0)</f>
        <v>16</v>
      </c>
      <c r="S423" s="118" t="e">
        <f>VLOOKUP(DATE(YEAR(F423),MONTH(F423),DAY(F423)),Virkedager!C:G,IF(E423="B",3,2),0)+INDEX('SLA-parameter DRIFT'!D:D,R423+2)</f>
        <v>#N/A</v>
      </c>
      <c r="T423" s="122" t="e">
        <f>VLOOKUP(DATE(YEAR(F423),MONTH(F423),DAY(F423)),Virkedager!C:G,2,0)+INDEX('SLA-parameter DRIFT'!B:B,R423+1)</f>
        <v>#N/A</v>
      </c>
      <c r="U423" s="173" t="e">
        <f>VLOOKUP(DATE(YEAR(F423),MONTH(F423),DAY(F423)),Virkedager!C:G,IF(E423="B",3,2)+INDEX('SLA-parameter DRIFT'!E:E,R423+0,0),0)+INDEX('SLA-parameter DRIFT'!D:D,R423+1)</f>
        <v>#N/A</v>
      </c>
      <c r="V423" s="122" t="e">
        <f>VLOOKUP(DATE(YEAR(F423),MONTH(F423),DAY(F423)),Virkedager!C:G,2,0)+INDEX('SLA-parameter DRIFT'!B:B,R423+2)</f>
        <v>#N/A</v>
      </c>
      <c r="W423" s="118" t="e">
        <f>VLOOKUP(DATE(YEAR(F423),MONTH(F423),DAY(F423)),Virkedager!C:G,IF(E423="B",4,3)+INDEX('SLA-parameter DRIFT'!E:E,R423+2,0),0)+INDEX('SLA-parameter DRIFT'!D:D,R423+2)</f>
        <v>#N/A</v>
      </c>
      <c r="X423" s="122" t="str">
        <f t="shared" si="47"/>
        <v/>
      </c>
      <c r="Y423" s="119">
        <f>SUMIF(Virkedager!C:C,"&lt;" &amp; H423,Virkedager!A:A)-SUMIF(Virkedager!C:C,"&lt;" &amp; X423,Virkedager!A:A)</f>
        <v>0</v>
      </c>
      <c r="Z423" s="121" t="str">
        <f t="shared" si="48"/>
        <v/>
      </c>
      <c r="AA423" s="123" t="str">
        <f t="shared" si="43"/>
        <v/>
      </c>
      <c r="AB423" s="124" t="str">
        <f t="shared" si="49"/>
        <v/>
      </c>
      <c r="AC423" s="172"/>
    </row>
    <row r="424" spans="2:29" s="139" customFormat="1" ht="15" x14ac:dyDescent="0.25">
      <c r="B424" s="141"/>
      <c r="C424" s="142"/>
      <c r="D424" s="147"/>
      <c r="E424" s="148"/>
      <c r="F424" s="143"/>
      <c r="G424" s="144"/>
      <c r="H424" s="143"/>
      <c r="I424" s="144"/>
      <c r="J424" s="145"/>
      <c r="K424" s="146"/>
      <c r="L424" s="116" t="s">
        <v>77</v>
      </c>
      <c r="M424" s="117" t="s">
        <v>137</v>
      </c>
      <c r="N424" s="118">
        <f t="shared" si="44"/>
        <v>0</v>
      </c>
      <c r="O424" s="118">
        <f t="shared" si="45"/>
        <v>0</v>
      </c>
      <c r="P424" s="119">
        <f>SUMIF(Virkedager!C:C,"&lt;" &amp; H424,Virkedager!A:A)-SUMIF(Virkedager!C:C,"&lt;" &amp; F424,Virkedager!A:A)</f>
        <v>0</v>
      </c>
      <c r="Q424" s="120" t="str">
        <f t="shared" si="46"/>
        <v>Operatøraksess</v>
      </c>
      <c r="R424" s="121">
        <f>MATCH(Q424,'SLA-parameter DRIFT'!A:A,0)</f>
        <v>16</v>
      </c>
      <c r="S424" s="118" t="e">
        <f>VLOOKUP(DATE(YEAR(F424),MONTH(F424),DAY(F424)),Virkedager!C:G,IF(E424="B",3,2),0)+INDEX('SLA-parameter DRIFT'!D:D,R424+2)</f>
        <v>#N/A</v>
      </c>
      <c r="T424" s="122" t="e">
        <f>VLOOKUP(DATE(YEAR(F424),MONTH(F424),DAY(F424)),Virkedager!C:G,2,0)+INDEX('SLA-parameter DRIFT'!B:B,R424+1)</f>
        <v>#N/A</v>
      </c>
      <c r="U424" s="173" t="e">
        <f>VLOOKUP(DATE(YEAR(F424),MONTH(F424),DAY(F424)),Virkedager!C:G,IF(E424="B",3,2)+INDEX('SLA-parameter DRIFT'!E:E,R424+0,0),0)+INDEX('SLA-parameter DRIFT'!D:D,R424+1)</f>
        <v>#N/A</v>
      </c>
      <c r="V424" s="122" t="e">
        <f>VLOOKUP(DATE(YEAR(F424),MONTH(F424),DAY(F424)),Virkedager!C:G,2,0)+INDEX('SLA-parameter DRIFT'!B:B,R424+2)</f>
        <v>#N/A</v>
      </c>
      <c r="W424" s="118" t="e">
        <f>VLOOKUP(DATE(YEAR(F424),MONTH(F424),DAY(F424)),Virkedager!C:G,IF(E424="B",4,3)+INDEX('SLA-parameter DRIFT'!E:E,R424+2,0),0)+INDEX('SLA-parameter DRIFT'!D:D,R424+2)</f>
        <v>#N/A</v>
      </c>
      <c r="X424" s="122" t="str">
        <f t="shared" si="47"/>
        <v/>
      </c>
      <c r="Y424" s="119">
        <f>SUMIF(Virkedager!C:C,"&lt;" &amp; H424,Virkedager!A:A)-SUMIF(Virkedager!C:C,"&lt;" &amp; X424,Virkedager!A:A)</f>
        <v>0</v>
      </c>
      <c r="Z424" s="121" t="str">
        <f t="shared" si="48"/>
        <v/>
      </c>
      <c r="AA424" s="123" t="str">
        <f t="shared" si="43"/>
        <v/>
      </c>
      <c r="AB424" s="124" t="str">
        <f t="shared" si="49"/>
        <v/>
      </c>
      <c r="AC424" s="172"/>
    </row>
    <row r="425" spans="2:29" s="139" customFormat="1" ht="15" x14ac:dyDescent="0.25">
      <c r="B425" s="141"/>
      <c r="C425" s="142"/>
      <c r="D425" s="147"/>
      <c r="E425" s="148"/>
      <c r="F425" s="143"/>
      <c r="G425" s="144"/>
      <c r="H425" s="143"/>
      <c r="I425" s="144"/>
      <c r="J425" s="145"/>
      <c r="K425" s="146"/>
      <c r="L425" s="116" t="s">
        <v>77</v>
      </c>
      <c r="M425" s="117" t="s">
        <v>137</v>
      </c>
      <c r="N425" s="118">
        <f t="shared" si="44"/>
        <v>0</v>
      </c>
      <c r="O425" s="118">
        <f t="shared" si="45"/>
        <v>0</v>
      </c>
      <c r="P425" s="119">
        <f>SUMIF(Virkedager!C:C,"&lt;" &amp; H425,Virkedager!A:A)-SUMIF(Virkedager!C:C,"&lt;" &amp; F425,Virkedager!A:A)</f>
        <v>0</v>
      </c>
      <c r="Q425" s="120" t="str">
        <f t="shared" si="46"/>
        <v>Operatøraksess</v>
      </c>
      <c r="R425" s="121">
        <f>MATCH(Q425,'SLA-parameter DRIFT'!A:A,0)</f>
        <v>16</v>
      </c>
      <c r="S425" s="118" t="e">
        <f>VLOOKUP(DATE(YEAR(F425),MONTH(F425),DAY(F425)),Virkedager!C:G,IF(E425="B",3,2),0)+INDEX('SLA-parameter DRIFT'!D:D,R425+2)</f>
        <v>#N/A</v>
      </c>
      <c r="T425" s="122" t="e">
        <f>VLOOKUP(DATE(YEAR(F425),MONTH(F425),DAY(F425)),Virkedager!C:G,2,0)+INDEX('SLA-parameter DRIFT'!B:B,R425+1)</f>
        <v>#N/A</v>
      </c>
      <c r="U425" s="173" t="e">
        <f>VLOOKUP(DATE(YEAR(F425),MONTH(F425),DAY(F425)),Virkedager!C:G,IF(E425="B",3,2)+INDEX('SLA-parameter DRIFT'!E:E,R425+0,0),0)+INDEX('SLA-parameter DRIFT'!D:D,R425+1)</f>
        <v>#N/A</v>
      </c>
      <c r="V425" s="122" t="e">
        <f>VLOOKUP(DATE(YEAR(F425),MONTH(F425),DAY(F425)),Virkedager!C:G,2,0)+INDEX('SLA-parameter DRIFT'!B:B,R425+2)</f>
        <v>#N/A</v>
      </c>
      <c r="W425" s="118" t="e">
        <f>VLOOKUP(DATE(YEAR(F425),MONTH(F425),DAY(F425)),Virkedager!C:G,IF(E425="B",4,3)+INDEX('SLA-parameter DRIFT'!E:E,R425+2,0),0)+INDEX('SLA-parameter DRIFT'!D:D,R425+2)</f>
        <v>#N/A</v>
      </c>
      <c r="X425" s="122" t="str">
        <f t="shared" si="47"/>
        <v/>
      </c>
      <c r="Y425" s="119">
        <f>SUMIF(Virkedager!C:C,"&lt;" &amp; H425,Virkedager!A:A)-SUMIF(Virkedager!C:C,"&lt;" &amp; X425,Virkedager!A:A)</f>
        <v>0</v>
      </c>
      <c r="Z425" s="121" t="str">
        <f t="shared" si="48"/>
        <v/>
      </c>
      <c r="AA425" s="123" t="str">
        <f t="shared" si="43"/>
        <v/>
      </c>
      <c r="AB425" s="124" t="str">
        <f t="shared" si="49"/>
        <v/>
      </c>
      <c r="AC425" s="172"/>
    </row>
    <row r="426" spans="2:29" s="139" customFormat="1" ht="15" x14ac:dyDescent="0.25">
      <c r="B426" s="141"/>
      <c r="C426" s="142"/>
      <c r="D426" s="147"/>
      <c r="E426" s="148"/>
      <c r="F426" s="143"/>
      <c r="G426" s="144"/>
      <c r="H426" s="143"/>
      <c r="I426" s="144"/>
      <c r="J426" s="145"/>
      <c r="K426" s="146"/>
      <c r="L426" s="116" t="s">
        <v>77</v>
      </c>
      <c r="M426" s="117" t="s">
        <v>137</v>
      </c>
      <c r="N426" s="118">
        <f t="shared" si="44"/>
        <v>0</v>
      </c>
      <c r="O426" s="118">
        <f t="shared" si="45"/>
        <v>0</v>
      </c>
      <c r="P426" s="119">
        <f>SUMIF(Virkedager!C:C,"&lt;" &amp; H426,Virkedager!A:A)-SUMIF(Virkedager!C:C,"&lt;" &amp; F426,Virkedager!A:A)</f>
        <v>0</v>
      </c>
      <c r="Q426" s="120" t="str">
        <f t="shared" si="46"/>
        <v>Operatøraksess</v>
      </c>
      <c r="R426" s="121">
        <f>MATCH(Q426,'SLA-parameter DRIFT'!A:A,0)</f>
        <v>16</v>
      </c>
      <c r="S426" s="118" t="e">
        <f>VLOOKUP(DATE(YEAR(F426),MONTH(F426),DAY(F426)),Virkedager!C:G,IF(E426="B",3,2),0)+INDEX('SLA-parameter DRIFT'!D:D,R426+2)</f>
        <v>#N/A</v>
      </c>
      <c r="T426" s="122" t="e">
        <f>VLOOKUP(DATE(YEAR(F426),MONTH(F426),DAY(F426)),Virkedager!C:G,2,0)+INDEX('SLA-parameter DRIFT'!B:B,R426+1)</f>
        <v>#N/A</v>
      </c>
      <c r="U426" s="173" t="e">
        <f>VLOOKUP(DATE(YEAR(F426),MONTH(F426),DAY(F426)),Virkedager!C:G,IF(E426="B",3,2)+INDEX('SLA-parameter DRIFT'!E:E,R426+0,0),0)+INDEX('SLA-parameter DRIFT'!D:D,R426+1)</f>
        <v>#N/A</v>
      </c>
      <c r="V426" s="122" t="e">
        <f>VLOOKUP(DATE(YEAR(F426),MONTH(F426),DAY(F426)),Virkedager!C:G,2,0)+INDEX('SLA-parameter DRIFT'!B:B,R426+2)</f>
        <v>#N/A</v>
      </c>
      <c r="W426" s="118" t="e">
        <f>VLOOKUP(DATE(YEAR(F426),MONTH(F426),DAY(F426)),Virkedager!C:G,IF(E426="B",4,3)+INDEX('SLA-parameter DRIFT'!E:E,R426+2,0),0)+INDEX('SLA-parameter DRIFT'!D:D,R426+2)</f>
        <v>#N/A</v>
      </c>
      <c r="X426" s="122" t="str">
        <f t="shared" si="47"/>
        <v/>
      </c>
      <c r="Y426" s="119">
        <f>SUMIF(Virkedager!C:C,"&lt;" &amp; H426,Virkedager!A:A)-SUMIF(Virkedager!C:C,"&lt;" &amp; X426,Virkedager!A:A)</f>
        <v>0</v>
      </c>
      <c r="Z426" s="121" t="str">
        <f t="shared" si="48"/>
        <v/>
      </c>
      <c r="AA426" s="123" t="str">
        <f t="shared" si="43"/>
        <v/>
      </c>
      <c r="AB426" s="124" t="str">
        <f t="shared" si="49"/>
        <v/>
      </c>
      <c r="AC426" s="172"/>
    </row>
    <row r="427" spans="2:29" s="139" customFormat="1" ht="15" x14ac:dyDescent="0.25">
      <c r="B427" s="141"/>
      <c r="C427" s="142"/>
      <c r="D427" s="147"/>
      <c r="E427" s="148"/>
      <c r="F427" s="143"/>
      <c r="G427" s="144"/>
      <c r="H427" s="143"/>
      <c r="I427" s="144"/>
      <c r="J427" s="145"/>
      <c r="K427" s="146"/>
      <c r="L427" s="116" t="s">
        <v>77</v>
      </c>
      <c r="M427" s="117" t="s">
        <v>137</v>
      </c>
      <c r="N427" s="118">
        <f t="shared" si="44"/>
        <v>0</v>
      </c>
      <c r="O427" s="118">
        <f t="shared" si="45"/>
        <v>0</v>
      </c>
      <c r="P427" s="119">
        <f>SUMIF(Virkedager!C:C,"&lt;" &amp; H427,Virkedager!A:A)-SUMIF(Virkedager!C:C,"&lt;" &amp; F427,Virkedager!A:A)</f>
        <v>0</v>
      </c>
      <c r="Q427" s="120" t="str">
        <f t="shared" si="46"/>
        <v>Operatøraksess</v>
      </c>
      <c r="R427" s="121">
        <f>MATCH(Q427,'SLA-parameter DRIFT'!A:A,0)</f>
        <v>16</v>
      </c>
      <c r="S427" s="118" t="e">
        <f>VLOOKUP(DATE(YEAR(F427),MONTH(F427),DAY(F427)),Virkedager!C:G,IF(E427="B",3,2),0)+INDEX('SLA-parameter DRIFT'!D:D,R427+2)</f>
        <v>#N/A</v>
      </c>
      <c r="T427" s="122" t="e">
        <f>VLOOKUP(DATE(YEAR(F427),MONTH(F427),DAY(F427)),Virkedager!C:G,2,0)+INDEX('SLA-parameter DRIFT'!B:B,R427+1)</f>
        <v>#N/A</v>
      </c>
      <c r="U427" s="173" t="e">
        <f>VLOOKUP(DATE(YEAR(F427),MONTH(F427),DAY(F427)),Virkedager!C:G,IF(E427="B",3,2)+INDEX('SLA-parameter DRIFT'!E:E,R427+0,0),0)+INDEX('SLA-parameter DRIFT'!D:D,R427+1)</f>
        <v>#N/A</v>
      </c>
      <c r="V427" s="122" t="e">
        <f>VLOOKUP(DATE(YEAR(F427),MONTH(F427),DAY(F427)),Virkedager!C:G,2,0)+INDEX('SLA-parameter DRIFT'!B:B,R427+2)</f>
        <v>#N/A</v>
      </c>
      <c r="W427" s="118" t="e">
        <f>VLOOKUP(DATE(YEAR(F427),MONTH(F427),DAY(F427)),Virkedager!C:G,IF(E427="B",4,3)+INDEX('SLA-parameter DRIFT'!E:E,R427+2,0),0)+INDEX('SLA-parameter DRIFT'!D:D,R427+2)</f>
        <v>#N/A</v>
      </c>
      <c r="X427" s="122" t="str">
        <f t="shared" si="47"/>
        <v/>
      </c>
      <c r="Y427" s="119">
        <f>SUMIF(Virkedager!C:C,"&lt;" &amp; H427,Virkedager!A:A)-SUMIF(Virkedager!C:C,"&lt;" &amp; X427,Virkedager!A:A)</f>
        <v>0</v>
      </c>
      <c r="Z427" s="121" t="str">
        <f t="shared" si="48"/>
        <v/>
      </c>
      <c r="AA427" s="123" t="str">
        <f t="shared" si="43"/>
        <v/>
      </c>
      <c r="AB427" s="124" t="str">
        <f t="shared" si="49"/>
        <v/>
      </c>
      <c r="AC427" s="172"/>
    </row>
    <row r="428" spans="2:29" s="139" customFormat="1" ht="15" x14ac:dyDescent="0.25">
      <c r="B428" s="141"/>
      <c r="C428" s="142"/>
      <c r="D428" s="147"/>
      <c r="E428" s="148"/>
      <c r="F428" s="143"/>
      <c r="G428" s="144"/>
      <c r="H428" s="143"/>
      <c r="I428" s="144"/>
      <c r="J428" s="145"/>
      <c r="K428" s="146"/>
      <c r="L428" s="116" t="s">
        <v>77</v>
      </c>
      <c r="M428" s="117" t="s">
        <v>137</v>
      </c>
      <c r="N428" s="118">
        <f t="shared" si="44"/>
        <v>0</v>
      </c>
      <c r="O428" s="118">
        <f t="shared" si="45"/>
        <v>0</v>
      </c>
      <c r="P428" s="119">
        <f>SUMIF(Virkedager!C:C,"&lt;" &amp; H428,Virkedager!A:A)-SUMIF(Virkedager!C:C,"&lt;" &amp; F428,Virkedager!A:A)</f>
        <v>0</v>
      </c>
      <c r="Q428" s="120" t="str">
        <f t="shared" si="46"/>
        <v>Operatøraksess</v>
      </c>
      <c r="R428" s="121">
        <f>MATCH(Q428,'SLA-parameter DRIFT'!A:A,0)</f>
        <v>16</v>
      </c>
      <c r="S428" s="118" t="e">
        <f>VLOOKUP(DATE(YEAR(F428),MONTH(F428),DAY(F428)),Virkedager!C:G,IF(E428="B",3,2),0)+INDEX('SLA-parameter DRIFT'!D:D,R428+2)</f>
        <v>#N/A</v>
      </c>
      <c r="T428" s="122" t="e">
        <f>VLOOKUP(DATE(YEAR(F428),MONTH(F428),DAY(F428)),Virkedager!C:G,2,0)+INDEX('SLA-parameter DRIFT'!B:B,R428+1)</f>
        <v>#N/A</v>
      </c>
      <c r="U428" s="173" t="e">
        <f>VLOOKUP(DATE(YEAR(F428),MONTH(F428),DAY(F428)),Virkedager!C:G,IF(E428="B",3,2)+INDEX('SLA-parameter DRIFT'!E:E,R428+0,0),0)+INDEX('SLA-parameter DRIFT'!D:D,R428+1)</f>
        <v>#N/A</v>
      </c>
      <c r="V428" s="122" t="e">
        <f>VLOOKUP(DATE(YEAR(F428),MONTH(F428),DAY(F428)),Virkedager!C:G,2,0)+INDEX('SLA-parameter DRIFT'!B:B,R428+2)</f>
        <v>#N/A</v>
      </c>
      <c r="W428" s="118" t="e">
        <f>VLOOKUP(DATE(YEAR(F428),MONTH(F428),DAY(F428)),Virkedager!C:G,IF(E428="B",4,3)+INDEX('SLA-parameter DRIFT'!E:E,R428+2,0),0)+INDEX('SLA-parameter DRIFT'!D:D,R428+2)</f>
        <v>#N/A</v>
      </c>
      <c r="X428" s="122" t="str">
        <f t="shared" si="47"/>
        <v/>
      </c>
      <c r="Y428" s="119">
        <f>SUMIF(Virkedager!C:C,"&lt;" &amp; H428,Virkedager!A:A)-SUMIF(Virkedager!C:C,"&lt;" &amp; X428,Virkedager!A:A)</f>
        <v>0</v>
      </c>
      <c r="Z428" s="121" t="str">
        <f t="shared" si="48"/>
        <v/>
      </c>
      <c r="AA428" s="123" t="str">
        <f t="shared" si="43"/>
        <v/>
      </c>
      <c r="AB428" s="124" t="str">
        <f t="shared" si="49"/>
        <v/>
      </c>
      <c r="AC428" s="172"/>
    </row>
    <row r="429" spans="2:29" s="139" customFormat="1" ht="15" x14ac:dyDescent="0.25">
      <c r="B429" s="141"/>
      <c r="C429" s="142"/>
      <c r="D429" s="147"/>
      <c r="E429" s="148"/>
      <c r="F429" s="143"/>
      <c r="G429" s="144"/>
      <c r="H429" s="143"/>
      <c r="I429" s="144"/>
      <c r="J429" s="145"/>
      <c r="K429" s="146"/>
      <c r="L429" s="116" t="s">
        <v>77</v>
      </c>
      <c r="M429" s="117" t="s">
        <v>137</v>
      </c>
      <c r="N429" s="118">
        <f t="shared" si="44"/>
        <v>0</v>
      </c>
      <c r="O429" s="118">
        <f t="shared" si="45"/>
        <v>0</v>
      </c>
      <c r="P429" s="119">
        <f>SUMIF(Virkedager!C:C,"&lt;" &amp; H429,Virkedager!A:A)-SUMIF(Virkedager!C:C,"&lt;" &amp; F429,Virkedager!A:A)</f>
        <v>0</v>
      </c>
      <c r="Q429" s="120" t="str">
        <f t="shared" si="46"/>
        <v>Operatøraksess</v>
      </c>
      <c r="R429" s="121">
        <f>MATCH(Q429,'SLA-parameter DRIFT'!A:A,0)</f>
        <v>16</v>
      </c>
      <c r="S429" s="118" t="e">
        <f>VLOOKUP(DATE(YEAR(F429),MONTH(F429),DAY(F429)),Virkedager!C:G,IF(E429="B",3,2),0)+INDEX('SLA-parameter DRIFT'!D:D,R429+2)</f>
        <v>#N/A</v>
      </c>
      <c r="T429" s="122" t="e">
        <f>VLOOKUP(DATE(YEAR(F429),MONTH(F429),DAY(F429)),Virkedager!C:G,2,0)+INDEX('SLA-parameter DRIFT'!B:B,R429+1)</f>
        <v>#N/A</v>
      </c>
      <c r="U429" s="173" t="e">
        <f>VLOOKUP(DATE(YEAR(F429),MONTH(F429),DAY(F429)),Virkedager!C:G,IF(E429="B",3,2)+INDEX('SLA-parameter DRIFT'!E:E,R429+0,0),0)+INDEX('SLA-parameter DRIFT'!D:D,R429+1)</f>
        <v>#N/A</v>
      </c>
      <c r="V429" s="122" t="e">
        <f>VLOOKUP(DATE(YEAR(F429),MONTH(F429),DAY(F429)),Virkedager!C:G,2,0)+INDEX('SLA-parameter DRIFT'!B:B,R429+2)</f>
        <v>#N/A</v>
      </c>
      <c r="W429" s="118" t="e">
        <f>VLOOKUP(DATE(YEAR(F429),MONTH(F429),DAY(F429)),Virkedager!C:G,IF(E429="B",4,3)+INDEX('SLA-parameter DRIFT'!E:E,R429+2,0),0)+INDEX('SLA-parameter DRIFT'!D:D,R429+2)</f>
        <v>#N/A</v>
      </c>
      <c r="X429" s="122" t="str">
        <f t="shared" si="47"/>
        <v/>
      </c>
      <c r="Y429" s="119">
        <f>SUMIF(Virkedager!C:C,"&lt;" &amp; H429,Virkedager!A:A)-SUMIF(Virkedager!C:C,"&lt;" &amp; X429,Virkedager!A:A)</f>
        <v>0</v>
      </c>
      <c r="Z429" s="121" t="str">
        <f t="shared" si="48"/>
        <v/>
      </c>
      <c r="AA429" s="123" t="str">
        <f t="shared" si="43"/>
        <v/>
      </c>
      <c r="AB429" s="124" t="str">
        <f t="shared" si="49"/>
        <v/>
      </c>
      <c r="AC429" s="172"/>
    </row>
    <row r="430" spans="2:29" s="139" customFormat="1" ht="15" x14ac:dyDescent="0.25">
      <c r="B430" s="141"/>
      <c r="C430" s="142"/>
      <c r="D430" s="147"/>
      <c r="E430" s="148"/>
      <c r="F430" s="143"/>
      <c r="G430" s="144"/>
      <c r="H430" s="143"/>
      <c r="I430" s="144"/>
      <c r="J430" s="145"/>
      <c r="K430" s="146"/>
      <c r="L430" s="116" t="s">
        <v>77</v>
      </c>
      <c r="M430" s="117" t="s">
        <v>137</v>
      </c>
      <c r="N430" s="118">
        <f t="shared" si="44"/>
        <v>0</v>
      </c>
      <c r="O430" s="118">
        <f t="shared" si="45"/>
        <v>0</v>
      </c>
      <c r="P430" s="119">
        <f>SUMIF(Virkedager!C:C,"&lt;" &amp; H430,Virkedager!A:A)-SUMIF(Virkedager!C:C,"&lt;" &amp; F430,Virkedager!A:A)</f>
        <v>0</v>
      </c>
      <c r="Q430" s="120" t="str">
        <f t="shared" si="46"/>
        <v>Operatøraksess</v>
      </c>
      <c r="R430" s="121">
        <f>MATCH(Q430,'SLA-parameter DRIFT'!A:A,0)</f>
        <v>16</v>
      </c>
      <c r="S430" s="118" t="e">
        <f>VLOOKUP(DATE(YEAR(F430),MONTH(F430),DAY(F430)),Virkedager!C:G,IF(E430="B",3,2),0)+INDEX('SLA-parameter DRIFT'!D:D,R430+2)</f>
        <v>#N/A</v>
      </c>
      <c r="T430" s="122" t="e">
        <f>VLOOKUP(DATE(YEAR(F430),MONTH(F430),DAY(F430)),Virkedager!C:G,2,0)+INDEX('SLA-parameter DRIFT'!B:B,R430+1)</f>
        <v>#N/A</v>
      </c>
      <c r="U430" s="173" t="e">
        <f>VLOOKUP(DATE(YEAR(F430),MONTH(F430),DAY(F430)),Virkedager!C:G,IF(E430="B",3,2)+INDEX('SLA-parameter DRIFT'!E:E,R430+0,0),0)+INDEX('SLA-parameter DRIFT'!D:D,R430+1)</f>
        <v>#N/A</v>
      </c>
      <c r="V430" s="122" t="e">
        <f>VLOOKUP(DATE(YEAR(F430),MONTH(F430),DAY(F430)),Virkedager!C:G,2,0)+INDEX('SLA-parameter DRIFT'!B:B,R430+2)</f>
        <v>#N/A</v>
      </c>
      <c r="W430" s="118" t="e">
        <f>VLOOKUP(DATE(YEAR(F430),MONTH(F430),DAY(F430)),Virkedager!C:G,IF(E430="B",4,3)+INDEX('SLA-parameter DRIFT'!E:E,R430+2,0),0)+INDEX('SLA-parameter DRIFT'!D:D,R430+2)</f>
        <v>#N/A</v>
      </c>
      <c r="X430" s="122" t="str">
        <f t="shared" si="47"/>
        <v/>
      </c>
      <c r="Y430" s="119">
        <f>SUMIF(Virkedager!C:C,"&lt;" &amp; H430,Virkedager!A:A)-SUMIF(Virkedager!C:C,"&lt;" &amp; X430,Virkedager!A:A)</f>
        <v>0</v>
      </c>
      <c r="Z430" s="121" t="str">
        <f t="shared" si="48"/>
        <v/>
      </c>
      <c r="AA430" s="123" t="str">
        <f t="shared" si="43"/>
        <v/>
      </c>
      <c r="AB430" s="124" t="str">
        <f t="shared" si="49"/>
        <v/>
      </c>
      <c r="AC430" s="172"/>
    </row>
    <row r="431" spans="2:29" s="139" customFormat="1" ht="15" x14ac:dyDescent="0.25">
      <c r="B431" s="141"/>
      <c r="C431" s="142"/>
      <c r="D431" s="147"/>
      <c r="E431" s="148"/>
      <c r="F431" s="143"/>
      <c r="G431" s="144"/>
      <c r="H431" s="143"/>
      <c r="I431" s="144"/>
      <c r="J431" s="145"/>
      <c r="K431" s="146"/>
      <c r="L431" s="116" t="s">
        <v>77</v>
      </c>
      <c r="M431" s="117" t="s">
        <v>137</v>
      </c>
      <c r="N431" s="118">
        <f t="shared" si="44"/>
        <v>0</v>
      </c>
      <c r="O431" s="118">
        <f t="shared" si="45"/>
        <v>0</v>
      </c>
      <c r="P431" s="119">
        <f>SUMIF(Virkedager!C:C,"&lt;" &amp; H431,Virkedager!A:A)-SUMIF(Virkedager!C:C,"&lt;" &amp; F431,Virkedager!A:A)</f>
        <v>0</v>
      </c>
      <c r="Q431" s="120" t="str">
        <f t="shared" si="46"/>
        <v>Operatøraksess</v>
      </c>
      <c r="R431" s="121">
        <f>MATCH(Q431,'SLA-parameter DRIFT'!A:A,0)</f>
        <v>16</v>
      </c>
      <c r="S431" s="118" t="e">
        <f>VLOOKUP(DATE(YEAR(F431),MONTH(F431),DAY(F431)),Virkedager!C:G,IF(E431="B",3,2),0)+INDEX('SLA-parameter DRIFT'!D:D,R431+2)</f>
        <v>#N/A</v>
      </c>
      <c r="T431" s="122" t="e">
        <f>VLOOKUP(DATE(YEAR(F431),MONTH(F431),DAY(F431)),Virkedager!C:G,2,0)+INDEX('SLA-parameter DRIFT'!B:B,R431+1)</f>
        <v>#N/A</v>
      </c>
      <c r="U431" s="173" t="e">
        <f>VLOOKUP(DATE(YEAR(F431),MONTH(F431),DAY(F431)),Virkedager!C:G,IF(E431="B",3,2)+INDEX('SLA-parameter DRIFT'!E:E,R431+0,0),0)+INDEX('SLA-parameter DRIFT'!D:D,R431+1)</f>
        <v>#N/A</v>
      </c>
      <c r="V431" s="122" t="e">
        <f>VLOOKUP(DATE(YEAR(F431),MONTH(F431),DAY(F431)),Virkedager!C:G,2,0)+INDEX('SLA-parameter DRIFT'!B:B,R431+2)</f>
        <v>#N/A</v>
      </c>
      <c r="W431" s="118" t="e">
        <f>VLOOKUP(DATE(YEAR(F431),MONTH(F431),DAY(F431)),Virkedager!C:G,IF(E431="B",4,3)+INDEX('SLA-parameter DRIFT'!E:E,R431+2,0),0)+INDEX('SLA-parameter DRIFT'!D:D,R431+2)</f>
        <v>#N/A</v>
      </c>
      <c r="X431" s="122" t="str">
        <f t="shared" si="47"/>
        <v/>
      </c>
      <c r="Y431" s="119">
        <f>SUMIF(Virkedager!C:C,"&lt;" &amp; H431,Virkedager!A:A)-SUMIF(Virkedager!C:C,"&lt;" &amp; X431,Virkedager!A:A)</f>
        <v>0</v>
      </c>
      <c r="Z431" s="121" t="str">
        <f t="shared" si="48"/>
        <v/>
      </c>
      <c r="AA431" s="123" t="str">
        <f t="shared" si="43"/>
        <v/>
      </c>
      <c r="AB431" s="124" t="str">
        <f t="shared" si="49"/>
        <v/>
      </c>
      <c r="AC431" s="172"/>
    </row>
    <row r="432" spans="2:29" s="139" customFormat="1" ht="15" x14ac:dyDescent="0.25">
      <c r="B432" s="141"/>
      <c r="C432" s="142"/>
      <c r="D432" s="147"/>
      <c r="E432" s="148"/>
      <c r="F432" s="143"/>
      <c r="G432" s="144"/>
      <c r="H432" s="143"/>
      <c r="I432" s="144"/>
      <c r="J432" s="145"/>
      <c r="K432" s="146"/>
      <c r="L432" s="116" t="s">
        <v>77</v>
      </c>
      <c r="M432" s="117" t="s">
        <v>137</v>
      </c>
      <c r="N432" s="118">
        <f t="shared" si="44"/>
        <v>0</v>
      </c>
      <c r="O432" s="118">
        <f t="shared" si="45"/>
        <v>0</v>
      </c>
      <c r="P432" s="119">
        <f>SUMIF(Virkedager!C:C,"&lt;" &amp; H432,Virkedager!A:A)-SUMIF(Virkedager!C:C,"&lt;" &amp; F432,Virkedager!A:A)</f>
        <v>0</v>
      </c>
      <c r="Q432" s="120" t="str">
        <f t="shared" si="46"/>
        <v>Operatøraksess</v>
      </c>
      <c r="R432" s="121">
        <f>MATCH(Q432,'SLA-parameter DRIFT'!A:A,0)</f>
        <v>16</v>
      </c>
      <c r="S432" s="118" t="e">
        <f>VLOOKUP(DATE(YEAR(F432),MONTH(F432),DAY(F432)),Virkedager!C:G,IF(E432="B",3,2),0)+INDEX('SLA-parameter DRIFT'!D:D,R432+2)</f>
        <v>#N/A</v>
      </c>
      <c r="T432" s="122" t="e">
        <f>VLOOKUP(DATE(YEAR(F432),MONTH(F432),DAY(F432)),Virkedager!C:G,2,0)+INDEX('SLA-parameter DRIFT'!B:B,R432+1)</f>
        <v>#N/A</v>
      </c>
      <c r="U432" s="173" t="e">
        <f>VLOOKUP(DATE(YEAR(F432),MONTH(F432),DAY(F432)),Virkedager!C:G,IF(E432="B",3,2)+INDEX('SLA-parameter DRIFT'!E:E,R432+0,0),0)+INDEX('SLA-parameter DRIFT'!D:D,R432+1)</f>
        <v>#N/A</v>
      </c>
      <c r="V432" s="122" t="e">
        <f>VLOOKUP(DATE(YEAR(F432),MONTH(F432),DAY(F432)),Virkedager!C:G,2,0)+INDEX('SLA-parameter DRIFT'!B:B,R432+2)</f>
        <v>#N/A</v>
      </c>
      <c r="W432" s="118" t="e">
        <f>VLOOKUP(DATE(YEAR(F432),MONTH(F432),DAY(F432)),Virkedager!C:G,IF(E432="B",4,3)+INDEX('SLA-parameter DRIFT'!E:E,R432+2,0),0)+INDEX('SLA-parameter DRIFT'!D:D,R432+2)</f>
        <v>#N/A</v>
      </c>
      <c r="X432" s="122" t="str">
        <f t="shared" si="47"/>
        <v/>
      </c>
      <c r="Y432" s="119">
        <f>SUMIF(Virkedager!C:C,"&lt;" &amp; H432,Virkedager!A:A)-SUMIF(Virkedager!C:C,"&lt;" &amp; X432,Virkedager!A:A)</f>
        <v>0</v>
      </c>
      <c r="Z432" s="121" t="str">
        <f t="shared" si="48"/>
        <v/>
      </c>
      <c r="AA432" s="123" t="str">
        <f t="shared" si="43"/>
        <v/>
      </c>
      <c r="AB432" s="124" t="str">
        <f t="shared" si="49"/>
        <v/>
      </c>
      <c r="AC432" s="172"/>
    </row>
    <row r="433" spans="2:29" s="139" customFormat="1" ht="15" x14ac:dyDescent="0.25">
      <c r="B433" s="141"/>
      <c r="C433" s="142"/>
      <c r="D433" s="147"/>
      <c r="E433" s="148"/>
      <c r="F433" s="143"/>
      <c r="G433" s="144"/>
      <c r="H433" s="143"/>
      <c r="I433" s="144"/>
      <c r="J433" s="145"/>
      <c r="K433" s="146"/>
      <c r="L433" s="116" t="s">
        <v>77</v>
      </c>
      <c r="M433" s="117" t="s">
        <v>137</v>
      </c>
      <c r="N433" s="118">
        <f t="shared" si="44"/>
        <v>0</v>
      </c>
      <c r="O433" s="118">
        <f t="shared" si="45"/>
        <v>0</v>
      </c>
      <c r="P433" s="119">
        <f>SUMIF(Virkedager!C:C,"&lt;" &amp; H433,Virkedager!A:A)-SUMIF(Virkedager!C:C,"&lt;" &amp; F433,Virkedager!A:A)</f>
        <v>0</v>
      </c>
      <c r="Q433" s="120" t="str">
        <f t="shared" si="46"/>
        <v>Operatøraksess</v>
      </c>
      <c r="R433" s="121">
        <f>MATCH(Q433,'SLA-parameter DRIFT'!A:A,0)</f>
        <v>16</v>
      </c>
      <c r="S433" s="118" t="e">
        <f>VLOOKUP(DATE(YEAR(F433),MONTH(F433),DAY(F433)),Virkedager!C:G,IF(E433="B",3,2),0)+INDEX('SLA-parameter DRIFT'!D:D,R433+2)</f>
        <v>#N/A</v>
      </c>
      <c r="T433" s="122" t="e">
        <f>VLOOKUP(DATE(YEAR(F433),MONTH(F433),DAY(F433)),Virkedager!C:G,2,0)+INDEX('SLA-parameter DRIFT'!B:B,R433+1)</f>
        <v>#N/A</v>
      </c>
      <c r="U433" s="173" t="e">
        <f>VLOOKUP(DATE(YEAR(F433),MONTH(F433),DAY(F433)),Virkedager!C:G,IF(E433="B",3,2)+INDEX('SLA-parameter DRIFT'!E:E,R433+0,0),0)+INDEX('SLA-parameter DRIFT'!D:D,R433+1)</f>
        <v>#N/A</v>
      </c>
      <c r="V433" s="122" t="e">
        <f>VLOOKUP(DATE(YEAR(F433),MONTH(F433),DAY(F433)),Virkedager!C:G,2,0)+INDEX('SLA-parameter DRIFT'!B:B,R433+2)</f>
        <v>#N/A</v>
      </c>
      <c r="W433" s="118" t="e">
        <f>VLOOKUP(DATE(YEAR(F433),MONTH(F433),DAY(F433)),Virkedager!C:G,IF(E433="B",4,3)+INDEX('SLA-parameter DRIFT'!E:E,R433+2,0),0)+INDEX('SLA-parameter DRIFT'!D:D,R433+2)</f>
        <v>#N/A</v>
      </c>
      <c r="X433" s="122" t="str">
        <f t="shared" si="47"/>
        <v/>
      </c>
      <c r="Y433" s="119">
        <f>SUMIF(Virkedager!C:C,"&lt;" &amp; H433,Virkedager!A:A)-SUMIF(Virkedager!C:C,"&lt;" &amp; X433,Virkedager!A:A)</f>
        <v>0</v>
      </c>
      <c r="Z433" s="121" t="str">
        <f t="shared" si="48"/>
        <v/>
      </c>
      <c r="AA433" s="123" t="str">
        <f t="shared" si="43"/>
        <v/>
      </c>
      <c r="AB433" s="124" t="str">
        <f t="shared" si="49"/>
        <v/>
      </c>
      <c r="AC433" s="172"/>
    </row>
    <row r="434" spans="2:29" s="139" customFormat="1" ht="15" x14ac:dyDescent="0.25">
      <c r="B434" s="141"/>
      <c r="C434" s="142"/>
      <c r="D434" s="147"/>
      <c r="E434" s="148"/>
      <c r="F434" s="143"/>
      <c r="G434" s="144"/>
      <c r="H434" s="143"/>
      <c r="I434" s="144"/>
      <c r="J434" s="145"/>
      <c r="K434" s="146"/>
      <c r="L434" s="116" t="s">
        <v>77</v>
      </c>
      <c r="M434" s="117" t="s">
        <v>137</v>
      </c>
      <c r="N434" s="118">
        <f t="shared" si="44"/>
        <v>0</v>
      </c>
      <c r="O434" s="118">
        <f t="shared" si="45"/>
        <v>0</v>
      </c>
      <c r="P434" s="119">
        <f>SUMIF(Virkedager!C:C,"&lt;" &amp; H434,Virkedager!A:A)-SUMIF(Virkedager!C:C,"&lt;" &amp; F434,Virkedager!A:A)</f>
        <v>0</v>
      </c>
      <c r="Q434" s="120" t="str">
        <f t="shared" si="46"/>
        <v>Operatøraksess</v>
      </c>
      <c r="R434" s="121">
        <f>MATCH(Q434,'SLA-parameter DRIFT'!A:A,0)</f>
        <v>16</v>
      </c>
      <c r="S434" s="118" t="e">
        <f>VLOOKUP(DATE(YEAR(F434),MONTH(F434),DAY(F434)),Virkedager!C:G,IF(E434="B",3,2),0)+INDEX('SLA-parameter DRIFT'!D:D,R434+2)</f>
        <v>#N/A</v>
      </c>
      <c r="T434" s="122" t="e">
        <f>VLOOKUP(DATE(YEAR(F434),MONTH(F434),DAY(F434)),Virkedager!C:G,2,0)+INDEX('SLA-parameter DRIFT'!B:B,R434+1)</f>
        <v>#N/A</v>
      </c>
      <c r="U434" s="173" t="e">
        <f>VLOOKUP(DATE(YEAR(F434),MONTH(F434),DAY(F434)),Virkedager!C:G,IF(E434="B",3,2)+INDEX('SLA-parameter DRIFT'!E:E,R434+0,0),0)+INDEX('SLA-parameter DRIFT'!D:D,R434+1)</f>
        <v>#N/A</v>
      </c>
      <c r="V434" s="122" t="e">
        <f>VLOOKUP(DATE(YEAR(F434),MONTH(F434),DAY(F434)),Virkedager!C:G,2,0)+INDEX('SLA-parameter DRIFT'!B:B,R434+2)</f>
        <v>#N/A</v>
      </c>
      <c r="W434" s="118" t="e">
        <f>VLOOKUP(DATE(YEAR(F434),MONTH(F434),DAY(F434)),Virkedager!C:G,IF(E434="B",4,3)+INDEX('SLA-parameter DRIFT'!E:E,R434+2,0),0)+INDEX('SLA-parameter DRIFT'!D:D,R434+2)</f>
        <v>#N/A</v>
      </c>
      <c r="X434" s="122" t="str">
        <f t="shared" si="47"/>
        <v/>
      </c>
      <c r="Y434" s="119">
        <f>SUMIF(Virkedager!C:C,"&lt;" &amp; H434,Virkedager!A:A)-SUMIF(Virkedager!C:C,"&lt;" &amp; X434,Virkedager!A:A)</f>
        <v>0</v>
      </c>
      <c r="Z434" s="121" t="str">
        <f t="shared" si="48"/>
        <v/>
      </c>
      <c r="AA434" s="123" t="str">
        <f t="shared" si="43"/>
        <v/>
      </c>
      <c r="AB434" s="124" t="str">
        <f t="shared" si="49"/>
        <v/>
      </c>
      <c r="AC434" s="172"/>
    </row>
    <row r="435" spans="2:29" s="139" customFormat="1" ht="15" x14ac:dyDescent="0.25">
      <c r="B435" s="141"/>
      <c r="C435" s="142"/>
      <c r="D435" s="147"/>
      <c r="E435" s="148"/>
      <c r="F435" s="143"/>
      <c r="G435" s="144"/>
      <c r="H435" s="143"/>
      <c r="I435" s="144"/>
      <c r="J435" s="145"/>
      <c r="K435" s="146"/>
      <c r="L435" s="116" t="s">
        <v>77</v>
      </c>
      <c r="M435" s="117" t="s">
        <v>137</v>
      </c>
      <c r="N435" s="118">
        <f t="shared" si="44"/>
        <v>0</v>
      </c>
      <c r="O435" s="118">
        <f t="shared" si="45"/>
        <v>0</v>
      </c>
      <c r="P435" s="119">
        <f>SUMIF(Virkedager!C:C,"&lt;" &amp; H435,Virkedager!A:A)-SUMIF(Virkedager!C:C,"&lt;" &amp; F435,Virkedager!A:A)</f>
        <v>0</v>
      </c>
      <c r="Q435" s="120" t="str">
        <f t="shared" si="46"/>
        <v>Operatøraksess</v>
      </c>
      <c r="R435" s="121">
        <f>MATCH(Q435,'SLA-parameter DRIFT'!A:A,0)</f>
        <v>16</v>
      </c>
      <c r="S435" s="118" t="e">
        <f>VLOOKUP(DATE(YEAR(F435),MONTH(F435),DAY(F435)),Virkedager!C:G,IF(E435="B",3,2),0)+INDEX('SLA-parameter DRIFT'!D:D,R435+2)</f>
        <v>#N/A</v>
      </c>
      <c r="T435" s="122" t="e">
        <f>VLOOKUP(DATE(YEAR(F435),MONTH(F435),DAY(F435)),Virkedager!C:G,2,0)+INDEX('SLA-parameter DRIFT'!B:B,R435+1)</f>
        <v>#N/A</v>
      </c>
      <c r="U435" s="173" t="e">
        <f>VLOOKUP(DATE(YEAR(F435),MONTH(F435),DAY(F435)),Virkedager!C:G,IF(E435="B",3,2)+INDEX('SLA-parameter DRIFT'!E:E,R435+0,0),0)+INDEX('SLA-parameter DRIFT'!D:D,R435+1)</f>
        <v>#N/A</v>
      </c>
      <c r="V435" s="122" t="e">
        <f>VLOOKUP(DATE(YEAR(F435),MONTH(F435),DAY(F435)),Virkedager!C:G,2,0)+INDEX('SLA-parameter DRIFT'!B:B,R435+2)</f>
        <v>#N/A</v>
      </c>
      <c r="W435" s="118" t="e">
        <f>VLOOKUP(DATE(YEAR(F435),MONTH(F435),DAY(F435)),Virkedager!C:G,IF(E435="B",4,3)+INDEX('SLA-parameter DRIFT'!E:E,R435+2,0),0)+INDEX('SLA-parameter DRIFT'!D:D,R435+2)</f>
        <v>#N/A</v>
      </c>
      <c r="X435" s="122" t="str">
        <f t="shared" si="47"/>
        <v/>
      </c>
      <c r="Y435" s="119">
        <f>SUMIF(Virkedager!C:C,"&lt;" &amp; H435,Virkedager!A:A)-SUMIF(Virkedager!C:C,"&lt;" &amp; X435,Virkedager!A:A)</f>
        <v>0</v>
      </c>
      <c r="Z435" s="121" t="str">
        <f t="shared" si="48"/>
        <v/>
      </c>
      <c r="AA435" s="123" t="str">
        <f t="shared" si="43"/>
        <v/>
      </c>
      <c r="AB435" s="124" t="str">
        <f t="shared" si="49"/>
        <v/>
      </c>
      <c r="AC435" s="172"/>
    </row>
    <row r="436" spans="2:29" s="139" customFormat="1" ht="15" x14ac:dyDescent="0.25">
      <c r="B436" s="141"/>
      <c r="C436" s="142"/>
      <c r="D436" s="147"/>
      <c r="E436" s="148"/>
      <c r="F436" s="143"/>
      <c r="G436" s="144"/>
      <c r="H436" s="143"/>
      <c r="I436" s="144"/>
      <c r="J436" s="145"/>
      <c r="K436" s="146"/>
      <c r="L436" s="116" t="s">
        <v>77</v>
      </c>
      <c r="M436" s="117" t="s">
        <v>137</v>
      </c>
      <c r="N436" s="118">
        <f t="shared" si="44"/>
        <v>0</v>
      </c>
      <c r="O436" s="118">
        <f t="shared" si="45"/>
        <v>0</v>
      </c>
      <c r="P436" s="119">
        <f>SUMIF(Virkedager!C:C,"&lt;" &amp; H436,Virkedager!A:A)-SUMIF(Virkedager!C:C,"&lt;" &amp; F436,Virkedager!A:A)</f>
        <v>0</v>
      </c>
      <c r="Q436" s="120" t="str">
        <f t="shared" si="46"/>
        <v>Operatøraksess</v>
      </c>
      <c r="R436" s="121">
        <f>MATCH(Q436,'SLA-parameter DRIFT'!A:A,0)</f>
        <v>16</v>
      </c>
      <c r="S436" s="118" t="e">
        <f>VLOOKUP(DATE(YEAR(F436),MONTH(F436),DAY(F436)),Virkedager!C:G,IF(E436="B",3,2),0)+INDEX('SLA-parameter DRIFT'!D:D,R436+2)</f>
        <v>#N/A</v>
      </c>
      <c r="T436" s="122" t="e">
        <f>VLOOKUP(DATE(YEAR(F436),MONTH(F436),DAY(F436)),Virkedager!C:G,2,0)+INDEX('SLA-parameter DRIFT'!B:B,R436+1)</f>
        <v>#N/A</v>
      </c>
      <c r="U436" s="173" t="e">
        <f>VLOOKUP(DATE(YEAR(F436),MONTH(F436),DAY(F436)),Virkedager!C:G,IF(E436="B",3,2)+INDEX('SLA-parameter DRIFT'!E:E,R436+0,0),0)+INDEX('SLA-parameter DRIFT'!D:D,R436+1)</f>
        <v>#N/A</v>
      </c>
      <c r="V436" s="122" t="e">
        <f>VLOOKUP(DATE(YEAR(F436),MONTH(F436),DAY(F436)),Virkedager!C:G,2,0)+INDEX('SLA-parameter DRIFT'!B:B,R436+2)</f>
        <v>#N/A</v>
      </c>
      <c r="W436" s="118" t="e">
        <f>VLOOKUP(DATE(YEAR(F436),MONTH(F436),DAY(F436)),Virkedager!C:G,IF(E436="B",4,3)+INDEX('SLA-parameter DRIFT'!E:E,R436+2,0),0)+INDEX('SLA-parameter DRIFT'!D:D,R436+2)</f>
        <v>#N/A</v>
      </c>
      <c r="X436" s="122" t="str">
        <f t="shared" si="47"/>
        <v/>
      </c>
      <c r="Y436" s="119">
        <f>SUMIF(Virkedager!C:C,"&lt;" &amp; H436,Virkedager!A:A)-SUMIF(Virkedager!C:C,"&lt;" &amp; X436,Virkedager!A:A)</f>
        <v>0</v>
      </c>
      <c r="Z436" s="121" t="str">
        <f t="shared" si="48"/>
        <v/>
      </c>
      <c r="AA436" s="123" t="str">
        <f t="shared" si="43"/>
        <v/>
      </c>
      <c r="AB436" s="124" t="str">
        <f t="shared" si="49"/>
        <v/>
      </c>
      <c r="AC436" s="172"/>
    </row>
    <row r="437" spans="2:29" s="139" customFormat="1" ht="15" x14ac:dyDescent="0.25">
      <c r="B437" s="141"/>
      <c r="C437" s="142"/>
      <c r="D437" s="147"/>
      <c r="E437" s="148"/>
      <c r="F437" s="143"/>
      <c r="G437" s="144"/>
      <c r="H437" s="143"/>
      <c r="I437" s="144"/>
      <c r="J437" s="145"/>
      <c r="K437" s="146"/>
      <c r="L437" s="116" t="s">
        <v>77</v>
      </c>
      <c r="M437" s="117" t="s">
        <v>137</v>
      </c>
      <c r="N437" s="118">
        <f t="shared" si="44"/>
        <v>0</v>
      </c>
      <c r="O437" s="118">
        <f t="shared" si="45"/>
        <v>0</v>
      </c>
      <c r="P437" s="119">
        <f>SUMIF(Virkedager!C:C,"&lt;" &amp; H437,Virkedager!A:A)-SUMIF(Virkedager!C:C,"&lt;" &amp; F437,Virkedager!A:A)</f>
        <v>0</v>
      </c>
      <c r="Q437" s="120" t="str">
        <f t="shared" si="46"/>
        <v>Operatøraksess</v>
      </c>
      <c r="R437" s="121">
        <f>MATCH(Q437,'SLA-parameter DRIFT'!A:A,0)</f>
        <v>16</v>
      </c>
      <c r="S437" s="118" t="e">
        <f>VLOOKUP(DATE(YEAR(F437),MONTH(F437),DAY(F437)),Virkedager!C:G,IF(E437="B",3,2),0)+INDEX('SLA-parameter DRIFT'!D:D,R437+2)</f>
        <v>#N/A</v>
      </c>
      <c r="T437" s="122" t="e">
        <f>VLOOKUP(DATE(YEAR(F437),MONTH(F437),DAY(F437)),Virkedager!C:G,2,0)+INDEX('SLA-parameter DRIFT'!B:B,R437+1)</f>
        <v>#N/A</v>
      </c>
      <c r="U437" s="173" t="e">
        <f>VLOOKUP(DATE(YEAR(F437),MONTH(F437),DAY(F437)),Virkedager!C:G,IF(E437="B",3,2)+INDEX('SLA-parameter DRIFT'!E:E,R437+0,0),0)+INDEX('SLA-parameter DRIFT'!D:D,R437+1)</f>
        <v>#N/A</v>
      </c>
      <c r="V437" s="122" t="e">
        <f>VLOOKUP(DATE(YEAR(F437),MONTH(F437),DAY(F437)),Virkedager!C:G,2,0)+INDEX('SLA-parameter DRIFT'!B:B,R437+2)</f>
        <v>#N/A</v>
      </c>
      <c r="W437" s="118" t="e">
        <f>VLOOKUP(DATE(YEAR(F437),MONTH(F437),DAY(F437)),Virkedager!C:G,IF(E437="B",4,3)+INDEX('SLA-parameter DRIFT'!E:E,R437+2,0),0)+INDEX('SLA-parameter DRIFT'!D:D,R437+2)</f>
        <v>#N/A</v>
      </c>
      <c r="X437" s="122" t="str">
        <f t="shared" si="47"/>
        <v/>
      </c>
      <c r="Y437" s="119">
        <f>SUMIF(Virkedager!C:C,"&lt;" &amp; H437,Virkedager!A:A)-SUMIF(Virkedager!C:C,"&lt;" &amp; X437,Virkedager!A:A)</f>
        <v>0</v>
      </c>
      <c r="Z437" s="121" t="str">
        <f t="shared" si="48"/>
        <v/>
      </c>
      <c r="AA437" s="123" t="str">
        <f t="shared" si="43"/>
        <v/>
      </c>
      <c r="AB437" s="124" t="str">
        <f t="shared" si="49"/>
        <v/>
      </c>
      <c r="AC437" s="172"/>
    </row>
    <row r="438" spans="2:29" s="139" customFormat="1" ht="15" x14ac:dyDescent="0.25">
      <c r="B438" s="141"/>
      <c r="C438" s="142"/>
      <c r="D438" s="147"/>
      <c r="E438" s="148"/>
      <c r="F438" s="143"/>
      <c r="G438" s="144"/>
      <c r="H438" s="143"/>
      <c r="I438" s="144"/>
      <c r="J438" s="145"/>
      <c r="K438" s="146"/>
      <c r="L438" s="116" t="s">
        <v>77</v>
      </c>
      <c r="M438" s="117" t="s">
        <v>137</v>
      </c>
      <c r="N438" s="118">
        <f t="shared" si="44"/>
        <v>0</v>
      </c>
      <c r="O438" s="118">
        <f t="shared" si="45"/>
        <v>0</v>
      </c>
      <c r="P438" s="119">
        <f>SUMIF(Virkedager!C:C,"&lt;" &amp; H438,Virkedager!A:A)-SUMIF(Virkedager!C:C,"&lt;" &amp; F438,Virkedager!A:A)</f>
        <v>0</v>
      </c>
      <c r="Q438" s="120" t="str">
        <f t="shared" si="46"/>
        <v>Operatøraksess</v>
      </c>
      <c r="R438" s="121">
        <f>MATCH(Q438,'SLA-parameter DRIFT'!A:A,0)</f>
        <v>16</v>
      </c>
      <c r="S438" s="118" t="e">
        <f>VLOOKUP(DATE(YEAR(F438),MONTH(F438),DAY(F438)),Virkedager!C:G,IF(E438="B",3,2),0)+INDEX('SLA-parameter DRIFT'!D:D,R438+2)</f>
        <v>#N/A</v>
      </c>
      <c r="T438" s="122" t="e">
        <f>VLOOKUP(DATE(YEAR(F438),MONTH(F438),DAY(F438)),Virkedager!C:G,2,0)+INDEX('SLA-parameter DRIFT'!B:B,R438+1)</f>
        <v>#N/A</v>
      </c>
      <c r="U438" s="173" t="e">
        <f>VLOOKUP(DATE(YEAR(F438),MONTH(F438),DAY(F438)),Virkedager!C:G,IF(E438="B",3,2)+INDEX('SLA-parameter DRIFT'!E:E,R438+0,0),0)+INDEX('SLA-parameter DRIFT'!D:D,R438+1)</f>
        <v>#N/A</v>
      </c>
      <c r="V438" s="122" t="e">
        <f>VLOOKUP(DATE(YEAR(F438),MONTH(F438),DAY(F438)),Virkedager!C:G,2,0)+INDEX('SLA-parameter DRIFT'!B:B,R438+2)</f>
        <v>#N/A</v>
      </c>
      <c r="W438" s="118" t="e">
        <f>VLOOKUP(DATE(YEAR(F438),MONTH(F438),DAY(F438)),Virkedager!C:G,IF(E438="B",4,3)+INDEX('SLA-parameter DRIFT'!E:E,R438+2,0),0)+INDEX('SLA-parameter DRIFT'!D:D,R438+2)</f>
        <v>#N/A</v>
      </c>
      <c r="X438" s="122" t="str">
        <f t="shared" si="47"/>
        <v/>
      </c>
      <c r="Y438" s="119">
        <f>SUMIF(Virkedager!C:C,"&lt;" &amp; H438,Virkedager!A:A)-SUMIF(Virkedager!C:C,"&lt;" &amp; X438,Virkedager!A:A)</f>
        <v>0</v>
      </c>
      <c r="Z438" s="121" t="str">
        <f t="shared" si="48"/>
        <v/>
      </c>
      <c r="AA438" s="123" t="str">
        <f t="shared" si="43"/>
        <v/>
      </c>
      <c r="AB438" s="124" t="str">
        <f t="shared" si="49"/>
        <v/>
      </c>
      <c r="AC438" s="172"/>
    </row>
    <row r="439" spans="2:29" s="139" customFormat="1" ht="15" x14ac:dyDescent="0.25">
      <c r="B439" s="141"/>
      <c r="C439" s="142"/>
      <c r="D439" s="147"/>
      <c r="E439" s="148"/>
      <c r="F439" s="143"/>
      <c r="G439" s="144"/>
      <c r="H439" s="143"/>
      <c r="I439" s="144"/>
      <c r="J439" s="145"/>
      <c r="K439" s="146"/>
      <c r="L439" s="116" t="s">
        <v>77</v>
      </c>
      <c r="M439" s="117" t="s">
        <v>137</v>
      </c>
      <c r="N439" s="118">
        <f t="shared" si="44"/>
        <v>0</v>
      </c>
      <c r="O439" s="118">
        <f t="shared" si="45"/>
        <v>0</v>
      </c>
      <c r="P439" s="119">
        <f>SUMIF(Virkedager!C:C,"&lt;" &amp; H439,Virkedager!A:A)-SUMIF(Virkedager!C:C,"&lt;" &amp; F439,Virkedager!A:A)</f>
        <v>0</v>
      </c>
      <c r="Q439" s="120" t="str">
        <f t="shared" si="46"/>
        <v>Operatøraksess</v>
      </c>
      <c r="R439" s="121">
        <f>MATCH(Q439,'SLA-parameter DRIFT'!A:A,0)</f>
        <v>16</v>
      </c>
      <c r="S439" s="118" t="e">
        <f>VLOOKUP(DATE(YEAR(F439),MONTH(F439),DAY(F439)),Virkedager!C:G,IF(E439="B",3,2),0)+INDEX('SLA-parameter DRIFT'!D:D,R439+2)</f>
        <v>#N/A</v>
      </c>
      <c r="T439" s="122" t="e">
        <f>VLOOKUP(DATE(YEAR(F439),MONTH(F439),DAY(F439)),Virkedager!C:G,2,0)+INDEX('SLA-parameter DRIFT'!B:B,R439+1)</f>
        <v>#N/A</v>
      </c>
      <c r="U439" s="173" t="e">
        <f>VLOOKUP(DATE(YEAR(F439),MONTH(F439),DAY(F439)),Virkedager!C:G,IF(E439="B",3,2)+INDEX('SLA-parameter DRIFT'!E:E,R439+0,0),0)+INDEX('SLA-parameter DRIFT'!D:D,R439+1)</f>
        <v>#N/A</v>
      </c>
      <c r="V439" s="122" t="e">
        <f>VLOOKUP(DATE(YEAR(F439),MONTH(F439),DAY(F439)),Virkedager!C:G,2,0)+INDEX('SLA-parameter DRIFT'!B:B,R439+2)</f>
        <v>#N/A</v>
      </c>
      <c r="W439" s="118" t="e">
        <f>VLOOKUP(DATE(YEAR(F439),MONTH(F439),DAY(F439)),Virkedager!C:G,IF(E439="B",4,3)+INDEX('SLA-parameter DRIFT'!E:E,R439+2,0),0)+INDEX('SLA-parameter DRIFT'!D:D,R439+2)</f>
        <v>#N/A</v>
      </c>
      <c r="X439" s="122" t="str">
        <f t="shared" si="47"/>
        <v/>
      </c>
      <c r="Y439" s="119">
        <f>SUMIF(Virkedager!C:C,"&lt;" &amp; H439,Virkedager!A:A)-SUMIF(Virkedager!C:C,"&lt;" &amp; X439,Virkedager!A:A)</f>
        <v>0</v>
      </c>
      <c r="Z439" s="121" t="str">
        <f t="shared" si="48"/>
        <v/>
      </c>
      <c r="AA439" s="123" t="str">
        <f t="shared" si="43"/>
        <v/>
      </c>
      <c r="AB439" s="124" t="str">
        <f t="shared" si="49"/>
        <v/>
      </c>
      <c r="AC439" s="172"/>
    </row>
    <row r="440" spans="2:29" s="139" customFormat="1" ht="15" x14ac:dyDescent="0.25">
      <c r="B440" s="141"/>
      <c r="C440" s="142"/>
      <c r="D440" s="147"/>
      <c r="E440" s="148"/>
      <c r="F440" s="143"/>
      <c r="G440" s="144"/>
      <c r="H440" s="143"/>
      <c r="I440" s="144"/>
      <c r="J440" s="145"/>
      <c r="K440" s="146"/>
      <c r="L440" s="116" t="s">
        <v>77</v>
      </c>
      <c r="M440" s="117" t="s">
        <v>137</v>
      </c>
      <c r="N440" s="118">
        <f t="shared" si="44"/>
        <v>0</v>
      </c>
      <c r="O440" s="118">
        <f t="shared" si="45"/>
        <v>0</v>
      </c>
      <c r="P440" s="119">
        <f>SUMIF(Virkedager!C:C,"&lt;" &amp; H440,Virkedager!A:A)-SUMIF(Virkedager!C:C,"&lt;" &amp; F440,Virkedager!A:A)</f>
        <v>0</v>
      </c>
      <c r="Q440" s="120" t="str">
        <f t="shared" si="46"/>
        <v>Operatøraksess</v>
      </c>
      <c r="R440" s="121">
        <f>MATCH(Q440,'SLA-parameter DRIFT'!A:A,0)</f>
        <v>16</v>
      </c>
      <c r="S440" s="118" t="e">
        <f>VLOOKUP(DATE(YEAR(F440),MONTH(F440),DAY(F440)),Virkedager!C:G,IF(E440="B",3,2),0)+INDEX('SLA-parameter DRIFT'!D:D,R440+2)</f>
        <v>#N/A</v>
      </c>
      <c r="T440" s="122" t="e">
        <f>VLOOKUP(DATE(YEAR(F440),MONTH(F440),DAY(F440)),Virkedager!C:G,2,0)+INDEX('SLA-parameter DRIFT'!B:B,R440+1)</f>
        <v>#N/A</v>
      </c>
      <c r="U440" s="173" t="e">
        <f>VLOOKUP(DATE(YEAR(F440),MONTH(F440),DAY(F440)),Virkedager!C:G,IF(E440="B",3,2)+INDEX('SLA-parameter DRIFT'!E:E,R440+0,0),0)+INDEX('SLA-parameter DRIFT'!D:D,R440+1)</f>
        <v>#N/A</v>
      </c>
      <c r="V440" s="122" t="e">
        <f>VLOOKUP(DATE(YEAR(F440),MONTH(F440),DAY(F440)),Virkedager!C:G,2,0)+INDEX('SLA-parameter DRIFT'!B:B,R440+2)</f>
        <v>#N/A</v>
      </c>
      <c r="W440" s="118" t="e">
        <f>VLOOKUP(DATE(YEAR(F440),MONTH(F440),DAY(F440)),Virkedager!C:G,IF(E440="B",4,3)+INDEX('SLA-parameter DRIFT'!E:E,R440+2,0),0)+INDEX('SLA-parameter DRIFT'!D:D,R440+2)</f>
        <v>#N/A</v>
      </c>
      <c r="X440" s="122" t="str">
        <f t="shared" si="47"/>
        <v/>
      </c>
      <c r="Y440" s="119">
        <f>SUMIF(Virkedager!C:C,"&lt;" &amp; H440,Virkedager!A:A)-SUMIF(Virkedager!C:C,"&lt;" &amp; X440,Virkedager!A:A)</f>
        <v>0</v>
      </c>
      <c r="Z440" s="121" t="str">
        <f t="shared" si="48"/>
        <v/>
      </c>
      <c r="AA440" s="123" t="str">
        <f t="shared" si="43"/>
        <v/>
      </c>
      <c r="AB440" s="124" t="str">
        <f t="shared" si="49"/>
        <v/>
      </c>
      <c r="AC440" s="172"/>
    </row>
    <row r="441" spans="2:29" s="139" customFormat="1" ht="15" x14ac:dyDescent="0.25">
      <c r="B441" s="141"/>
      <c r="C441" s="142"/>
      <c r="D441" s="147"/>
      <c r="E441" s="148"/>
      <c r="F441" s="143"/>
      <c r="G441" s="144"/>
      <c r="H441" s="143"/>
      <c r="I441" s="144"/>
      <c r="J441" s="145"/>
      <c r="K441" s="146"/>
      <c r="L441" s="116" t="s">
        <v>77</v>
      </c>
      <c r="M441" s="117" t="s">
        <v>137</v>
      </c>
      <c r="N441" s="118">
        <f t="shared" si="44"/>
        <v>0</v>
      </c>
      <c r="O441" s="118">
        <f t="shared" si="45"/>
        <v>0</v>
      </c>
      <c r="P441" s="119">
        <f>SUMIF(Virkedager!C:C,"&lt;" &amp; H441,Virkedager!A:A)-SUMIF(Virkedager!C:C,"&lt;" &amp; F441,Virkedager!A:A)</f>
        <v>0</v>
      </c>
      <c r="Q441" s="120" t="str">
        <f t="shared" si="46"/>
        <v>Operatøraksess</v>
      </c>
      <c r="R441" s="121">
        <f>MATCH(Q441,'SLA-parameter DRIFT'!A:A,0)</f>
        <v>16</v>
      </c>
      <c r="S441" s="118" t="e">
        <f>VLOOKUP(DATE(YEAR(F441),MONTH(F441),DAY(F441)),Virkedager!C:G,IF(E441="B",3,2),0)+INDEX('SLA-parameter DRIFT'!D:D,R441+2)</f>
        <v>#N/A</v>
      </c>
      <c r="T441" s="122" t="e">
        <f>VLOOKUP(DATE(YEAR(F441),MONTH(F441),DAY(F441)),Virkedager!C:G,2,0)+INDEX('SLA-parameter DRIFT'!B:B,R441+1)</f>
        <v>#N/A</v>
      </c>
      <c r="U441" s="173" t="e">
        <f>VLOOKUP(DATE(YEAR(F441),MONTH(F441),DAY(F441)),Virkedager!C:G,IF(E441="B",3,2)+INDEX('SLA-parameter DRIFT'!E:E,R441+0,0),0)+INDEX('SLA-parameter DRIFT'!D:D,R441+1)</f>
        <v>#N/A</v>
      </c>
      <c r="V441" s="122" t="e">
        <f>VLOOKUP(DATE(YEAR(F441),MONTH(F441),DAY(F441)),Virkedager!C:G,2,0)+INDEX('SLA-parameter DRIFT'!B:B,R441+2)</f>
        <v>#N/A</v>
      </c>
      <c r="W441" s="118" t="e">
        <f>VLOOKUP(DATE(YEAR(F441),MONTH(F441),DAY(F441)),Virkedager!C:G,IF(E441="B",4,3)+INDEX('SLA-parameter DRIFT'!E:E,R441+2,0),0)+INDEX('SLA-parameter DRIFT'!D:D,R441+2)</f>
        <v>#N/A</v>
      </c>
      <c r="X441" s="122" t="str">
        <f t="shared" si="47"/>
        <v/>
      </c>
      <c r="Y441" s="119">
        <f>SUMIF(Virkedager!C:C,"&lt;" &amp; H441,Virkedager!A:A)-SUMIF(Virkedager!C:C,"&lt;" &amp; X441,Virkedager!A:A)</f>
        <v>0</v>
      </c>
      <c r="Z441" s="121" t="str">
        <f t="shared" si="48"/>
        <v/>
      </c>
      <c r="AA441" s="123" t="str">
        <f t="shared" si="43"/>
        <v/>
      </c>
      <c r="AB441" s="124" t="str">
        <f t="shared" si="49"/>
        <v/>
      </c>
      <c r="AC441" s="172"/>
    </row>
    <row r="442" spans="2:29" s="139" customFormat="1" ht="15" x14ac:dyDescent="0.25">
      <c r="B442" s="141"/>
      <c r="C442" s="142"/>
      <c r="D442" s="147"/>
      <c r="E442" s="148"/>
      <c r="F442" s="143"/>
      <c r="G442" s="144"/>
      <c r="H442" s="143"/>
      <c r="I442" s="144"/>
      <c r="J442" s="145"/>
      <c r="K442" s="146"/>
      <c r="L442" s="116" t="s">
        <v>77</v>
      </c>
      <c r="M442" s="117" t="s">
        <v>137</v>
      </c>
      <c r="N442" s="118">
        <f t="shared" si="44"/>
        <v>0</v>
      </c>
      <c r="O442" s="118">
        <f t="shared" si="45"/>
        <v>0</v>
      </c>
      <c r="P442" s="119">
        <f>SUMIF(Virkedager!C:C,"&lt;" &amp; H442,Virkedager!A:A)-SUMIF(Virkedager!C:C,"&lt;" &amp; F442,Virkedager!A:A)</f>
        <v>0</v>
      </c>
      <c r="Q442" s="120" t="str">
        <f t="shared" si="46"/>
        <v>Operatøraksess</v>
      </c>
      <c r="R442" s="121">
        <f>MATCH(Q442,'SLA-parameter DRIFT'!A:A,0)</f>
        <v>16</v>
      </c>
      <c r="S442" s="118" t="e">
        <f>VLOOKUP(DATE(YEAR(F442),MONTH(F442),DAY(F442)),Virkedager!C:G,IF(E442="B",3,2),0)+INDEX('SLA-parameter DRIFT'!D:D,R442+2)</f>
        <v>#N/A</v>
      </c>
      <c r="T442" s="122" t="e">
        <f>VLOOKUP(DATE(YEAR(F442),MONTH(F442),DAY(F442)),Virkedager!C:G,2,0)+INDEX('SLA-parameter DRIFT'!B:B,R442+1)</f>
        <v>#N/A</v>
      </c>
      <c r="U442" s="173" t="e">
        <f>VLOOKUP(DATE(YEAR(F442),MONTH(F442),DAY(F442)),Virkedager!C:G,IF(E442="B",3,2)+INDEX('SLA-parameter DRIFT'!E:E,R442+0,0),0)+INDEX('SLA-parameter DRIFT'!D:D,R442+1)</f>
        <v>#N/A</v>
      </c>
      <c r="V442" s="122" t="e">
        <f>VLOOKUP(DATE(YEAR(F442),MONTH(F442),DAY(F442)),Virkedager!C:G,2,0)+INDEX('SLA-parameter DRIFT'!B:B,R442+2)</f>
        <v>#N/A</v>
      </c>
      <c r="W442" s="118" t="e">
        <f>VLOOKUP(DATE(YEAR(F442),MONTH(F442),DAY(F442)),Virkedager!C:G,IF(E442="B",4,3)+INDEX('SLA-parameter DRIFT'!E:E,R442+2,0),0)+INDEX('SLA-parameter DRIFT'!D:D,R442+2)</f>
        <v>#N/A</v>
      </c>
      <c r="X442" s="122" t="str">
        <f t="shared" si="47"/>
        <v/>
      </c>
      <c r="Y442" s="119">
        <f>SUMIF(Virkedager!C:C,"&lt;" &amp; H442,Virkedager!A:A)-SUMIF(Virkedager!C:C,"&lt;" &amp; X442,Virkedager!A:A)</f>
        <v>0</v>
      </c>
      <c r="Z442" s="121" t="str">
        <f t="shared" si="48"/>
        <v/>
      </c>
      <c r="AA442" s="123" t="str">
        <f t="shared" si="43"/>
        <v/>
      </c>
      <c r="AB442" s="124" t="str">
        <f t="shared" si="49"/>
        <v/>
      </c>
      <c r="AC442" s="172"/>
    </row>
    <row r="443" spans="2:29" s="139" customFormat="1" ht="15" x14ac:dyDescent="0.25">
      <c r="B443" s="141"/>
      <c r="C443" s="142"/>
      <c r="D443" s="147"/>
      <c r="E443" s="148"/>
      <c r="F443" s="143"/>
      <c r="G443" s="144"/>
      <c r="H443" s="143"/>
      <c r="I443" s="144"/>
      <c r="J443" s="145"/>
      <c r="K443" s="146"/>
      <c r="L443" s="116" t="s">
        <v>77</v>
      </c>
      <c r="M443" s="117" t="s">
        <v>137</v>
      </c>
      <c r="N443" s="118">
        <f t="shared" si="44"/>
        <v>0</v>
      </c>
      <c r="O443" s="118">
        <f t="shared" si="45"/>
        <v>0</v>
      </c>
      <c r="P443" s="119">
        <f>SUMIF(Virkedager!C:C,"&lt;" &amp; H443,Virkedager!A:A)-SUMIF(Virkedager!C:C,"&lt;" &amp; F443,Virkedager!A:A)</f>
        <v>0</v>
      </c>
      <c r="Q443" s="120" t="str">
        <f t="shared" si="46"/>
        <v>Operatøraksess</v>
      </c>
      <c r="R443" s="121">
        <f>MATCH(Q443,'SLA-parameter DRIFT'!A:A,0)</f>
        <v>16</v>
      </c>
      <c r="S443" s="118" t="e">
        <f>VLOOKUP(DATE(YEAR(F443),MONTH(F443),DAY(F443)),Virkedager!C:G,IF(E443="B",3,2),0)+INDEX('SLA-parameter DRIFT'!D:D,R443+2)</f>
        <v>#N/A</v>
      </c>
      <c r="T443" s="122" t="e">
        <f>VLOOKUP(DATE(YEAR(F443),MONTH(F443),DAY(F443)),Virkedager!C:G,2,0)+INDEX('SLA-parameter DRIFT'!B:B,R443+1)</f>
        <v>#N/A</v>
      </c>
      <c r="U443" s="173" t="e">
        <f>VLOOKUP(DATE(YEAR(F443),MONTH(F443),DAY(F443)),Virkedager!C:G,IF(E443="B",3,2)+INDEX('SLA-parameter DRIFT'!E:E,R443+0,0),0)+INDEX('SLA-parameter DRIFT'!D:D,R443+1)</f>
        <v>#N/A</v>
      </c>
      <c r="V443" s="122" t="e">
        <f>VLOOKUP(DATE(YEAR(F443),MONTH(F443),DAY(F443)),Virkedager!C:G,2,0)+INDEX('SLA-parameter DRIFT'!B:B,R443+2)</f>
        <v>#N/A</v>
      </c>
      <c r="W443" s="118" t="e">
        <f>VLOOKUP(DATE(YEAR(F443),MONTH(F443),DAY(F443)),Virkedager!C:G,IF(E443="B",4,3)+INDEX('SLA-parameter DRIFT'!E:E,R443+2,0),0)+INDEX('SLA-parameter DRIFT'!D:D,R443+2)</f>
        <v>#N/A</v>
      </c>
      <c r="X443" s="122" t="str">
        <f t="shared" si="47"/>
        <v/>
      </c>
      <c r="Y443" s="119">
        <f>SUMIF(Virkedager!C:C,"&lt;" &amp; H443,Virkedager!A:A)-SUMIF(Virkedager!C:C,"&lt;" &amp; X443,Virkedager!A:A)</f>
        <v>0</v>
      </c>
      <c r="Z443" s="121" t="str">
        <f t="shared" si="48"/>
        <v/>
      </c>
      <c r="AA443" s="123" t="str">
        <f t="shared" si="43"/>
        <v/>
      </c>
      <c r="AB443" s="124" t="str">
        <f t="shared" si="49"/>
        <v/>
      </c>
      <c r="AC443" s="172"/>
    </row>
    <row r="444" spans="2:29" s="139" customFormat="1" ht="15" x14ac:dyDescent="0.25">
      <c r="B444" s="141"/>
      <c r="C444" s="142"/>
      <c r="D444" s="147"/>
      <c r="E444" s="148"/>
      <c r="F444" s="143"/>
      <c r="G444" s="144"/>
      <c r="H444" s="143"/>
      <c r="I444" s="144"/>
      <c r="J444" s="145"/>
      <c r="K444" s="146"/>
      <c r="L444" s="116" t="s">
        <v>77</v>
      </c>
      <c r="M444" s="117" t="s">
        <v>137</v>
      </c>
      <c r="N444" s="118">
        <f t="shared" si="44"/>
        <v>0</v>
      </c>
      <c r="O444" s="118">
        <f t="shared" si="45"/>
        <v>0</v>
      </c>
      <c r="P444" s="119">
        <f>SUMIF(Virkedager!C:C,"&lt;" &amp; H444,Virkedager!A:A)-SUMIF(Virkedager!C:C,"&lt;" &amp; F444,Virkedager!A:A)</f>
        <v>0</v>
      </c>
      <c r="Q444" s="120" t="str">
        <f t="shared" si="46"/>
        <v>Operatøraksess</v>
      </c>
      <c r="R444" s="121">
        <f>MATCH(Q444,'SLA-parameter DRIFT'!A:A,0)</f>
        <v>16</v>
      </c>
      <c r="S444" s="118" t="e">
        <f>VLOOKUP(DATE(YEAR(F444),MONTH(F444),DAY(F444)),Virkedager!C:G,IF(E444="B",3,2),0)+INDEX('SLA-parameter DRIFT'!D:D,R444+2)</f>
        <v>#N/A</v>
      </c>
      <c r="T444" s="122" t="e">
        <f>VLOOKUP(DATE(YEAR(F444),MONTH(F444),DAY(F444)),Virkedager!C:G,2,0)+INDEX('SLA-parameter DRIFT'!B:B,R444+1)</f>
        <v>#N/A</v>
      </c>
      <c r="U444" s="173" t="e">
        <f>VLOOKUP(DATE(YEAR(F444),MONTH(F444),DAY(F444)),Virkedager!C:G,IF(E444="B",3,2)+INDEX('SLA-parameter DRIFT'!E:E,R444+0,0),0)+INDEX('SLA-parameter DRIFT'!D:D,R444+1)</f>
        <v>#N/A</v>
      </c>
      <c r="V444" s="122" t="e">
        <f>VLOOKUP(DATE(YEAR(F444),MONTH(F444),DAY(F444)),Virkedager!C:G,2,0)+INDEX('SLA-parameter DRIFT'!B:B,R444+2)</f>
        <v>#N/A</v>
      </c>
      <c r="W444" s="118" t="e">
        <f>VLOOKUP(DATE(YEAR(F444),MONTH(F444),DAY(F444)),Virkedager!C:G,IF(E444="B",4,3)+INDEX('SLA-parameter DRIFT'!E:E,R444+2,0),0)+INDEX('SLA-parameter DRIFT'!D:D,R444+2)</f>
        <v>#N/A</v>
      </c>
      <c r="X444" s="122" t="str">
        <f t="shared" si="47"/>
        <v/>
      </c>
      <c r="Y444" s="119">
        <f>SUMIF(Virkedager!C:C,"&lt;" &amp; H444,Virkedager!A:A)-SUMIF(Virkedager!C:C,"&lt;" &amp; X444,Virkedager!A:A)</f>
        <v>0</v>
      </c>
      <c r="Z444" s="121" t="str">
        <f t="shared" si="48"/>
        <v/>
      </c>
      <c r="AA444" s="123" t="str">
        <f t="shared" si="43"/>
        <v/>
      </c>
      <c r="AB444" s="124" t="str">
        <f t="shared" si="49"/>
        <v/>
      </c>
      <c r="AC444" s="172"/>
    </row>
    <row r="445" spans="2:29" s="139" customFormat="1" ht="15" x14ac:dyDescent="0.25">
      <c r="B445" s="141"/>
      <c r="C445" s="142"/>
      <c r="D445" s="147"/>
      <c r="E445" s="148"/>
      <c r="F445" s="143"/>
      <c r="G445" s="144"/>
      <c r="H445" s="143"/>
      <c r="I445" s="144"/>
      <c r="J445" s="145"/>
      <c r="K445" s="146"/>
      <c r="L445" s="116" t="s">
        <v>77</v>
      </c>
      <c r="M445" s="117" t="s">
        <v>137</v>
      </c>
      <c r="N445" s="118">
        <f t="shared" si="44"/>
        <v>0</v>
      </c>
      <c r="O445" s="118">
        <f t="shared" si="45"/>
        <v>0</v>
      </c>
      <c r="P445" s="119">
        <f>SUMIF(Virkedager!C:C,"&lt;" &amp; H445,Virkedager!A:A)-SUMIF(Virkedager!C:C,"&lt;" &amp; F445,Virkedager!A:A)</f>
        <v>0</v>
      </c>
      <c r="Q445" s="120" t="str">
        <f t="shared" si="46"/>
        <v>Operatøraksess</v>
      </c>
      <c r="R445" s="121">
        <f>MATCH(Q445,'SLA-parameter DRIFT'!A:A,0)</f>
        <v>16</v>
      </c>
      <c r="S445" s="118" t="e">
        <f>VLOOKUP(DATE(YEAR(F445),MONTH(F445),DAY(F445)),Virkedager!C:G,IF(E445="B",3,2),0)+INDEX('SLA-parameter DRIFT'!D:D,R445+2)</f>
        <v>#N/A</v>
      </c>
      <c r="T445" s="122" t="e">
        <f>VLOOKUP(DATE(YEAR(F445),MONTH(F445),DAY(F445)),Virkedager!C:G,2,0)+INDEX('SLA-parameter DRIFT'!B:B,R445+1)</f>
        <v>#N/A</v>
      </c>
      <c r="U445" s="173" t="e">
        <f>VLOOKUP(DATE(YEAR(F445),MONTH(F445),DAY(F445)),Virkedager!C:G,IF(E445="B",3,2)+INDEX('SLA-parameter DRIFT'!E:E,R445+0,0),0)+INDEX('SLA-parameter DRIFT'!D:D,R445+1)</f>
        <v>#N/A</v>
      </c>
      <c r="V445" s="122" t="e">
        <f>VLOOKUP(DATE(YEAR(F445),MONTH(F445),DAY(F445)),Virkedager!C:G,2,0)+INDEX('SLA-parameter DRIFT'!B:B,R445+2)</f>
        <v>#N/A</v>
      </c>
      <c r="W445" s="118" t="e">
        <f>VLOOKUP(DATE(YEAR(F445),MONTH(F445),DAY(F445)),Virkedager!C:G,IF(E445="B",4,3)+INDEX('SLA-parameter DRIFT'!E:E,R445+2,0),0)+INDEX('SLA-parameter DRIFT'!D:D,R445+2)</f>
        <v>#N/A</v>
      </c>
      <c r="X445" s="122" t="str">
        <f t="shared" si="47"/>
        <v/>
      </c>
      <c r="Y445" s="119">
        <f>SUMIF(Virkedager!C:C,"&lt;" &amp; H445,Virkedager!A:A)-SUMIF(Virkedager!C:C,"&lt;" &amp; X445,Virkedager!A:A)</f>
        <v>0</v>
      </c>
      <c r="Z445" s="121" t="str">
        <f t="shared" si="48"/>
        <v/>
      </c>
      <c r="AA445" s="123" t="str">
        <f t="shared" si="43"/>
        <v/>
      </c>
      <c r="AB445" s="124" t="str">
        <f t="shared" si="49"/>
        <v/>
      </c>
      <c r="AC445" s="172"/>
    </row>
    <row r="446" spans="2:29" s="139" customFormat="1" ht="15" x14ac:dyDescent="0.25">
      <c r="B446" s="141"/>
      <c r="C446" s="142"/>
      <c r="D446" s="147"/>
      <c r="E446" s="148"/>
      <c r="F446" s="143"/>
      <c r="G446" s="144"/>
      <c r="H446" s="143"/>
      <c r="I446" s="144"/>
      <c r="J446" s="145"/>
      <c r="K446" s="146"/>
      <c r="L446" s="116" t="s">
        <v>77</v>
      </c>
      <c r="M446" s="117" t="s">
        <v>137</v>
      </c>
      <c r="N446" s="118">
        <f t="shared" si="44"/>
        <v>0</v>
      </c>
      <c r="O446" s="118">
        <f t="shared" si="45"/>
        <v>0</v>
      </c>
      <c r="P446" s="119">
        <f>SUMIF(Virkedager!C:C,"&lt;" &amp; H446,Virkedager!A:A)-SUMIF(Virkedager!C:C,"&lt;" &amp; F446,Virkedager!A:A)</f>
        <v>0</v>
      </c>
      <c r="Q446" s="120" t="str">
        <f t="shared" si="46"/>
        <v>Operatøraksess</v>
      </c>
      <c r="R446" s="121">
        <f>MATCH(Q446,'SLA-parameter DRIFT'!A:A,0)</f>
        <v>16</v>
      </c>
      <c r="S446" s="118" t="e">
        <f>VLOOKUP(DATE(YEAR(F446),MONTH(F446),DAY(F446)),Virkedager!C:G,IF(E446="B",3,2),0)+INDEX('SLA-parameter DRIFT'!D:D,R446+2)</f>
        <v>#N/A</v>
      </c>
      <c r="T446" s="122" t="e">
        <f>VLOOKUP(DATE(YEAR(F446),MONTH(F446),DAY(F446)),Virkedager!C:G,2,0)+INDEX('SLA-parameter DRIFT'!B:B,R446+1)</f>
        <v>#N/A</v>
      </c>
      <c r="U446" s="173" t="e">
        <f>VLOOKUP(DATE(YEAR(F446),MONTH(F446),DAY(F446)),Virkedager!C:G,IF(E446="B",3,2)+INDEX('SLA-parameter DRIFT'!E:E,R446+0,0),0)+INDEX('SLA-parameter DRIFT'!D:D,R446+1)</f>
        <v>#N/A</v>
      </c>
      <c r="V446" s="122" t="e">
        <f>VLOOKUP(DATE(YEAR(F446),MONTH(F446),DAY(F446)),Virkedager!C:G,2,0)+INDEX('SLA-parameter DRIFT'!B:B,R446+2)</f>
        <v>#N/A</v>
      </c>
      <c r="W446" s="118" t="e">
        <f>VLOOKUP(DATE(YEAR(F446),MONTH(F446),DAY(F446)),Virkedager!C:G,IF(E446="B",4,3)+INDEX('SLA-parameter DRIFT'!E:E,R446+2,0),0)+INDEX('SLA-parameter DRIFT'!D:D,R446+2)</f>
        <v>#N/A</v>
      </c>
      <c r="X446" s="122" t="str">
        <f t="shared" si="47"/>
        <v/>
      </c>
      <c r="Y446" s="119">
        <f>SUMIF(Virkedager!C:C,"&lt;" &amp; H446,Virkedager!A:A)-SUMIF(Virkedager!C:C,"&lt;" &amp; X446,Virkedager!A:A)</f>
        <v>0</v>
      </c>
      <c r="Z446" s="121" t="str">
        <f t="shared" si="48"/>
        <v/>
      </c>
      <c r="AA446" s="123" t="str">
        <f t="shared" si="43"/>
        <v/>
      </c>
      <c r="AB446" s="124" t="str">
        <f t="shared" si="49"/>
        <v/>
      </c>
      <c r="AC446" s="172"/>
    </row>
    <row r="447" spans="2:29" s="139" customFormat="1" ht="15" x14ac:dyDescent="0.25">
      <c r="B447" s="141"/>
      <c r="C447" s="142"/>
      <c r="D447" s="147"/>
      <c r="E447" s="148"/>
      <c r="F447" s="143"/>
      <c r="G447" s="144"/>
      <c r="H447" s="143"/>
      <c r="I447" s="144"/>
      <c r="J447" s="145"/>
      <c r="K447" s="146"/>
      <c r="L447" s="116" t="s">
        <v>77</v>
      </c>
      <c r="M447" s="117" t="s">
        <v>137</v>
      </c>
      <c r="N447" s="118">
        <f t="shared" si="44"/>
        <v>0</v>
      </c>
      <c r="O447" s="118">
        <f t="shared" si="45"/>
        <v>0</v>
      </c>
      <c r="P447" s="119">
        <f>SUMIF(Virkedager!C:C,"&lt;" &amp; H447,Virkedager!A:A)-SUMIF(Virkedager!C:C,"&lt;" &amp; F447,Virkedager!A:A)</f>
        <v>0</v>
      </c>
      <c r="Q447" s="120" t="str">
        <f t="shared" si="46"/>
        <v>Operatøraksess</v>
      </c>
      <c r="R447" s="121">
        <f>MATCH(Q447,'SLA-parameter DRIFT'!A:A,0)</f>
        <v>16</v>
      </c>
      <c r="S447" s="118" t="e">
        <f>VLOOKUP(DATE(YEAR(F447),MONTH(F447),DAY(F447)),Virkedager!C:G,IF(E447="B",3,2),0)+INDEX('SLA-parameter DRIFT'!D:D,R447+2)</f>
        <v>#N/A</v>
      </c>
      <c r="T447" s="122" t="e">
        <f>VLOOKUP(DATE(YEAR(F447),MONTH(F447),DAY(F447)),Virkedager!C:G,2,0)+INDEX('SLA-parameter DRIFT'!B:B,R447+1)</f>
        <v>#N/A</v>
      </c>
      <c r="U447" s="173" t="e">
        <f>VLOOKUP(DATE(YEAR(F447),MONTH(F447),DAY(F447)),Virkedager!C:G,IF(E447="B",3,2)+INDEX('SLA-parameter DRIFT'!E:E,R447+0,0),0)+INDEX('SLA-parameter DRIFT'!D:D,R447+1)</f>
        <v>#N/A</v>
      </c>
      <c r="V447" s="122" t="e">
        <f>VLOOKUP(DATE(YEAR(F447),MONTH(F447),DAY(F447)),Virkedager!C:G,2,0)+INDEX('SLA-parameter DRIFT'!B:B,R447+2)</f>
        <v>#N/A</v>
      </c>
      <c r="W447" s="118" t="e">
        <f>VLOOKUP(DATE(YEAR(F447),MONTH(F447),DAY(F447)),Virkedager!C:G,IF(E447="B",4,3)+INDEX('SLA-parameter DRIFT'!E:E,R447+2,0),0)+INDEX('SLA-parameter DRIFT'!D:D,R447+2)</f>
        <v>#N/A</v>
      </c>
      <c r="X447" s="122" t="str">
        <f t="shared" si="47"/>
        <v/>
      </c>
      <c r="Y447" s="119">
        <f>SUMIF(Virkedager!C:C,"&lt;" &amp; H447,Virkedager!A:A)-SUMIF(Virkedager!C:C,"&lt;" &amp; X447,Virkedager!A:A)</f>
        <v>0</v>
      </c>
      <c r="Z447" s="121" t="str">
        <f t="shared" si="48"/>
        <v/>
      </c>
      <c r="AA447" s="123" t="str">
        <f t="shared" si="43"/>
        <v/>
      </c>
      <c r="AB447" s="124" t="str">
        <f t="shared" si="49"/>
        <v/>
      </c>
      <c r="AC447" s="172"/>
    </row>
    <row r="448" spans="2:29" s="139" customFormat="1" ht="15" x14ac:dyDescent="0.25">
      <c r="B448" s="141"/>
      <c r="C448" s="142"/>
      <c r="D448" s="147"/>
      <c r="E448" s="148"/>
      <c r="F448" s="143"/>
      <c r="G448" s="144"/>
      <c r="H448" s="143"/>
      <c r="I448" s="144"/>
      <c r="J448" s="145"/>
      <c r="K448" s="146"/>
      <c r="L448" s="116" t="s">
        <v>77</v>
      </c>
      <c r="M448" s="117" t="s">
        <v>137</v>
      </c>
      <c r="N448" s="118">
        <f t="shared" si="44"/>
        <v>0</v>
      </c>
      <c r="O448" s="118">
        <f t="shared" si="45"/>
        <v>0</v>
      </c>
      <c r="P448" s="119">
        <f>SUMIF(Virkedager!C:C,"&lt;" &amp; H448,Virkedager!A:A)-SUMIF(Virkedager!C:C,"&lt;" &amp; F448,Virkedager!A:A)</f>
        <v>0</v>
      </c>
      <c r="Q448" s="120" t="str">
        <f t="shared" si="46"/>
        <v>Operatøraksess</v>
      </c>
      <c r="R448" s="121">
        <f>MATCH(Q448,'SLA-parameter DRIFT'!A:A,0)</f>
        <v>16</v>
      </c>
      <c r="S448" s="118" t="e">
        <f>VLOOKUP(DATE(YEAR(F448),MONTH(F448),DAY(F448)),Virkedager!C:G,IF(E448="B",3,2),0)+INDEX('SLA-parameter DRIFT'!D:D,R448+2)</f>
        <v>#N/A</v>
      </c>
      <c r="T448" s="122" t="e">
        <f>VLOOKUP(DATE(YEAR(F448),MONTH(F448),DAY(F448)),Virkedager!C:G,2,0)+INDEX('SLA-parameter DRIFT'!B:B,R448+1)</f>
        <v>#N/A</v>
      </c>
      <c r="U448" s="173" t="e">
        <f>VLOOKUP(DATE(YEAR(F448),MONTH(F448),DAY(F448)),Virkedager!C:G,IF(E448="B",3,2)+INDEX('SLA-parameter DRIFT'!E:E,R448+0,0),0)+INDEX('SLA-parameter DRIFT'!D:D,R448+1)</f>
        <v>#N/A</v>
      </c>
      <c r="V448" s="122" t="e">
        <f>VLOOKUP(DATE(YEAR(F448),MONTH(F448),DAY(F448)),Virkedager!C:G,2,0)+INDEX('SLA-parameter DRIFT'!B:B,R448+2)</f>
        <v>#N/A</v>
      </c>
      <c r="W448" s="118" t="e">
        <f>VLOOKUP(DATE(YEAR(F448),MONTH(F448),DAY(F448)),Virkedager!C:G,IF(E448="B",4,3)+INDEX('SLA-parameter DRIFT'!E:E,R448+2,0),0)+INDEX('SLA-parameter DRIFT'!D:D,R448+2)</f>
        <v>#N/A</v>
      </c>
      <c r="X448" s="122" t="str">
        <f t="shared" si="47"/>
        <v/>
      </c>
      <c r="Y448" s="119">
        <f>SUMIF(Virkedager!C:C,"&lt;" &amp; H448,Virkedager!A:A)-SUMIF(Virkedager!C:C,"&lt;" &amp; X448,Virkedager!A:A)</f>
        <v>0</v>
      </c>
      <c r="Z448" s="121" t="str">
        <f t="shared" si="48"/>
        <v/>
      </c>
      <c r="AA448" s="123" t="str">
        <f t="shared" si="43"/>
        <v/>
      </c>
      <c r="AB448" s="124" t="str">
        <f t="shared" si="49"/>
        <v/>
      </c>
      <c r="AC448" s="172"/>
    </row>
    <row r="449" spans="2:29" s="139" customFormat="1" ht="15" x14ac:dyDescent="0.25">
      <c r="B449" s="141"/>
      <c r="C449" s="142"/>
      <c r="D449" s="147"/>
      <c r="E449" s="148"/>
      <c r="F449" s="143"/>
      <c r="G449" s="144"/>
      <c r="H449" s="143"/>
      <c r="I449" s="144"/>
      <c r="J449" s="145"/>
      <c r="K449" s="146"/>
      <c r="L449" s="116" t="s">
        <v>77</v>
      </c>
      <c r="M449" s="117" t="s">
        <v>137</v>
      </c>
      <c r="N449" s="118">
        <f t="shared" si="44"/>
        <v>0</v>
      </c>
      <c r="O449" s="118">
        <f t="shared" si="45"/>
        <v>0</v>
      </c>
      <c r="P449" s="119">
        <f>SUMIF(Virkedager!C:C,"&lt;" &amp; H449,Virkedager!A:A)-SUMIF(Virkedager!C:C,"&lt;" &amp; F449,Virkedager!A:A)</f>
        <v>0</v>
      </c>
      <c r="Q449" s="120" t="str">
        <f t="shared" si="46"/>
        <v>Operatøraksess</v>
      </c>
      <c r="R449" s="121">
        <f>MATCH(Q449,'SLA-parameter DRIFT'!A:A,0)</f>
        <v>16</v>
      </c>
      <c r="S449" s="118" t="e">
        <f>VLOOKUP(DATE(YEAR(F449),MONTH(F449),DAY(F449)),Virkedager!C:G,IF(E449="B",3,2),0)+INDEX('SLA-parameter DRIFT'!D:D,R449+2)</f>
        <v>#N/A</v>
      </c>
      <c r="T449" s="122" t="e">
        <f>VLOOKUP(DATE(YEAR(F449),MONTH(F449),DAY(F449)),Virkedager!C:G,2,0)+INDEX('SLA-parameter DRIFT'!B:B,R449+1)</f>
        <v>#N/A</v>
      </c>
      <c r="U449" s="173" t="e">
        <f>VLOOKUP(DATE(YEAR(F449),MONTH(F449),DAY(F449)),Virkedager!C:G,IF(E449="B",3,2)+INDEX('SLA-parameter DRIFT'!E:E,R449+0,0),0)+INDEX('SLA-parameter DRIFT'!D:D,R449+1)</f>
        <v>#N/A</v>
      </c>
      <c r="V449" s="122" t="e">
        <f>VLOOKUP(DATE(YEAR(F449),MONTH(F449),DAY(F449)),Virkedager!C:G,2,0)+INDEX('SLA-parameter DRIFT'!B:B,R449+2)</f>
        <v>#N/A</v>
      </c>
      <c r="W449" s="118" t="e">
        <f>VLOOKUP(DATE(YEAR(F449),MONTH(F449),DAY(F449)),Virkedager!C:G,IF(E449="B",4,3)+INDEX('SLA-parameter DRIFT'!E:E,R449+2,0),0)+INDEX('SLA-parameter DRIFT'!D:D,R449+2)</f>
        <v>#N/A</v>
      </c>
      <c r="X449" s="122" t="str">
        <f t="shared" si="47"/>
        <v/>
      </c>
      <c r="Y449" s="119">
        <f>SUMIF(Virkedager!C:C,"&lt;" &amp; H449,Virkedager!A:A)-SUMIF(Virkedager!C:C,"&lt;" &amp; X449,Virkedager!A:A)</f>
        <v>0</v>
      </c>
      <c r="Z449" s="121" t="str">
        <f t="shared" si="48"/>
        <v/>
      </c>
      <c r="AA449" s="123" t="str">
        <f t="shared" si="43"/>
        <v/>
      </c>
      <c r="AB449" s="124" t="str">
        <f t="shared" si="49"/>
        <v/>
      </c>
      <c r="AC449" s="172"/>
    </row>
    <row r="450" spans="2:29" s="139" customFormat="1" ht="15" x14ac:dyDescent="0.25">
      <c r="B450" s="141"/>
      <c r="C450" s="142"/>
      <c r="D450" s="147"/>
      <c r="E450" s="148"/>
      <c r="F450" s="143"/>
      <c r="G450" s="144"/>
      <c r="H450" s="143"/>
      <c r="I450" s="144"/>
      <c r="J450" s="145"/>
      <c r="K450" s="146"/>
      <c r="L450" s="116" t="s">
        <v>77</v>
      </c>
      <c r="M450" s="117" t="s">
        <v>137</v>
      </c>
      <c r="N450" s="118">
        <f t="shared" si="44"/>
        <v>0</v>
      </c>
      <c r="O450" s="118">
        <f t="shared" si="45"/>
        <v>0</v>
      </c>
      <c r="P450" s="119">
        <f>SUMIF(Virkedager!C:C,"&lt;" &amp; H450,Virkedager!A:A)-SUMIF(Virkedager!C:C,"&lt;" &amp; F450,Virkedager!A:A)</f>
        <v>0</v>
      </c>
      <c r="Q450" s="120" t="str">
        <f t="shared" si="46"/>
        <v>Operatøraksess</v>
      </c>
      <c r="R450" s="121">
        <f>MATCH(Q450,'SLA-parameter DRIFT'!A:A,0)</f>
        <v>16</v>
      </c>
      <c r="S450" s="118" t="e">
        <f>VLOOKUP(DATE(YEAR(F450),MONTH(F450),DAY(F450)),Virkedager!C:G,IF(E450="B",3,2),0)+INDEX('SLA-parameter DRIFT'!D:D,R450+2)</f>
        <v>#N/A</v>
      </c>
      <c r="T450" s="122" t="e">
        <f>VLOOKUP(DATE(YEAR(F450),MONTH(F450),DAY(F450)),Virkedager!C:G,2,0)+INDEX('SLA-parameter DRIFT'!B:B,R450+1)</f>
        <v>#N/A</v>
      </c>
      <c r="U450" s="173" t="e">
        <f>VLOOKUP(DATE(YEAR(F450),MONTH(F450),DAY(F450)),Virkedager!C:G,IF(E450="B",3,2)+INDEX('SLA-parameter DRIFT'!E:E,R450+0,0),0)+INDEX('SLA-parameter DRIFT'!D:D,R450+1)</f>
        <v>#N/A</v>
      </c>
      <c r="V450" s="122" t="e">
        <f>VLOOKUP(DATE(YEAR(F450),MONTH(F450),DAY(F450)),Virkedager!C:G,2,0)+INDEX('SLA-parameter DRIFT'!B:B,R450+2)</f>
        <v>#N/A</v>
      </c>
      <c r="W450" s="118" t="e">
        <f>VLOOKUP(DATE(YEAR(F450),MONTH(F450),DAY(F450)),Virkedager!C:G,IF(E450="B",4,3)+INDEX('SLA-parameter DRIFT'!E:E,R450+2,0),0)+INDEX('SLA-parameter DRIFT'!D:D,R450+2)</f>
        <v>#N/A</v>
      </c>
      <c r="X450" s="122" t="str">
        <f t="shared" si="47"/>
        <v/>
      </c>
      <c r="Y450" s="119">
        <f>SUMIF(Virkedager!C:C,"&lt;" &amp; H450,Virkedager!A:A)-SUMIF(Virkedager!C:C,"&lt;" &amp; X450,Virkedager!A:A)</f>
        <v>0</v>
      </c>
      <c r="Z450" s="121" t="str">
        <f t="shared" si="48"/>
        <v/>
      </c>
      <c r="AA450" s="123" t="str">
        <f t="shared" si="43"/>
        <v/>
      </c>
      <c r="AB450" s="124" t="str">
        <f t="shared" si="49"/>
        <v/>
      </c>
      <c r="AC450" s="172"/>
    </row>
    <row r="451" spans="2:29" s="139" customFormat="1" ht="15" x14ac:dyDescent="0.25">
      <c r="B451" s="141"/>
      <c r="C451" s="142"/>
      <c r="D451" s="147"/>
      <c r="E451" s="148"/>
      <c r="F451" s="143"/>
      <c r="G451" s="144"/>
      <c r="H451" s="143"/>
      <c r="I451" s="144"/>
      <c r="J451" s="145"/>
      <c r="K451" s="146"/>
      <c r="L451" s="116" t="s">
        <v>77</v>
      </c>
      <c r="M451" s="117" t="s">
        <v>137</v>
      </c>
      <c r="N451" s="118">
        <f t="shared" si="44"/>
        <v>0</v>
      </c>
      <c r="O451" s="118">
        <f t="shared" si="45"/>
        <v>0</v>
      </c>
      <c r="P451" s="119">
        <f>SUMIF(Virkedager!C:C,"&lt;" &amp; H451,Virkedager!A:A)-SUMIF(Virkedager!C:C,"&lt;" &amp; F451,Virkedager!A:A)</f>
        <v>0</v>
      </c>
      <c r="Q451" s="120" t="str">
        <f t="shared" si="46"/>
        <v>Operatøraksess</v>
      </c>
      <c r="R451" s="121">
        <f>MATCH(Q451,'SLA-parameter DRIFT'!A:A,0)</f>
        <v>16</v>
      </c>
      <c r="S451" s="118" t="e">
        <f>VLOOKUP(DATE(YEAR(F451),MONTH(F451),DAY(F451)),Virkedager!C:G,IF(E451="B",3,2),0)+INDEX('SLA-parameter DRIFT'!D:D,R451+2)</f>
        <v>#N/A</v>
      </c>
      <c r="T451" s="122" t="e">
        <f>VLOOKUP(DATE(YEAR(F451),MONTH(F451),DAY(F451)),Virkedager!C:G,2,0)+INDEX('SLA-parameter DRIFT'!B:B,R451+1)</f>
        <v>#N/A</v>
      </c>
      <c r="U451" s="173" t="e">
        <f>VLOOKUP(DATE(YEAR(F451),MONTH(F451),DAY(F451)),Virkedager!C:G,IF(E451="B",3,2)+INDEX('SLA-parameter DRIFT'!E:E,R451+0,0),0)+INDEX('SLA-parameter DRIFT'!D:D,R451+1)</f>
        <v>#N/A</v>
      </c>
      <c r="V451" s="122" t="e">
        <f>VLOOKUP(DATE(YEAR(F451),MONTH(F451),DAY(F451)),Virkedager!C:G,2,0)+INDEX('SLA-parameter DRIFT'!B:B,R451+2)</f>
        <v>#N/A</v>
      </c>
      <c r="W451" s="118" t="e">
        <f>VLOOKUP(DATE(YEAR(F451),MONTH(F451),DAY(F451)),Virkedager!C:G,IF(E451="B",4,3)+INDEX('SLA-parameter DRIFT'!E:E,R451+2,0),0)+INDEX('SLA-parameter DRIFT'!D:D,R451+2)</f>
        <v>#N/A</v>
      </c>
      <c r="X451" s="122" t="str">
        <f t="shared" si="47"/>
        <v/>
      </c>
      <c r="Y451" s="119">
        <f>SUMIF(Virkedager!C:C,"&lt;" &amp; H451,Virkedager!A:A)-SUMIF(Virkedager!C:C,"&lt;" &amp; X451,Virkedager!A:A)</f>
        <v>0</v>
      </c>
      <c r="Z451" s="121" t="str">
        <f t="shared" si="48"/>
        <v/>
      </c>
      <c r="AA451" s="123" t="str">
        <f t="shared" si="43"/>
        <v/>
      </c>
      <c r="AB451" s="124" t="str">
        <f t="shared" si="49"/>
        <v/>
      </c>
      <c r="AC451" s="172"/>
    </row>
    <row r="452" spans="2:29" s="139" customFormat="1" ht="15" x14ac:dyDescent="0.25">
      <c r="B452" s="141"/>
      <c r="C452" s="142"/>
      <c r="D452" s="147"/>
      <c r="E452" s="148"/>
      <c r="F452" s="143"/>
      <c r="G452" s="144"/>
      <c r="H452" s="143"/>
      <c r="I452" s="144"/>
      <c r="J452" s="145"/>
      <c r="K452" s="146"/>
      <c r="L452" s="116" t="s">
        <v>77</v>
      </c>
      <c r="M452" s="117" t="s">
        <v>137</v>
      </c>
      <c r="N452" s="118">
        <f t="shared" si="44"/>
        <v>0</v>
      </c>
      <c r="O452" s="118">
        <f t="shared" si="45"/>
        <v>0</v>
      </c>
      <c r="P452" s="119">
        <f>SUMIF(Virkedager!C:C,"&lt;" &amp; H452,Virkedager!A:A)-SUMIF(Virkedager!C:C,"&lt;" &amp; F452,Virkedager!A:A)</f>
        <v>0</v>
      </c>
      <c r="Q452" s="120" t="str">
        <f t="shared" si="46"/>
        <v>Operatøraksess</v>
      </c>
      <c r="R452" s="121">
        <f>MATCH(Q452,'SLA-parameter DRIFT'!A:A,0)</f>
        <v>16</v>
      </c>
      <c r="S452" s="118" t="e">
        <f>VLOOKUP(DATE(YEAR(F452),MONTH(F452),DAY(F452)),Virkedager!C:G,IF(E452="B",3,2),0)+INDEX('SLA-parameter DRIFT'!D:D,R452+2)</f>
        <v>#N/A</v>
      </c>
      <c r="T452" s="122" t="e">
        <f>VLOOKUP(DATE(YEAR(F452),MONTH(F452),DAY(F452)),Virkedager!C:G,2,0)+INDEX('SLA-parameter DRIFT'!B:B,R452+1)</f>
        <v>#N/A</v>
      </c>
      <c r="U452" s="173" t="e">
        <f>VLOOKUP(DATE(YEAR(F452),MONTH(F452),DAY(F452)),Virkedager!C:G,IF(E452="B",3,2)+INDEX('SLA-parameter DRIFT'!E:E,R452+0,0),0)+INDEX('SLA-parameter DRIFT'!D:D,R452+1)</f>
        <v>#N/A</v>
      </c>
      <c r="V452" s="122" t="e">
        <f>VLOOKUP(DATE(YEAR(F452),MONTH(F452),DAY(F452)),Virkedager!C:G,2,0)+INDEX('SLA-parameter DRIFT'!B:B,R452+2)</f>
        <v>#N/A</v>
      </c>
      <c r="W452" s="118" t="e">
        <f>VLOOKUP(DATE(YEAR(F452),MONTH(F452),DAY(F452)),Virkedager!C:G,IF(E452="B",4,3)+INDEX('SLA-parameter DRIFT'!E:E,R452+2,0),0)+INDEX('SLA-parameter DRIFT'!D:D,R452+2)</f>
        <v>#N/A</v>
      </c>
      <c r="X452" s="122" t="str">
        <f t="shared" si="47"/>
        <v/>
      </c>
      <c r="Y452" s="119">
        <f>SUMIF(Virkedager!C:C,"&lt;" &amp; H452,Virkedager!A:A)-SUMIF(Virkedager!C:C,"&lt;" &amp; X452,Virkedager!A:A)</f>
        <v>0</v>
      </c>
      <c r="Z452" s="121" t="str">
        <f t="shared" si="48"/>
        <v/>
      </c>
      <c r="AA452" s="123" t="str">
        <f t="shared" si="43"/>
        <v/>
      </c>
      <c r="AB452" s="124" t="str">
        <f t="shared" si="49"/>
        <v/>
      </c>
      <c r="AC452" s="172"/>
    </row>
    <row r="453" spans="2:29" s="139" customFormat="1" ht="15" x14ac:dyDescent="0.25">
      <c r="B453" s="141"/>
      <c r="C453" s="142"/>
      <c r="D453" s="147"/>
      <c r="E453" s="148"/>
      <c r="F453" s="143"/>
      <c r="G453" s="144"/>
      <c r="H453" s="143"/>
      <c r="I453" s="144"/>
      <c r="J453" s="145"/>
      <c r="K453" s="146"/>
      <c r="L453" s="116" t="s">
        <v>77</v>
      </c>
      <c r="M453" s="117" t="s">
        <v>137</v>
      </c>
      <c r="N453" s="118">
        <f t="shared" si="44"/>
        <v>0</v>
      </c>
      <c r="O453" s="118">
        <f t="shared" si="45"/>
        <v>0</v>
      </c>
      <c r="P453" s="119">
        <f>SUMIF(Virkedager!C:C,"&lt;" &amp; H453,Virkedager!A:A)-SUMIF(Virkedager!C:C,"&lt;" &amp; F453,Virkedager!A:A)</f>
        <v>0</v>
      </c>
      <c r="Q453" s="120" t="str">
        <f t="shared" si="46"/>
        <v>Operatøraksess</v>
      </c>
      <c r="R453" s="121">
        <f>MATCH(Q453,'SLA-parameter DRIFT'!A:A,0)</f>
        <v>16</v>
      </c>
      <c r="S453" s="118" t="e">
        <f>VLOOKUP(DATE(YEAR(F453),MONTH(F453),DAY(F453)),Virkedager!C:G,IF(E453="B",3,2),0)+INDEX('SLA-parameter DRIFT'!D:D,R453+2)</f>
        <v>#N/A</v>
      </c>
      <c r="T453" s="122" t="e">
        <f>VLOOKUP(DATE(YEAR(F453),MONTH(F453),DAY(F453)),Virkedager!C:G,2,0)+INDEX('SLA-parameter DRIFT'!B:B,R453+1)</f>
        <v>#N/A</v>
      </c>
      <c r="U453" s="173" t="e">
        <f>VLOOKUP(DATE(YEAR(F453),MONTH(F453),DAY(F453)),Virkedager!C:G,IF(E453="B",3,2)+INDEX('SLA-parameter DRIFT'!E:E,R453+0,0),0)+INDEX('SLA-parameter DRIFT'!D:D,R453+1)</f>
        <v>#N/A</v>
      </c>
      <c r="V453" s="122" t="e">
        <f>VLOOKUP(DATE(YEAR(F453),MONTH(F453),DAY(F453)),Virkedager!C:G,2,0)+INDEX('SLA-parameter DRIFT'!B:B,R453+2)</f>
        <v>#N/A</v>
      </c>
      <c r="W453" s="118" t="e">
        <f>VLOOKUP(DATE(YEAR(F453),MONTH(F453),DAY(F453)),Virkedager!C:G,IF(E453="B",4,3)+INDEX('SLA-parameter DRIFT'!E:E,R453+2,0),0)+INDEX('SLA-parameter DRIFT'!D:D,R453+2)</f>
        <v>#N/A</v>
      </c>
      <c r="X453" s="122" t="str">
        <f t="shared" si="47"/>
        <v/>
      </c>
      <c r="Y453" s="119">
        <f>SUMIF(Virkedager!C:C,"&lt;" &amp; H453,Virkedager!A:A)-SUMIF(Virkedager!C:C,"&lt;" &amp; X453,Virkedager!A:A)</f>
        <v>0</v>
      </c>
      <c r="Z453" s="121" t="str">
        <f t="shared" si="48"/>
        <v/>
      </c>
      <c r="AA453" s="123" t="str">
        <f t="shared" ref="AA453:AA516" si="50">IF(ISBLANK(F453),"",IF(Z453,0,IF(Y453&gt;60,60,Y453)))</f>
        <v/>
      </c>
      <c r="AB453" s="124" t="str">
        <f t="shared" si="49"/>
        <v/>
      </c>
      <c r="AC453" s="172"/>
    </row>
    <row r="454" spans="2:29" s="139" customFormat="1" ht="15" x14ac:dyDescent="0.25">
      <c r="B454" s="141"/>
      <c r="C454" s="142"/>
      <c r="D454" s="147"/>
      <c r="E454" s="148"/>
      <c r="F454" s="143"/>
      <c r="G454" s="144"/>
      <c r="H454" s="143"/>
      <c r="I454" s="144"/>
      <c r="J454" s="145"/>
      <c r="K454" s="146"/>
      <c r="L454" s="116" t="s">
        <v>77</v>
      </c>
      <c r="M454" s="117" t="s">
        <v>137</v>
      </c>
      <c r="N454" s="118">
        <f t="shared" si="44"/>
        <v>0</v>
      </c>
      <c r="O454" s="118">
        <f t="shared" si="45"/>
        <v>0</v>
      </c>
      <c r="P454" s="119">
        <f>SUMIF(Virkedager!C:C,"&lt;" &amp; H454,Virkedager!A:A)-SUMIF(Virkedager!C:C,"&lt;" &amp; F454,Virkedager!A:A)</f>
        <v>0</v>
      </c>
      <c r="Q454" s="120" t="str">
        <f t="shared" si="46"/>
        <v>Operatøraksess</v>
      </c>
      <c r="R454" s="121">
        <f>MATCH(Q454,'SLA-parameter DRIFT'!A:A,0)</f>
        <v>16</v>
      </c>
      <c r="S454" s="118" t="e">
        <f>VLOOKUP(DATE(YEAR(F454),MONTH(F454),DAY(F454)),Virkedager!C:G,IF(E454="B",3,2),0)+INDEX('SLA-parameter DRIFT'!D:D,R454+2)</f>
        <v>#N/A</v>
      </c>
      <c r="T454" s="122" t="e">
        <f>VLOOKUP(DATE(YEAR(F454),MONTH(F454),DAY(F454)),Virkedager!C:G,2,0)+INDEX('SLA-parameter DRIFT'!B:B,R454+1)</f>
        <v>#N/A</v>
      </c>
      <c r="U454" s="173" t="e">
        <f>VLOOKUP(DATE(YEAR(F454),MONTH(F454),DAY(F454)),Virkedager!C:G,IF(E454="B",3,2)+INDEX('SLA-parameter DRIFT'!E:E,R454+0,0),0)+INDEX('SLA-parameter DRIFT'!D:D,R454+1)</f>
        <v>#N/A</v>
      </c>
      <c r="V454" s="122" t="e">
        <f>VLOOKUP(DATE(YEAR(F454),MONTH(F454),DAY(F454)),Virkedager!C:G,2,0)+INDEX('SLA-parameter DRIFT'!B:B,R454+2)</f>
        <v>#N/A</v>
      </c>
      <c r="W454" s="118" t="e">
        <f>VLOOKUP(DATE(YEAR(F454),MONTH(F454),DAY(F454)),Virkedager!C:G,IF(E454="B",4,3)+INDEX('SLA-parameter DRIFT'!E:E,R454+2,0),0)+INDEX('SLA-parameter DRIFT'!D:D,R454+2)</f>
        <v>#N/A</v>
      </c>
      <c r="X454" s="122" t="str">
        <f t="shared" si="47"/>
        <v/>
      </c>
      <c r="Y454" s="119">
        <f>SUMIF(Virkedager!C:C,"&lt;" &amp; H454,Virkedager!A:A)-SUMIF(Virkedager!C:C,"&lt;" &amp; X454,Virkedager!A:A)</f>
        <v>0</v>
      </c>
      <c r="Z454" s="121" t="str">
        <f t="shared" si="48"/>
        <v/>
      </c>
      <c r="AA454" s="123" t="str">
        <f t="shared" si="50"/>
        <v/>
      </c>
      <c r="AB454" s="124" t="str">
        <f t="shared" si="49"/>
        <v/>
      </c>
      <c r="AC454" s="172"/>
    </row>
    <row r="455" spans="2:29" s="139" customFormat="1" ht="15" x14ac:dyDescent="0.25">
      <c r="B455" s="141"/>
      <c r="C455" s="142"/>
      <c r="D455" s="147"/>
      <c r="E455" s="148"/>
      <c r="F455" s="143"/>
      <c r="G455" s="144"/>
      <c r="H455" s="143"/>
      <c r="I455" s="144"/>
      <c r="J455" s="145"/>
      <c r="K455" s="146"/>
      <c r="L455" s="116" t="s">
        <v>77</v>
      </c>
      <c r="M455" s="117" t="s">
        <v>137</v>
      </c>
      <c r="N455" s="118">
        <f t="shared" ref="N455:N518" si="51">DATE(YEAR(F455),MONTH(F455),DAY(F455))+TIME(HOUR(G455),MINUTE(G455),0)</f>
        <v>0</v>
      </c>
      <c r="O455" s="118">
        <f t="shared" ref="O455:O518" si="52">DATE(YEAR(H455),MONTH(H455),DAY(H455))+TIME(HOUR(I455),MINUTE(I455),0)</f>
        <v>0</v>
      </c>
      <c r="P455" s="119">
        <f>SUMIF(Virkedager!C:C,"&lt;" &amp; H455,Virkedager!A:A)-SUMIF(Virkedager!C:C,"&lt;" &amp; F455,Virkedager!A:A)</f>
        <v>0</v>
      </c>
      <c r="Q455" s="120" t="str">
        <f t="shared" ref="Q455:Q518" si="53">L455 &amp; IF(L455&lt;&gt;"Jara ADSL Basis",""," (" &amp; IF(AND(M455&lt;&gt;"Distrikt",M455&lt;&gt;""),"Sentralt","Distrikt") &amp; ")")</f>
        <v>Operatøraksess</v>
      </c>
      <c r="R455" s="121">
        <f>MATCH(Q455,'SLA-parameter DRIFT'!A:A,0)</f>
        <v>16</v>
      </c>
      <c r="S455" s="118" t="e">
        <f>VLOOKUP(DATE(YEAR(F455),MONTH(F455),DAY(F455)),Virkedager!C:G,IF(E455="B",3,2),0)+INDEX('SLA-parameter DRIFT'!D:D,R455+2)</f>
        <v>#N/A</v>
      </c>
      <c r="T455" s="122" t="e">
        <f>VLOOKUP(DATE(YEAR(F455),MONTH(F455),DAY(F455)),Virkedager!C:G,2,0)+INDEX('SLA-parameter DRIFT'!B:B,R455+1)</f>
        <v>#N/A</v>
      </c>
      <c r="U455" s="173" t="e">
        <f>VLOOKUP(DATE(YEAR(F455),MONTH(F455),DAY(F455)),Virkedager!C:G,IF(E455="B",3,2)+INDEX('SLA-parameter DRIFT'!E:E,R455+0,0),0)+INDEX('SLA-parameter DRIFT'!D:D,R455+1)</f>
        <v>#N/A</v>
      </c>
      <c r="V455" s="122" t="e">
        <f>VLOOKUP(DATE(YEAR(F455),MONTH(F455),DAY(F455)),Virkedager!C:G,2,0)+INDEX('SLA-parameter DRIFT'!B:B,R455+2)</f>
        <v>#N/A</v>
      </c>
      <c r="W455" s="118" t="e">
        <f>VLOOKUP(DATE(YEAR(F455),MONTH(F455),DAY(F455)),Virkedager!C:G,IF(E455="B",4,3)+INDEX('SLA-parameter DRIFT'!E:E,R455+2,0),0)+INDEX('SLA-parameter DRIFT'!D:D,R455+2)</f>
        <v>#N/A</v>
      </c>
      <c r="X455" s="122" t="str">
        <f t="shared" ref="X455:X518" si="54">IF(ISBLANK(F455),"",IF(N455&lt;T455,S455,IF(AND(T455&lt;=N455,N455&lt;V455),U455,IF(V455&lt;=N455,W455,0))))</f>
        <v/>
      </c>
      <c r="Y455" s="119">
        <f>SUMIF(Virkedager!C:C,"&lt;" &amp; H455,Virkedager!A:A)-SUMIF(Virkedager!C:C,"&lt;" &amp; X455,Virkedager!A:A)</f>
        <v>0</v>
      </c>
      <c r="Z455" s="121" t="str">
        <f t="shared" ref="Z455:Z518" si="55">IF(ISBLANK(F455),"",O455&lt;X455)</f>
        <v/>
      </c>
      <c r="AA455" s="123" t="str">
        <f t="shared" si="50"/>
        <v/>
      </c>
      <c r="AB455" s="124" t="str">
        <f t="shared" si="49"/>
        <v/>
      </c>
      <c r="AC455" s="172"/>
    </row>
    <row r="456" spans="2:29" s="139" customFormat="1" ht="15" x14ac:dyDescent="0.25">
      <c r="B456" s="141"/>
      <c r="C456" s="142"/>
      <c r="D456" s="147"/>
      <c r="E456" s="148"/>
      <c r="F456" s="143"/>
      <c r="G456" s="144"/>
      <c r="H456" s="143"/>
      <c r="I456" s="144"/>
      <c r="J456" s="145"/>
      <c r="K456" s="146"/>
      <c r="L456" s="116" t="s">
        <v>77</v>
      </c>
      <c r="M456" s="117" t="s">
        <v>137</v>
      </c>
      <c r="N456" s="118">
        <f t="shared" si="51"/>
        <v>0</v>
      </c>
      <c r="O456" s="118">
        <f t="shared" si="52"/>
        <v>0</v>
      </c>
      <c r="P456" s="119">
        <f>SUMIF(Virkedager!C:C,"&lt;" &amp; H456,Virkedager!A:A)-SUMIF(Virkedager!C:C,"&lt;" &amp; F456,Virkedager!A:A)</f>
        <v>0</v>
      </c>
      <c r="Q456" s="120" t="str">
        <f t="shared" si="53"/>
        <v>Operatøraksess</v>
      </c>
      <c r="R456" s="121">
        <f>MATCH(Q456,'SLA-parameter DRIFT'!A:A,0)</f>
        <v>16</v>
      </c>
      <c r="S456" s="118" t="e">
        <f>VLOOKUP(DATE(YEAR(F456),MONTH(F456),DAY(F456)),Virkedager!C:G,IF(E456="B",3,2),0)+INDEX('SLA-parameter DRIFT'!D:D,R456+2)</f>
        <v>#N/A</v>
      </c>
      <c r="T456" s="122" t="e">
        <f>VLOOKUP(DATE(YEAR(F456),MONTH(F456),DAY(F456)),Virkedager!C:G,2,0)+INDEX('SLA-parameter DRIFT'!B:B,R456+1)</f>
        <v>#N/A</v>
      </c>
      <c r="U456" s="173" t="e">
        <f>VLOOKUP(DATE(YEAR(F456),MONTH(F456),DAY(F456)),Virkedager!C:G,IF(E456="B",3,2)+INDEX('SLA-parameter DRIFT'!E:E,R456+0,0),0)+INDEX('SLA-parameter DRIFT'!D:D,R456+1)</f>
        <v>#N/A</v>
      </c>
      <c r="V456" s="122" t="e">
        <f>VLOOKUP(DATE(YEAR(F456),MONTH(F456),DAY(F456)),Virkedager!C:G,2,0)+INDEX('SLA-parameter DRIFT'!B:B,R456+2)</f>
        <v>#N/A</v>
      </c>
      <c r="W456" s="118" t="e">
        <f>VLOOKUP(DATE(YEAR(F456),MONTH(F456),DAY(F456)),Virkedager!C:G,IF(E456="B",4,3)+INDEX('SLA-parameter DRIFT'!E:E,R456+2,0),0)+INDEX('SLA-parameter DRIFT'!D:D,R456+2)</f>
        <v>#N/A</v>
      </c>
      <c r="X456" s="122" t="str">
        <f t="shared" si="54"/>
        <v/>
      </c>
      <c r="Y456" s="119">
        <f>SUMIF(Virkedager!C:C,"&lt;" &amp; H456,Virkedager!A:A)-SUMIF(Virkedager!C:C,"&lt;" &amp; X456,Virkedager!A:A)</f>
        <v>0</v>
      </c>
      <c r="Z456" s="121" t="str">
        <f t="shared" si="55"/>
        <v/>
      </c>
      <c r="AA456" s="123" t="str">
        <f t="shared" si="50"/>
        <v/>
      </c>
      <c r="AB456" s="124" t="str">
        <f t="shared" si="49"/>
        <v/>
      </c>
      <c r="AC456" s="172"/>
    </row>
    <row r="457" spans="2:29" s="139" customFormat="1" ht="15" x14ac:dyDescent="0.25">
      <c r="B457" s="141"/>
      <c r="C457" s="142"/>
      <c r="D457" s="147"/>
      <c r="E457" s="148"/>
      <c r="F457" s="143"/>
      <c r="G457" s="144"/>
      <c r="H457" s="143"/>
      <c r="I457" s="144"/>
      <c r="J457" s="145"/>
      <c r="K457" s="146"/>
      <c r="L457" s="116" t="s">
        <v>77</v>
      </c>
      <c r="M457" s="117" t="s">
        <v>137</v>
      </c>
      <c r="N457" s="118">
        <f t="shared" si="51"/>
        <v>0</v>
      </c>
      <c r="O457" s="118">
        <f t="shared" si="52"/>
        <v>0</v>
      </c>
      <c r="P457" s="119">
        <f>SUMIF(Virkedager!C:C,"&lt;" &amp; H457,Virkedager!A:A)-SUMIF(Virkedager!C:C,"&lt;" &amp; F457,Virkedager!A:A)</f>
        <v>0</v>
      </c>
      <c r="Q457" s="120" t="str">
        <f t="shared" si="53"/>
        <v>Operatøraksess</v>
      </c>
      <c r="R457" s="121">
        <f>MATCH(Q457,'SLA-parameter DRIFT'!A:A,0)</f>
        <v>16</v>
      </c>
      <c r="S457" s="118" t="e">
        <f>VLOOKUP(DATE(YEAR(F457),MONTH(F457),DAY(F457)),Virkedager!C:G,IF(E457="B",3,2),0)+INDEX('SLA-parameter DRIFT'!D:D,R457+2)</f>
        <v>#N/A</v>
      </c>
      <c r="T457" s="122" t="e">
        <f>VLOOKUP(DATE(YEAR(F457),MONTH(F457),DAY(F457)),Virkedager!C:G,2,0)+INDEX('SLA-parameter DRIFT'!B:B,R457+1)</f>
        <v>#N/A</v>
      </c>
      <c r="U457" s="173" t="e">
        <f>VLOOKUP(DATE(YEAR(F457),MONTH(F457),DAY(F457)),Virkedager!C:G,IF(E457="B",3,2)+INDEX('SLA-parameter DRIFT'!E:E,R457+0,0),0)+INDEX('SLA-parameter DRIFT'!D:D,R457+1)</f>
        <v>#N/A</v>
      </c>
      <c r="V457" s="122" t="e">
        <f>VLOOKUP(DATE(YEAR(F457),MONTH(F457),DAY(F457)),Virkedager!C:G,2,0)+INDEX('SLA-parameter DRIFT'!B:B,R457+2)</f>
        <v>#N/A</v>
      </c>
      <c r="W457" s="118" t="e">
        <f>VLOOKUP(DATE(YEAR(F457),MONTH(F457),DAY(F457)),Virkedager!C:G,IF(E457="B",4,3)+INDEX('SLA-parameter DRIFT'!E:E,R457+2,0),0)+INDEX('SLA-parameter DRIFT'!D:D,R457+2)</f>
        <v>#N/A</v>
      </c>
      <c r="X457" s="122" t="str">
        <f t="shared" si="54"/>
        <v/>
      </c>
      <c r="Y457" s="119">
        <f>SUMIF(Virkedager!C:C,"&lt;" &amp; H457,Virkedager!A:A)-SUMIF(Virkedager!C:C,"&lt;" &amp; X457,Virkedager!A:A)</f>
        <v>0</v>
      </c>
      <c r="Z457" s="121" t="str">
        <f t="shared" si="55"/>
        <v/>
      </c>
      <c r="AA457" s="123" t="str">
        <f t="shared" si="50"/>
        <v/>
      </c>
      <c r="AB457" s="124" t="str">
        <f t="shared" si="49"/>
        <v/>
      </c>
      <c r="AC457" s="172"/>
    </row>
    <row r="458" spans="2:29" s="139" customFormat="1" ht="15" x14ac:dyDescent="0.25">
      <c r="B458" s="141"/>
      <c r="C458" s="142"/>
      <c r="D458" s="147"/>
      <c r="E458" s="148"/>
      <c r="F458" s="143"/>
      <c r="G458" s="144"/>
      <c r="H458" s="143"/>
      <c r="I458" s="144"/>
      <c r="J458" s="145"/>
      <c r="K458" s="146"/>
      <c r="L458" s="116" t="s">
        <v>77</v>
      </c>
      <c r="M458" s="117" t="s">
        <v>137</v>
      </c>
      <c r="N458" s="118">
        <f t="shared" si="51"/>
        <v>0</v>
      </c>
      <c r="O458" s="118">
        <f t="shared" si="52"/>
        <v>0</v>
      </c>
      <c r="P458" s="119">
        <f>SUMIF(Virkedager!C:C,"&lt;" &amp; H458,Virkedager!A:A)-SUMIF(Virkedager!C:C,"&lt;" &amp; F458,Virkedager!A:A)</f>
        <v>0</v>
      </c>
      <c r="Q458" s="120" t="str">
        <f t="shared" si="53"/>
        <v>Operatøraksess</v>
      </c>
      <c r="R458" s="121">
        <f>MATCH(Q458,'SLA-parameter DRIFT'!A:A,0)</f>
        <v>16</v>
      </c>
      <c r="S458" s="118" t="e">
        <f>VLOOKUP(DATE(YEAR(F458),MONTH(F458),DAY(F458)),Virkedager!C:G,IF(E458="B",3,2),0)+INDEX('SLA-parameter DRIFT'!D:D,R458+2)</f>
        <v>#N/A</v>
      </c>
      <c r="T458" s="122" t="e">
        <f>VLOOKUP(DATE(YEAR(F458),MONTH(F458),DAY(F458)),Virkedager!C:G,2,0)+INDEX('SLA-parameter DRIFT'!B:B,R458+1)</f>
        <v>#N/A</v>
      </c>
      <c r="U458" s="173" t="e">
        <f>VLOOKUP(DATE(YEAR(F458),MONTH(F458),DAY(F458)),Virkedager!C:G,IF(E458="B",3,2)+INDEX('SLA-parameter DRIFT'!E:E,R458+0,0),0)+INDEX('SLA-parameter DRIFT'!D:D,R458+1)</f>
        <v>#N/A</v>
      </c>
      <c r="V458" s="122" t="e">
        <f>VLOOKUP(DATE(YEAR(F458),MONTH(F458),DAY(F458)),Virkedager!C:G,2,0)+INDEX('SLA-parameter DRIFT'!B:B,R458+2)</f>
        <v>#N/A</v>
      </c>
      <c r="W458" s="118" t="e">
        <f>VLOOKUP(DATE(YEAR(F458),MONTH(F458),DAY(F458)),Virkedager!C:G,IF(E458="B",4,3)+INDEX('SLA-parameter DRIFT'!E:E,R458+2,0),0)+INDEX('SLA-parameter DRIFT'!D:D,R458+2)</f>
        <v>#N/A</v>
      </c>
      <c r="X458" s="122" t="str">
        <f t="shared" si="54"/>
        <v/>
      </c>
      <c r="Y458" s="119">
        <f>SUMIF(Virkedager!C:C,"&lt;" &amp; H458,Virkedager!A:A)-SUMIF(Virkedager!C:C,"&lt;" &amp; X458,Virkedager!A:A)</f>
        <v>0</v>
      </c>
      <c r="Z458" s="121" t="str">
        <f t="shared" si="55"/>
        <v/>
      </c>
      <c r="AA458" s="123" t="str">
        <f t="shared" si="50"/>
        <v/>
      </c>
      <c r="AB458" s="124" t="str">
        <f t="shared" si="49"/>
        <v/>
      </c>
      <c r="AC458" s="172"/>
    </row>
    <row r="459" spans="2:29" s="139" customFormat="1" ht="15" x14ac:dyDescent="0.25">
      <c r="B459" s="141"/>
      <c r="C459" s="142"/>
      <c r="D459" s="147"/>
      <c r="E459" s="148"/>
      <c r="F459" s="143"/>
      <c r="G459" s="144"/>
      <c r="H459" s="143"/>
      <c r="I459" s="144"/>
      <c r="J459" s="145"/>
      <c r="K459" s="146"/>
      <c r="L459" s="116" t="s">
        <v>77</v>
      </c>
      <c r="M459" s="117" t="s">
        <v>137</v>
      </c>
      <c r="N459" s="118">
        <f t="shared" si="51"/>
        <v>0</v>
      </c>
      <c r="O459" s="118">
        <f t="shared" si="52"/>
        <v>0</v>
      </c>
      <c r="P459" s="119">
        <f>SUMIF(Virkedager!C:C,"&lt;" &amp; H459,Virkedager!A:A)-SUMIF(Virkedager!C:C,"&lt;" &amp; F459,Virkedager!A:A)</f>
        <v>0</v>
      </c>
      <c r="Q459" s="120" t="str">
        <f t="shared" si="53"/>
        <v>Operatøraksess</v>
      </c>
      <c r="R459" s="121">
        <f>MATCH(Q459,'SLA-parameter DRIFT'!A:A,0)</f>
        <v>16</v>
      </c>
      <c r="S459" s="118" t="e">
        <f>VLOOKUP(DATE(YEAR(F459),MONTH(F459),DAY(F459)),Virkedager!C:G,IF(E459="B",3,2),0)+INDEX('SLA-parameter DRIFT'!D:D,R459+2)</f>
        <v>#N/A</v>
      </c>
      <c r="T459" s="122" t="e">
        <f>VLOOKUP(DATE(YEAR(F459),MONTH(F459),DAY(F459)),Virkedager!C:G,2,0)+INDEX('SLA-parameter DRIFT'!B:B,R459+1)</f>
        <v>#N/A</v>
      </c>
      <c r="U459" s="173" t="e">
        <f>VLOOKUP(DATE(YEAR(F459),MONTH(F459),DAY(F459)),Virkedager!C:G,IF(E459="B",3,2)+INDEX('SLA-parameter DRIFT'!E:E,R459+0,0),0)+INDEX('SLA-parameter DRIFT'!D:D,R459+1)</f>
        <v>#N/A</v>
      </c>
      <c r="V459" s="122" t="e">
        <f>VLOOKUP(DATE(YEAR(F459),MONTH(F459),DAY(F459)),Virkedager!C:G,2,0)+INDEX('SLA-parameter DRIFT'!B:B,R459+2)</f>
        <v>#N/A</v>
      </c>
      <c r="W459" s="118" t="e">
        <f>VLOOKUP(DATE(YEAR(F459),MONTH(F459),DAY(F459)),Virkedager!C:G,IF(E459="B",4,3)+INDEX('SLA-parameter DRIFT'!E:E,R459+2,0),0)+INDEX('SLA-parameter DRIFT'!D:D,R459+2)</f>
        <v>#N/A</v>
      </c>
      <c r="X459" s="122" t="str">
        <f t="shared" si="54"/>
        <v/>
      </c>
      <c r="Y459" s="119">
        <f>SUMIF(Virkedager!C:C,"&lt;" &amp; H459,Virkedager!A:A)-SUMIF(Virkedager!C:C,"&lt;" &amp; X459,Virkedager!A:A)</f>
        <v>0</v>
      </c>
      <c r="Z459" s="121" t="str">
        <f t="shared" si="55"/>
        <v/>
      </c>
      <c r="AA459" s="123" t="str">
        <f t="shared" si="50"/>
        <v/>
      </c>
      <c r="AB459" s="124" t="str">
        <f t="shared" si="49"/>
        <v/>
      </c>
      <c r="AC459" s="172"/>
    </row>
    <row r="460" spans="2:29" s="139" customFormat="1" ht="15" x14ac:dyDescent="0.25">
      <c r="B460" s="141"/>
      <c r="C460" s="142"/>
      <c r="D460" s="147"/>
      <c r="E460" s="148"/>
      <c r="F460" s="143"/>
      <c r="G460" s="144"/>
      <c r="H460" s="143"/>
      <c r="I460" s="144"/>
      <c r="J460" s="145"/>
      <c r="K460" s="146"/>
      <c r="L460" s="116" t="s">
        <v>77</v>
      </c>
      <c r="M460" s="117" t="s">
        <v>137</v>
      </c>
      <c r="N460" s="118">
        <f t="shared" si="51"/>
        <v>0</v>
      </c>
      <c r="O460" s="118">
        <f t="shared" si="52"/>
        <v>0</v>
      </c>
      <c r="P460" s="119">
        <f>SUMIF(Virkedager!C:C,"&lt;" &amp; H460,Virkedager!A:A)-SUMIF(Virkedager!C:C,"&lt;" &amp; F460,Virkedager!A:A)</f>
        <v>0</v>
      </c>
      <c r="Q460" s="120" t="str">
        <f t="shared" si="53"/>
        <v>Operatøraksess</v>
      </c>
      <c r="R460" s="121">
        <f>MATCH(Q460,'SLA-parameter DRIFT'!A:A,0)</f>
        <v>16</v>
      </c>
      <c r="S460" s="118" t="e">
        <f>VLOOKUP(DATE(YEAR(F460),MONTH(F460),DAY(F460)),Virkedager!C:G,IF(E460="B",3,2),0)+INDEX('SLA-parameter DRIFT'!D:D,R460+2)</f>
        <v>#N/A</v>
      </c>
      <c r="T460" s="122" t="e">
        <f>VLOOKUP(DATE(YEAR(F460),MONTH(F460),DAY(F460)),Virkedager!C:G,2,0)+INDEX('SLA-parameter DRIFT'!B:B,R460+1)</f>
        <v>#N/A</v>
      </c>
      <c r="U460" s="173" t="e">
        <f>VLOOKUP(DATE(YEAR(F460),MONTH(F460),DAY(F460)),Virkedager!C:G,IF(E460="B",3,2)+INDEX('SLA-parameter DRIFT'!E:E,R460+0,0),0)+INDEX('SLA-parameter DRIFT'!D:D,R460+1)</f>
        <v>#N/A</v>
      </c>
      <c r="V460" s="122" t="e">
        <f>VLOOKUP(DATE(YEAR(F460),MONTH(F460),DAY(F460)),Virkedager!C:G,2,0)+INDEX('SLA-parameter DRIFT'!B:B,R460+2)</f>
        <v>#N/A</v>
      </c>
      <c r="W460" s="118" t="e">
        <f>VLOOKUP(DATE(YEAR(F460),MONTH(F460),DAY(F460)),Virkedager!C:G,IF(E460="B",4,3)+INDEX('SLA-parameter DRIFT'!E:E,R460+2,0),0)+INDEX('SLA-parameter DRIFT'!D:D,R460+2)</f>
        <v>#N/A</v>
      </c>
      <c r="X460" s="122" t="str">
        <f t="shared" si="54"/>
        <v/>
      </c>
      <c r="Y460" s="119">
        <f>SUMIF(Virkedager!C:C,"&lt;" &amp; H460,Virkedager!A:A)-SUMIF(Virkedager!C:C,"&lt;" &amp; X460,Virkedager!A:A)</f>
        <v>0</v>
      </c>
      <c r="Z460" s="121" t="str">
        <f t="shared" si="55"/>
        <v/>
      </c>
      <c r="AA460" s="123" t="str">
        <f t="shared" si="50"/>
        <v/>
      </c>
      <c r="AB460" s="124" t="str">
        <f t="shared" si="49"/>
        <v/>
      </c>
      <c r="AC460" s="172"/>
    </row>
    <row r="461" spans="2:29" s="139" customFormat="1" ht="15" x14ac:dyDescent="0.25">
      <c r="B461" s="141"/>
      <c r="C461" s="142"/>
      <c r="D461" s="147"/>
      <c r="E461" s="148"/>
      <c r="F461" s="143"/>
      <c r="G461" s="144"/>
      <c r="H461" s="143"/>
      <c r="I461" s="144"/>
      <c r="J461" s="145"/>
      <c r="K461" s="146"/>
      <c r="L461" s="116" t="s">
        <v>77</v>
      </c>
      <c r="M461" s="117" t="s">
        <v>137</v>
      </c>
      <c r="N461" s="118">
        <f t="shared" si="51"/>
        <v>0</v>
      </c>
      <c r="O461" s="118">
        <f t="shared" si="52"/>
        <v>0</v>
      </c>
      <c r="P461" s="119">
        <f>SUMIF(Virkedager!C:C,"&lt;" &amp; H461,Virkedager!A:A)-SUMIF(Virkedager!C:C,"&lt;" &amp; F461,Virkedager!A:A)</f>
        <v>0</v>
      </c>
      <c r="Q461" s="120" t="str">
        <f t="shared" si="53"/>
        <v>Operatøraksess</v>
      </c>
      <c r="R461" s="121">
        <f>MATCH(Q461,'SLA-parameter DRIFT'!A:A,0)</f>
        <v>16</v>
      </c>
      <c r="S461" s="118" t="e">
        <f>VLOOKUP(DATE(YEAR(F461),MONTH(F461),DAY(F461)),Virkedager!C:G,IF(E461="B",3,2),0)+INDEX('SLA-parameter DRIFT'!D:D,R461+2)</f>
        <v>#N/A</v>
      </c>
      <c r="T461" s="122" t="e">
        <f>VLOOKUP(DATE(YEAR(F461),MONTH(F461),DAY(F461)),Virkedager!C:G,2,0)+INDEX('SLA-parameter DRIFT'!B:B,R461+1)</f>
        <v>#N/A</v>
      </c>
      <c r="U461" s="173" t="e">
        <f>VLOOKUP(DATE(YEAR(F461),MONTH(F461),DAY(F461)),Virkedager!C:G,IF(E461="B",3,2)+INDEX('SLA-parameter DRIFT'!E:E,R461+0,0),0)+INDEX('SLA-parameter DRIFT'!D:D,R461+1)</f>
        <v>#N/A</v>
      </c>
      <c r="V461" s="122" t="e">
        <f>VLOOKUP(DATE(YEAR(F461),MONTH(F461),DAY(F461)),Virkedager!C:G,2,0)+INDEX('SLA-parameter DRIFT'!B:B,R461+2)</f>
        <v>#N/A</v>
      </c>
      <c r="W461" s="118" t="e">
        <f>VLOOKUP(DATE(YEAR(F461),MONTH(F461),DAY(F461)),Virkedager!C:G,IF(E461="B",4,3)+INDEX('SLA-parameter DRIFT'!E:E,R461+2,0),0)+INDEX('SLA-parameter DRIFT'!D:D,R461+2)</f>
        <v>#N/A</v>
      </c>
      <c r="X461" s="122" t="str">
        <f t="shared" si="54"/>
        <v/>
      </c>
      <c r="Y461" s="119">
        <f>SUMIF(Virkedager!C:C,"&lt;" &amp; H461,Virkedager!A:A)-SUMIF(Virkedager!C:C,"&lt;" &amp; X461,Virkedager!A:A)</f>
        <v>0</v>
      </c>
      <c r="Z461" s="121" t="str">
        <f t="shared" si="55"/>
        <v/>
      </c>
      <c r="AA461" s="123" t="str">
        <f t="shared" si="50"/>
        <v/>
      </c>
      <c r="AB461" s="124" t="str">
        <f t="shared" si="49"/>
        <v/>
      </c>
      <c r="AC461" s="172"/>
    </row>
    <row r="462" spans="2:29" s="139" customFormat="1" ht="15" x14ac:dyDescent="0.25">
      <c r="B462" s="141"/>
      <c r="C462" s="142"/>
      <c r="D462" s="147"/>
      <c r="E462" s="148"/>
      <c r="F462" s="143"/>
      <c r="G462" s="144"/>
      <c r="H462" s="143"/>
      <c r="I462" s="144"/>
      <c r="J462" s="145"/>
      <c r="K462" s="146"/>
      <c r="L462" s="116" t="s">
        <v>77</v>
      </c>
      <c r="M462" s="117" t="s">
        <v>137</v>
      </c>
      <c r="N462" s="118">
        <f t="shared" si="51"/>
        <v>0</v>
      </c>
      <c r="O462" s="118">
        <f t="shared" si="52"/>
        <v>0</v>
      </c>
      <c r="P462" s="119">
        <f>SUMIF(Virkedager!C:C,"&lt;" &amp; H462,Virkedager!A:A)-SUMIF(Virkedager!C:C,"&lt;" &amp; F462,Virkedager!A:A)</f>
        <v>0</v>
      </c>
      <c r="Q462" s="120" t="str">
        <f t="shared" si="53"/>
        <v>Operatøraksess</v>
      </c>
      <c r="R462" s="121">
        <f>MATCH(Q462,'SLA-parameter DRIFT'!A:A,0)</f>
        <v>16</v>
      </c>
      <c r="S462" s="118" t="e">
        <f>VLOOKUP(DATE(YEAR(F462),MONTH(F462),DAY(F462)),Virkedager!C:G,IF(E462="B",3,2),0)+INDEX('SLA-parameter DRIFT'!D:D,R462+2)</f>
        <v>#N/A</v>
      </c>
      <c r="T462" s="122" t="e">
        <f>VLOOKUP(DATE(YEAR(F462),MONTH(F462),DAY(F462)),Virkedager!C:G,2,0)+INDEX('SLA-parameter DRIFT'!B:B,R462+1)</f>
        <v>#N/A</v>
      </c>
      <c r="U462" s="173" t="e">
        <f>VLOOKUP(DATE(YEAR(F462),MONTH(F462),DAY(F462)),Virkedager!C:G,IF(E462="B",3,2)+INDEX('SLA-parameter DRIFT'!E:E,R462+0,0),0)+INDEX('SLA-parameter DRIFT'!D:D,R462+1)</f>
        <v>#N/A</v>
      </c>
      <c r="V462" s="122" t="e">
        <f>VLOOKUP(DATE(YEAR(F462),MONTH(F462),DAY(F462)),Virkedager!C:G,2,0)+INDEX('SLA-parameter DRIFT'!B:B,R462+2)</f>
        <v>#N/A</v>
      </c>
      <c r="W462" s="118" t="e">
        <f>VLOOKUP(DATE(YEAR(F462),MONTH(F462),DAY(F462)),Virkedager!C:G,IF(E462="B",4,3)+INDEX('SLA-parameter DRIFT'!E:E,R462+2,0),0)+INDEX('SLA-parameter DRIFT'!D:D,R462+2)</f>
        <v>#N/A</v>
      </c>
      <c r="X462" s="122" t="str">
        <f t="shared" si="54"/>
        <v/>
      </c>
      <c r="Y462" s="119">
        <f>SUMIF(Virkedager!C:C,"&lt;" &amp; H462,Virkedager!A:A)-SUMIF(Virkedager!C:C,"&lt;" &amp; X462,Virkedager!A:A)</f>
        <v>0</v>
      </c>
      <c r="Z462" s="121" t="str">
        <f t="shared" si="55"/>
        <v/>
      </c>
      <c r="AA462" s="123" t="str">
        <f t="shared" si="50"/>
        <v/>
      </c>
      <c r="AB462" s="124" t="str">
        <f t="shared" si="49"/>
        <v/>
      </c>
      <c r="AC462" s="172"/>
    </row>
    <row r="463" spans="2:29" s="139" customFormat="1" ht="15" x14ac:dyDescent="0.25">
      <c r="B463" s="141"/>
      <c r="C463" s="142"/>
      <c r="D463" s="147"/>
      <c r="E463" s="148"/>
      <c r="F463" s="143"/>
      <c r="G463" s="144"/>
      <c r="H463" s="143"/>
      <c r="I463" s="144"/>
      <c r="J463" s="145"/>
      <c r="K463" s="146"/>
      <c r="L463" s="116" t="s">
        <v>77</v>
      </c>
      <c r="M463" s="117" t="s">
        <v>137</v>
      </c>
      <c r="N463" s="118">
        <f t="shared" si="51"/>
        <v>0</v>
      </c>
      <c r="O463" s="118">
        <f t="shared" si="52"/>
        <v>0</v>
      </c>
      <c r="P463" s="119">
        <f>SUMIF(Virkedager!C:C,"&lt;" &amp; H463,Virkedager!A:A)-SUMIF(Virkedager!C:C,"&lt;" &amp; F463,Virkedager!A:A)</f>
        <v>0</v>
      </c>
      <c r="Q463" s="120" t="str">
        <f t="shared" si="53"/>
        <v>Operatøraksess</v>
      </c>
      <c r="R463" s="121">
        <f>MATCH(Q463,'SLA-parameter DRIFT'!A:A,0)</f>
        <v>16</v>
      </c>
      <c r="S463" s="118" t="e">
        <f>VLOOKUP(DATE(YEAR(F463),MONTH(F463),DAY(F463)),Virkedager!C:G,IF(E463="B",3,2),0)+INDEX('SLA-parameter DRIFT'!D:D,R463+2)</f>
        <v>#N/A</v>
      </c>
      <c r="T463" s="122" t="e">
        <f>VLOOKUP(DATE(YEAR(F463),MONTH(F463),DAY(F463)),Virkedager!C:G,2,0)+INDEX('SLA-parameter DRIFT'!B:B,R463+1)</f>
        <v>#N/A</v>
      </c>
      <c r="U463" s="173" t="e">
        <f>VLOOKUP(DATE(YEAR(F463),MONTH(F463),DAY(F463)),Virkedager!C:G,IF(E463="B",3,2)+INDEX('SLA-parameter DRIFT'!E:E,R463+0,0),0)+INDEX('SLA-parameter DRIFT'!D:D,R463+1)</f>
        <v>#N/A</v>
      </c>
      <c r="V463" s="122" t="e">
        <f>VLOOKUP(DATE(YEAR(F463),MONTH(F463),DAY(F463)),Virkedager!C:G,2,0)+INDEX('SLA-parameter DRIFT'!B:B,R463+2)</f>
        <v>#N/A</v>
      </c>
      <c r="W463" s="118" t="e">
        <f>VLOOKUP(DATE(YEAR(F463),MONTH(F463),DAY(F463)),Virkedager!C:G,IF(E463="B",4,3)+INDEX('SLA-parameter DRIFT'!E:E,R463+2,0),0)+INDEX('SLA-parameter DRIFT'!D:D,R463+2)</f>
        <v>#N/A</v>
      </c>
      <c r="X463" s="122" t="str">
        <f t="shared" si="54"/>
        <v/>
      </c>
      <c r="Y463" s="119">
        <f>SUMIF(Virkedager!C:C,"&lt;" &amp; H463,Virkedager!A:A)-SUMIF(Virkedager!C:C,"&lt;" &amp; X463,Virkedager!A:A)</f>
        <v>0</v>
      </c>
      <c r="Z463" s="121" t="str">
        <f t="shared" si="55"/>
        <v/>
      </c>
      <c r="AA463" s="123" t="str">
        <f t="shared" si="50"/>
        <v/>
      </c>
      <c r="AB463" s="124" t="str">
        <f t="shared" si="49"/>
        <v/>
      </c>
      <c r="AC463" s="172"/>
    </row>
    <row r="464" spans="2:29" s="139" customFormat="1" ht="15" x14ac:dyDescent="0.25">
      <c r="B464" s="141"/>
      <c r="C464" s="142"/>
      <c r="D464" s="147"/>
      <c r="E464" s="148"/>
      <c r="F464" s="143"/>
      <c r="G464" s="144"/>
      <c r="H464" s="143"/>
      <c r="I464" s="144"/>
      <c r="J464" s="145"/>
      <c r="K464" s="146"/>
      <c r="L464" s="116" t="s">
        <v>77</v>
      </c>
      <c r="M464" s="117" t="s">
        <v>137</v>
      </c>
      <c r="N464" s="118">
        <f t="shared" si="51"/>
        <v>0</v>
      </c>
      <c r="O464" s="118">
        <f t="shared" si="52"/>
        <v>0</v>
      </c>
      <c r="P464" s="119">
        <f>SUMIF(Virkedager!C:C,"&lt;" &amp; H464,Virkedager!A:A)-SUMIF(Virkedager!C:C,"&lt;" &amp; F464,Virkedager!A:A)</f>
        <v>0</v>
      </c>
      <c r="Q464" s="120" t="str">
        <f t="shared" si="53"/>
        <v>Operatøraksess</v>
      </c>
      <c r="R464" s="121">
        <f>MATCH(Q464,'SLA-parameter DRIFT'!A:A,0)</f>
        <v>16</v>
      </c>
      <c r="S464" s="118" t="e">
        <f>VLOOKUP(DATE(YEAR(F464),MONTH(F464),DAY(F464)),Virkedager!C:G,IF(E464="B",3,2),0)+INDEX('SLA-parameter DRIFT'!D:D,R464+2)</f>
        <v>#N/A</v>
      </c>
      <c r="T464" s="122" t="e">
        <f>VLOOKUP(DATE(YEAR(F464),MONTH(F464),DAY(F464)),Virkedager!C:G,2,0)+INDEX('SLA-parameter DRIFT'!B:B,R464+1)</f>
        <v>#N/A</v>
      </c>
      <c r="U464" s="173" t="e">
        <f>VLOOKUP(DATE(YEAR(F464),MONTH(F464),DAY(F464)),Virkedager!C:G,IF(E464="B",3,2)+INDEX('SLA-parameter DRIFT'!E:E,R464+0,0),0)+INDEX('SLA-parameter DRIFT'!D:D,R464+1)</f>
        <v>#N/A</v>
      </c>
      <c r="V464" s="122" t="e">
        <f>VLOOKUP(DATE(YEAR(F464),MONTH(F464),DAY(F464)),Virkedager!C:G,2,0)+INDEX('SLA-parameter DRIFT'!B:B,R464+2)</f>
        <v>#N/A</v>
      </c>
      <c r="W464" s="118" t="e">
        <f>VLOOKUP(DATE(YEAR(F464),MONTH(F464),DAY(F464)),Virkedager!C:G,IF(E464="B",4,3)+INDEX('SLA-parameter DRIFT'!E:E,R464+2,0),0)+INDEX('SLA-parameter DRIFT'!D:D,R464+2)</f>
        <v>#N/A</v>
      </c>
      <c r="X464" s="122" t="str">
        <f t="shared" si="54"/>
        <v/>
      </c>
      <c r="Y464" s="119">
        <f>SUMIF(Virkedager!C:C,"&lt;" &amp; H464,Virkedager!A:A)-SUMIF(Virkedager!C:C,"&lt;" &amp; X464,Virkedager!A:A)</f>
        <v>0</v>
      </c>
      <c r="Z464" s="121" t="str">
        <f t="shared" si="55"/>
        <v/>
      </c>
      <c r="AA464" s="123" t="str">
        <f t="shared" si="50"/>
        <v/>
      </c>
      <c r="AB464" s="124" t="str">
        <f t="shared" si="49"/>
        <v/>
      </c>
      <c r="AC464" s="172"/>
    </row>
    <row r="465" spans="2:29" s="139" customFormat="1" ht="15" x14ac:dyDescent="0.25">
      <c r="B465" s="141"/>
      <c r="C465" s="142"/>
      <c r="D465" s="147"/>
      <c r="E465" s="148"/>
      <c r="F465" s="143"/>
      <c r="G465" s="144"/>
      <c r="H465" s="143"/>
      <c r="I465" s="144"/>
      <c r="J465" s="145"/>
      <c r="K465" s="146"/>
      <c r="L465" s="116" t="s">
        <v>77</v>
      </c>
      <c r="M465" s="117" t="s">
        <v>137</v>
      </c>
      <c r="N465" s="118">
        <f t="shared" si="51"/>
        <v>0</v>
      </c>
      <c r="O465" s="118">
        <f t="shared" si="52"/>
        <v>0</v>
      </c>
      <c r="P465" s="119">
        <f>SUMIF(Virkedager!C:C,"&lt;" &amp; H465,Virkedager!A:A)-SUMIF(Virkedager!C:C,"&lt;" &amp; F465,Virkedager!A:A)</f>
        <v>0</v>
      </c>
      <c r="Q465" s="120" t="str">
        <f t="shared" si="53"/>
        <v>Operatøraksess</v>
      </c>
      <c r="R465" s="121">
        <f>MATCH(Q465,'SLA-parameter DRIFT'!A:A,0)</f>
        <v>16</v>
      </c>
      <c r="S465" s="118" t="e">
        <f>VLOOKUP(DATE(YEAR(F465),MONTH(F465),DAY(F465)),Virkedager!C:G,IF(E465="B",3,2),0)+INDEX('SLA-parameter DRIFT'!D:D,R465+2)</f>
        <v>#N/A</v>
      </c>
      <c r="T465" s="122" t="e">
        <f>VLOOKUP(DATE(YEAR(F465),MONTH(F465),DAY(F465)),Virkedager!C:G,2,0)+INDEX('SLA-parameter DRIFT'!B:B,R465+1)</f>
        <v>#N/A</v>
      </c>
      <c r="U465" s="173" t="e">
        <f>VLOOKUP(DATE(YEAR(F465),MONTH(F465),DAY(F465)),Virkedager!C:G,IF(E465="B",3,2)+INDEX('SLA-parameter DRIFT'!E:E,R465+0,0),0)+INDEX('SLA-parameter DRIFT'!D:D,R465+1)</f>
        <v>#N/A</v>
      </c>
      <c r="V465" s="122" t="e">
        <f>VLOOKUP(DATE(YEAR(F465),MONTH(F465),DAY(F465)),Virkedager!C:G,2,0)+INDEX('SLA-parameter DRIFT'!B:B,R465+2)</f>
        <v>#N/A</v>
      </c>
      <c r="W465" s="118" t="e">
        <f>VLOOKUP(DATE(YEAR(F465),MONTH(F465),DAY(F465)),Virkedager!C:G,IF(E465="B",4,3)+INDEX('SLA-parameter DRIFT'!E:E,R465+2,0),0)+INDEX('SLA-parameter DRIFT'!D:D,R465+2)</f>
        <v>#N/A</v>
      </c>
      <c r="X465" s="122" t="str">
        <f t="shared" si="54"/>
        <v/>
      </c>
      <c r="Y465" s="119">
        <f>SUMIF(Virkedager!C:C,"&lt;" &amp; H465,Virkedager!A:A)-SUMIF(Virkedager!C:C,"&lt;" &amp; X465,Virkedager!A:A)</f>
        <v>0</v>
      </c>
      <c r="Z465" s="121" t="str">
        <f t="shared" si="55"/>
        <v/>
      </c>
      <c r="AA465" s="123" t="str">
        <f t="shared" si="50"/>
        <v/>
      </c>
      <c r="AB465" s="124" t="str">
        <f t="shared" si="49"/>
        <v/>
      </c>
      <c r="AC465" s="172"/>
    </row>
    <row r="466" spans="2:29" s="139" customFormat="1" ht="15" x14ac:dyDescent="0.25">
      <c r="B466" s="141"/>
      <c r="C466" s="142"/>
      <c r="D466" s="147"/>
      <c r="E466" s="148"/>
      <c r="F466" s="143"/>
      <c r="G466" s="144"/>
      <c r="H466" s="143"/>
      <c r="I466" s="144"/>
      <c r="J466" s="145"/>
      <c r="K466" s="146"/>
      <c r="L466" s="116" t="s">
        <v>77</v>
      </c>
      <c r="M466" s="117" t="s">
        <v>137</v>
      </c>
      <c r="N466" s="118">
        <f t="shared" si="51"/>
        <v>0</v>
      </c>
      <c r="O466" s="118">
        <f t="shared" si="52"/>
        <v>0</v>
      </c>
      <c r="P466" s="119">
        <f>SUMIF(Virkedager!C:C,"&lt;" &amp; H466,Virkedager!A:A)-SUMIF(Virkedager!C:C,"&lt;" &amp; F466,Virkedager!A:A)</f>
        <v>0</v>
      </c>
      <c r="Q466" s="120" t="str">
        <f t="shared" si="53"/>
        <v>Operatøraksess</v>
      </c>
      <c r="R466" s="121">
        <f>MATCH(Q466,'SLA-parameter DRIFT'!A:A,0)</f>
        <v>16</v>
      </c>
      <c r="S466" s="118" t="e">
        <f>VLOOKUP(DATE(YEAR(F466),MONTH(F466),DAY(F466)),Virkedager!C:G,IF(E466="B",3,2),0)+INDEX('SLA-parameter DRIFT'!D:D,R466+2)</f>
        <v>#N/A</v>
      </c>
      <c r="T466" s="122" t="e">
        <f>VLOOKUP(DATE(YEAR(F466),MONTH(F466),DAY(F466)),Virkedager!C:G,2,0)+INDEX('SLA-parameter DRIFT'!B:B,R466+1)</f>
        <v>#N/A</v>
      </c>
      <c r="U466" s="173" t="e">
        <f>VLOOKUP(DATE(YEAR(F466),MONTH(F466),DAY(F466)),Virkedager!C:G,IF(E466="B",3,2)+INDEX('SLA-parameter DRIFT'!E:E,R466+0,0),0)+INDEX('SLA-parameter DRIFT'!D:D,R466+1)</f>
        <v>#N/A</v>
      </c>
      <c r="V466" s="122" t="e">
        <f>VLOOKUP(DATE(YEAR(F466),MONTH(F466),DAY(F466)),Virkedager!C:G,2,0)+INDEX('SLA-parameter DRIFT'!B:B,R466+2)</f>
        <v>#N/A</v>
      </c>
      <c r="W466" s="118" t="e">
        <f>VLOOKUP(DATE(YEAR(F466),MONTH(F466),DAY(F466)),Virkedager!C:G,IF(E466="B",4,3)+INDEX('SLA-parameter DRIFT'!E:E,R466+2,0),0)+INDEX('SLA-parameter DRIFT'!D:D,R466+2)</f>
        <v>#N/A</v>
      </c>
      <c r="X466" s="122" t="str">
        <f t="shared" si="54"/>
        <v/>
      </c>
      <c r="Y466" s="119">
        <f>SUMIF(Virkedager!C:C,"&lt;" &amp; H466,Virkedager!A:A)-SUMIF(Virkedager!C:C,"&lt;" &amp; X466,Virkedager!A:A)</f>
        <v>0</v>
      </c>
      <c r="Z466" s="121" t="str">
        <f t="shared" si="55"/>
        <v/>
      </c>
      <c r="AA466" s="123" t="str">
        <f t="shared" si="50"/>
        <v/>
      </c>
      <c r="AB466" s="124" t="str">
        <f t="shared" ref="AB466:AB529" si="56">IF(F466="","",IF(NOT(Z466),J466*0.06*AA466,0))</f>
        <v/>
      </c>
      <c r="AC466" s="172"/>
    </row>
    <row r="467" spans="2:29" s="139" customFormat="1" ht="15" x14ac:dyDescent="0.25">
      <c r="B467" s="141"/>
      <c r="C467" s="142"/>
      <c r="D467" s="147"/>
      <c r="E467" s="148"/>
      <c r="F467" s="143"/>
      <c r="G467" s="144"/>
      <c r="H467" s="143"/>
      <c r="I467" s="144"/>
      <c r="J467" s="145"/>
      <c r="K467" s="146"/>
      <c r="L467" s="116" t="s">
        <v>77</v>
      </c>
      <c r="M467" s="117" t="s">
        <v>137</v>
      </c>
      <c r="N467" s="118">
        <f t="shared" si="51"/>
        <v>0</v>
      </c>
      <c r="O467" s="118">
        <f t="shared" si="52"/>
        <v>0</v>
      </c>
      <c r="P467" s="119">
        <f>SUMIF(Virkedager!C:C,"&lt;" &amp; H467,Virkedager!A:A)-SUMIF(Virkedager!C:C,"&lt;" &amp; F467,Virkedager!A:A)</f>
        <v>0</v>
      </c>
      <c r="Q467" s="120" t="str">
        <f t="shared" si="53"/>
        <v>Operatøraksess</v>
      </c>
      <c r="R467" s="121">
        <f>MATCH(Q467,'SLA-parameter DRIFT'!A:A,0)</f>
        <v>16</v>
      </c>
      <c r="S467" s="118" t="e">
        <f>VLOOKUP(DATE(YEAR(F467),MONTH(F467),DAY(F467)),Virkedager!C:G,IF(E467="B",3,2),0)+INDEX('SLA-parameter DRIFT'!D:D,R467+2)</f>
        <v>#N/A</v>
      </c>
      <c r="T467" s="122" t="e">
        <f>VLOOKUP(DATE(YEAR(F467),MONTH(F467),DAY(F467)),Virkedager!C:G,2,0)+INDEX('SLA-parameter DRIFT'!B:B,R467+1)</f>
        <v>#N/A</v>
      </c>
      <c r="U467" s="173" t="e">
        <f>VLOOKUP(DATE(YEAR(F467),MONTH(F467),DAY(F467)),Virkedager!C:G,IF(E467="B",3,2)+INDEX('SLA-parameter DRIFT'!E:E,R467+0,0),0)+INDEX('SLA-parameter DRIFT'!D:D,R467+1)</f>
        <v>#N/A</v>
      </c>
      <c r="V467" s="122" t="e">
        <f>VLOOKUP(DATE(YEAR(F467),MONTH(F467),DAY(F467)),Virkedager!C:G,2,0)+INDEX('SLA-parameter DRIFT'!B:B,R467+2)</f>
        <v>#N/A</v>
      </c>
      <c r="W467" s="118" t="e">
        <f>VLOOKUP(DATE(YEAR(F467),MONTH(F467),DAY(F467)),Virkedager!C:G,IF(E467="B",4,3)+INDEX('SLA-parameter DRIFT'!E:E,R467+2,0),0)+INDEX('SLA-parameter DRIFT'!D:D,R467+2)</f>
        <v>#N/A</v>
      </c>
      <c r="X467" s="122" t="str">
        <f t="shared" si="54"/>
        <v/>
      </c>
      <c r="Y467" s="119">
        <f>SUMIF(Virkedager!C:C,"&lt;" &amp; H467,Virkedager!A:A)-SUMIF(Virkedager!C:C,"&lt;" &amp; X467,Virkedager!A:A)</f>
        <v>0</v>
      </c>
      <c r="Z467" s="121" t="str">
        <f t="shared" si="55"/>
        <v/>
      </c>
      <c r="AA467" s="123" t="str">
        <f t="shared" si="50"/>
        <v/>
      </c>
      <c r="AB467" s="124" t="str">
        <f t="shared" si="56"/>
        <v/>
      </c>
      <c r="AC467" s="172"/>
    </row>
    <row r="468" spans="2:29" s="139" customFormat="1" ht="15" x14ac:dyDescent="0.25">
      <c r="B468" s="141"/>
      <c r="C468" s="142"/>
      <c r="D468" s="147"/>
      <c r="E468" s="148"/>
      <c r="F468" s="143"/>
      <c r="G468" s="144"/>
      <c r="H468" s="143"/>
      <c r="I468" s="144"/>
      <c r="J468" s="145"/>
      <c r="K468" s="146"/>
      <c r="L468" s="116" t="s">
        <v>77</v>
      </c>
      <c r="M468" s="117" t="s">
        <v>137</v>
      </c>
      <c r="N468" s="118">
        <f t="shared" si="51"/>
        <v>0</v>
      </c>
      <c r="O468" s="118">
        <f t="shared" si="52"/>
        <v>0</v>
      </c>
      <c r="P468" s="119">
        <f>SUMIF(Virkedager!C:C,"&lt;" &amp; H468,Virkedager!A:A)-SUMIF(Virkedager!C:C,"&lt;" &amp; F468,Virkedager!A:A)</f>
        <v>0</v>
      </c>
      <c r="Q468" s="120" t="str">
        <f t="shared" si="53"/>
        <v>Operatøraksess</v>
      </c>
      <c r="R468" s="121">
        <f>MATCH(Q468,'SLA-parameter DRIFT'!A:A,0)</f>
        <v>16</v>
      </c>
      <c r="S468" s="118" t="e">
        <f>VLOOKUP(DATE(YEAR(F468),MONTH(F468),DAY(F468)),Virkedager!C:G,IF(E468="B",3,2),0)+INDEX('SLA-parameter DRIFT'!D:D,R468+2)</f>
        <v>#N/A</v>
      </c>
      <c r="T468" s="122" t="e">
        <f>VLOOKUP(DATE(YEAR(F468),MONTH(F468),DAY(F468)),Virkedager!C:G,2,0)+INDEX('SLA-parameter DRIFT'!B:B,R468+1)</f>
        <v>#N/A</v>
      </c>
      <c r="U468" s="173" t="e">
        <f>VLOOKUP(DATE(YEAR(F468),MONTH(F468),DAY(F468)),Virkedager!C:G,IF(E468="B",3,2)+INDEX('SLA-parameter DRIFT'!E:E,R468+0,0),0)+INDEX('SLA-parameter DRIFT'!D:D,R468+1)</f>
        <v>#N/A</v>
      </c>
      <c r="V468" s="122" t="e">
        <f>VLOOKUP(DATE(YEAR(F468),MONTH(F468),DAY(F468)),Virkedager!C:G,2,0)+INDEX('SLA-parameter DRIFT'!B:B,R468+2)</f>
        <v>#N/A</v>
      </c>
      <c r="W468" s="118" t="e">
        <f>VLOOKUP(DATE(YEAR(F468),MONTH(F468),DAY(F468)),Virkedager!C:G,IF(E468="B",4,3)+INDEX('SLA-parameter DRIFT'!E:E,R468+2,0),0)+INDEX('SLA-parameter DRIFT'!D:D,R468+2)</f>
        <v>#N/A</v>
      </c>
      <c r="X468" s="122" t="str">
        <f t="shared" si="54"/>
        <v/>
      </c>
      <c r="Y468" s="119">
        <f>SUMIF(Virkedager!C:C,"&lt;" &amp; H468,Virkedager!A:A)-SUMIF(Virkedager!C:C,"&lt;" &amp; X468,Virkedager!A:A)</f>
        <v>0</v>
      </c>
      <c r="Z468" s="121" t="str">
        <f t="shared" si="55"/>
        <v/>
      </c>
      <c r="AA468" s="123" t="str">
        <f t="shared" si="50"/>
        <v/>
      </c>
      <c r="AB468" s="124" t="str">
        <f t="shared" si="56"/>
        <v/>
      </c>
      <c r="AC468" s="172"/>
    </row>
    <row r="469" spans="2:29" s="139" customFormat="1" ht="15" x14ac:dyDescent="0.25">
      <c r="B469" s="141"/>
      <c r="C469" s="142"/>
      <c r="D469" s="147"/>
      <c r="E469" s="148"/>
      <c r="F469" s="143"/>
      <c r="G469" s="144"/>
      <c r="H469" s="143"/>
      <c r="I469" s="144"/>
      <c r="J469" s="145"/>
      <c r="K469" s="146"/>
      <c r="L469" s="116" t="s">
        <v>77</v>
      </c>
      <c r="M469" s="117" t="s">
        <v>137</v>
      </c>
      <c r="N469" s="118">
        <f t="shared" si="51"/>
        <v>0</v>
      </c>
      <c r="O469" s="118">
        <f t="shared" si="52"/>
        <v>0</v>
      </c>
      <c r="P469" s="119">
        <f>SUMIF(Virkedager!C:C,"&lt;" &amp; H469,Virkedager!A:A)-SUMIF(Virkedager!C:C,"&lt;" &amp; F469,Virkedager!A:A)</f>
        <v>0</v>
      </c>
      <c r="Q469" s="120" t="str">
        <f t="shared" si="53"/>
        <v>Operatøraksess</v>
      </c>
      <c r="R469" s="121">
        <f>MATCH(Q469,'SLA-parameter DRIFT'!A:A,0)</f>
        <v>16</v>
      </c>
      <c r="S469" s="118" t="e">
        <f>VLOOKUP(DATE(YEAR(F469),MONTH(F469),DAY(F469)),Virkedager!C:G,IF(E469="B",3,2),0)+INDEX('SLA-parameter DRIFT'!D:D,R469+2)</f>
        <v>#N/A</v>
      </c>
      <c r="T469" s="122" t="e">
        <f>VLOOKUP(DATE(YEAR(F469),MONTH(F469),DAY(F469)),Virkedager!C:G,2,0)+INDEX('SLA-parameter DRIFT'!B:B,R469+1)</f>
        <v>#N/A</v>
      </c>
      <c r="U469" s="173" t="e">
        <f>VLOOKUP(DATE(YEAR(F469),MONTH(F469),DAY(F469)),Virkedager!C:G,IF(E469="B",3,2)+INDEX('SLA-parameter DRIFT'!E:E,R469+0,0),0)+INDEX('SLA-parameter DRIFT'!D:D,R469+1)</f>
        <v>#N/A</v>
      </c>
      <c r="V469" s="122" t="e">
        <f>VLOOKUP(DATE(YEAR(F469),MONTH(F469),DAY(F469)),Virkedager!C:G,2,0)+INDEX('SLA-parameter DRIFT'!B:B,R469+2)</f>
        <v>#N/A</v>
      </c>
      <c r="W469" s="118" t="e">
        <f>VLOOKUP(DATE(YEAR(F469),MONTH(F469),DAY(F469)),Virkedager!C:G,IF(E469="B",4,3)+INDEX('SLA-parameter DRIFT'!E:E,R469+2,0),0)+INDEX('SLA-parameter DRIFT'!D:D,R469+2)</f>
        <v>#N/A</v>
      </c>
      <c r="X469" s="122" t="str">
        <f t="shared" si="54"/>
        <v/>
      </c>
      <c r="Y469" s="119">
        <f>SUMIF(Virkedager!C:C,"&lt;" &amp; H469,Virkedager!A:A)-SUMIF(Virkedager!C:C,"&lt;" &amp; X469,Virkedager!A:A)</f>
        <v>0</v>
      </c>
      <c r="Z469" s="121" t="str">
        <f t="shared" si="55"/>
        <v/>
      </c>
      <c r="AA469" s="123" t="str">
        <f t="shared" si="50"/>
        <v/>
      </c>
      <c r="AB469" s="124" t="str">
        <f t="shared" si="56"/>
        <v/>
      </c>
      <c r="AC469" s="172"/>
    </row>
    <row r="470" spans="2:29" s="139" customFormat="1" ht="15" x14ac:dyDescent="0.25">
      <c r="B470" s="141"/>
      <c r="C470" s="142"/>
      <c r="D470" s="147"/>
      <c r="E470" s="148"/>
      <c r="F470" s="143"/>
      <c r="G470" s="144"/>
      <c r="H470" s="143"/>
      <c r="I470" s="144"/>
      <c r="J470" s="145"/>
      <c r="K470" s="146"/>
      <c r="L470" s="116" t="s">
        <v>77</v>
      </c>
      <c r="M470" s="117" t="s">
        <v>137</v>
      </c>
      <c r="N470" s="118">
        <f t="shared" si="51"/>
        <v>0</v>
      </c>
      <c r="O470" s="118">
        <f t="shared" si="52"/>
        <v>0</v>
      </c>
      <c r="P470" s="119">
        <f>SUMIF(Virkedager!C:C,"&lt;" &amp; H470,Virkedager!A:A)-SUMIF(Virkedager!C:C,"&lt;" &amp; F470,Virkedager!A:A)</f>
        <v>0</v>
      </c>
      <c r="Q470" s="120" t="str">
        <f t="shared" si="53"/>
        <v>Operatøraksess</v>
      </c>
      <c r="R470" s="121">
        <f>MATCH(Q470,'SLA-parameter DRIFT'!A:A,0)</f>
        <v>16</v>
      </c>
      <c r="S470" s="118" t="e">
        <f>VLOOKUP(DATE(YEAR(F470),MONTH(F470),DAY(F470)),Virkedager!C:G,IF(E470="B",3,2),0)+INDEX('SLA-parameter DRIFT'!D:D,R470+2)</f>
        <v>#N/A</v>
      </c>
      <c r="T470" s="122" t="e">
        <f>VLOOKUP(DATE(YEAR(F470),MONTH(F470),DAY(F470)),Virkedager!C:G,2,0)+INDEX('SLA-parameter DRIFT'!B:B,R470+1)</f>
        <v>#N/A</v>
      </c>
      <c r="U470" s="173" t="e">
        <f>VLOOKUP(DATE(YEAR(F470),MONTH(F470),DAY(F470)),Virkedager!C:G,IF(E470="B",3,2)+INDEX('SLA-parameter DRIFT'!E:E,R470+0,0),0)+INDEX('SLA-parameter DRIFT'!D:D,R470+1)</f>
        <v>#N/A</v>
      </c>
      <c r="V470" s="122" t="e">
        <f>VLOOKUP(DATE(YEAR(F470),MONTH(F470),DAY(F470)),Virkedager!C:G,2,0)+INDEX('SLA-parameter DRIFT'!B:B,R470+2)</f>
        <v>#N/A</v>
      </c>
      <c r="W470" s="118" t="e">
        <f>VLOOKUP(DATE(YEAR(F470),MONTH(F470),DAY(F470)),Virkedager!C:G,IF(E470="B",4,3)+INDEX('SLA-parameter DRIFT'!E:E,R470+2,0),0)+INDEX('SLA-parameter DRIFT'!D:D,R470+2)</f>
        <v>#N/A</v>
      </c>
      <c r="X470" s="122" t="str">
        <f t="shared" si="54"/>
        <v/>
      </c>
      <c r="Y470" s="119">
        <f>SUMIF(Virkedager!C:C,"&lt;" &amp; H470,Virkedager!A:A)-SUMIF(Virkedager!C:C,"&lt;" &amp; X470,Virkedager!A:A)</f>
        <v>0</v>
      </c>
      <c r="Z470" s="121" t="str">
        <f t="shared" si="55"/>
        <v/>
      </c>
      <c r="AA470" s="123" t="str">
        <f t="shared" si="50"/>
        <v/>
      </c>
      <c r="AB470" s="124" t="str">
        <f t="shared" si="56"/>
        <v/>
      </c>
      <c r="AC470" s="172"/>
    </row>
    <row r="471" spans="2:29" s="139" customFormat="1" ht="15" x14ac:dyDescent="0.25">
      <c r="B471" s="141"/>
      <c r="C471" s="142"/>
      <c r="D471" s="147"/>
      <c r="E471" s="148"/>
      <c r="F471" s="143"/>
      <c r="G471" s="144"/>
      <c r="H471" s="143"/>
      <c r="I471" s="144"/>
      <c r="J471" s="145"/>
      <c r="K471" s="146"/>
      <c r="L471" s="116" t="s">
        <v>77</v>
      </c>
      <c r="M471" s="117" t="s">
        <v>137</v>
      </c>
      <c r="N471" s="118">
        <f t="shared" si="51"/>
        <v>0</v>
      </c>
      <c r="O471" s="118">
        <f t="shared" si="52"/>
        <v>0</v>
      </c>
      <c r="P471" s="119">
        <f>SUMIF(Virkedager!C:C,"&lt;" &amp; H471,Virkedager!A:A)-SUMIF(Virkedager!C:C,"&lt;" &amp; F471,Virkedager!A:A)</f>
        <v>0</v>
      </c>
      <c r="Q471" s="120" t="str">
        <f t="shared" si="53"/>
        <v>Operatøraksess</v>
      </c>
      <c r="R471" s="121">
        <f>MATCH(Q471,'SLA-parameter DRIFT'!A:A,0)</f>
        <v>16</v>
      </c>
      <c r="S471" s="118" t="e">
        <f>VLOOKUP(DATE(YEAR(F471),MONTH(F471),DAY(F471)),Virkedager!C:G,IF(E471="B",3,2),0)+INDEX('SLA-parameter DRIFT'!D:D,R471+2)</f>
        <v>#N/A</v>
      </c>
      <c r="T471" s="122" t="e">
        <f>VLOOKUP(DATE(YEAR(F471),MONTH(F471),DAY(F471)),Virkedager!C:G,2,0)+INDEX('SLA-parameter DRIFT'!B:B,R471+1)</f>
        <v>#N/A</v>
      </c>
      <c r="U471" s="173" t="e">
        <f>VLOOKUP(DATE(YEAR(F471),MONTH(F471),DAY(F471)),Virkedager!C:G,IF(E471="B",3,2)+INDEX('SLA-parameter DRIFT'!E:E,R471+0,0),0)+INDEX('SLA-parameter DRIFT'!D:D,R471+1)</f>
        <v>#N/A</v>
      </c>
      <c r="V471" s="122" t="e">
        <f>VLOOKUP(DATE(YEAR(F471),MONTH(F471),DAY(F471)),Virkedager!C:G,2,0)+INDEX('SLA-parameter DRIFT'!B:B,R471+2)</f>
        <v>#N/A</v>
      </c>
      <c r="W471" s="118" t="e">
        <f>VLOOKUP(DATE(YEAR(F471),MONTH(F471),DAY(F471)),Virkedager!C:G,IF(E471="B",4,3)+INDEX('SLA-parameter DRIFT'!E:E,R471+2,0),0)+INDEX('SLA-parameter DRIFT'!D:D,R471+2)</f>
        <v>#N/A</v>
      </c>
      <c r="X471" s="122" t="str">
        <f t="shared" si="54"/>
        <v/>
      </c>
      <c r="Y471" s="119">
        <f>SUMIF(Virkedager!C:C,"&lt;" &amp; H471,Virkedager!A:A)-SUMIF(Virkedager!C:C,"&lt;" &amp; X471,Virkedager!A:A)</f>
        <v>0</v>
      </c>
      <c r="Z471" s="121" t="str">
        <f t="shared" si="55"/>
        <v/>
      </c>
      <c r="AA471" s="123" t="str">
        <f t="shared" si="50"/>
        <v/>
      </c>
      <c r="AB471" s="124" t="str">
        <f t="shared" si="56"/>
        <v/>
      </c>
      <c r="AC471" s="172"/>
    </row>
    <row r="472" spans="2:29" s="139" customFormat="1" ht="15" x14ac:dyDescent="0.25">
      <c r="B472" s="141"/>
      <c r="C472" s="142"/>
      <c r="D472" s="147"/>
      <c r="E472" s="148"/>
      <c r="F472" s="143"/>
      <c r="G472" s="144"/>
      <c r="H472" s="143"/>
      <c r="I472" s="144"/>
      <c r="J472" s="145"/>
      <c r="K472" s="146"/>
      <c r="L472" s="116" t="s">
        <v>77</v>
      </c>
      <c r="M472" s="117" t="s">
        <v>137</v>
      </c>
      <c r="N472" s="118">
        <f t="shared" si="51"/>
        <v>0</v>
      </c>
      <c r="O472" s="118">
        <f t="shared" si="52"/>
        <v>0</v>
      </c>
      <c r="P472" s="119">
        <f>SUMIF(Virkedager!C:C,"&lt;" &amp; H472,Virkedager!A:A)-SUMIF(Virkedager!C:C,"&lt;" &amp; F472,Virkedager!A:A)</f>
        <v>0</v>
      </c>
      <c r="Q472" s="120" t="str">
        <f t="shared" si="53"/>
        <v>Operatøraksess</v>
      </c>
      <c r="R472" s="121">
        <f>MATCH(Q472,'SLA-parameter DRIFT'!A:A,0)</f>
        <v>16</v>
      </c>
      <c r="S472" s="118" t="e">
        <f>VLOOKUP(DATE(YEAR(F472),MONTH(F472),DAY(F472)),Virkedager!C:G,IF(E472="B",3,2),0)+INDEX('SLA-parameter DRIFT'!D:D,R472+2)</f>
        <v>#N/A</v>
      </c>
      <c r="T472" s="122" t="e">
        <f>VLOOKUP(DATE(YEAR(F472),MONTH(F472),DAY(F472)),Virkedager!C:G,2,0)+INDEX('SLA-parameter DRIFT'!B:B,R472+1)</f>
        <v>#N/A</v>
      </c>
      <c r="U472" s="173" t="e">
        <f>VLOOKUP(DATE(YEAR(F472),MONTH(F472),DAY(F472)),Virkedager!C:G,IF(E472="B",3,2)+INDEX('SLA-parameter DRIFT'!E:E,R472+0,0),0)+INDEX('SLA-parameter DRIFT'!D:D,R472+1)</f>
        <v>#N/A</v>
      </c>
      <c r="V472" s="122" t="e">
        <f>VLOOKUP(DATE(YEAR(F472),MONTH(F472),DAY(F472)),Virkedager!C:G,2,0)+INDEX('SLA-parameter DRIFT'!B:B,R472+2)</f>
        <v>#N/A</v>
      </c>
      <c r="W472" s="118" t="e">
        <f>VLOOKUP(DATE(YEAR(F472),MONTH(F472),DAY(F472)),Virkedager!C:G,IF(E472="B",4,3)+INDEX('SLA-parameter DRIFT'!E:E,R472+2,0),0)+INDEX('SLA-parameter DRIFT'!D:D,R472+2)</f>
        <v>#N/A</v>
      </c>
      <c r="X472" s="122" t="str">
        <f t="shared" si="54"/>
        <v/>
      </c>
      <c r="Y472" s="119">
        <f>SUMIF(Virkedager!C:C,"&lt;" &amp; H472,Virkedager!A:A)-SUMIF(Virkedager!C:C,"&lt;" &amp; X472,Virkedager!A:A)</f>
        <v>0</v>
      </c>
      <c r="Z472" s="121" t="str">
        <f t="shared" si="55"/>
        <v/>
      </c>
      <c r="AA472" s="123" t="str">
        <f t="shared" si="50"/>
        <v/>
      </c>
      <c r="AB472" s="124" t="str">
        <f t="shared" si="56"/>
        <v/>
      </c>
      <c r="AC472" s="172"/>
    </row>
    <row r="473" spans="2:29" s="139" customFormat="1" ht="15" x14ac:dyDescent="0.25">
      <c r="B473" s="141"/>
      <c r="C473" s="142"/>
      <c r="D473" s="147"/>
      <c r="E473" s="148"/>
      <c r="F473" s="143"/>
      <c r="G473" s="144"/>
      <c r="H473" s="143"/>
      <c r="I473" s="144"/>
      <c r="J473" s="145"/>
      <c r="K473" s="146"/>
      <c r="L473" s="116" t="s">
        <v>77</v>
      </c>
      <c r="M473" s="117" t="s">
        <v>137</v>
      </c>
      <c r="N473" s="118">
        <f t="shared" si="51"/>
        <v>0</v>
      </c>
      <c r="O473" s="118">
        <f t="shared" si="52"/>
        <v>0</v>
      </c>
      <c r="P473" s="119">
        <f>SUMIF(Virkedager!C:C,"&lt;" &amp; H473,Virkedager!A:A)-SUMIF(Virkedager!C:C,"&lt;" &amp; F473,Virkedager!A:A)</f>
        <v>0</v>
      </c>
      <c r="Q473" s="120" t="str">
        <f t="shared" si="53"/>
        <v>Operatøraksess</v>
      </c>
      <c r="R473" s="121">
        <f>MATCH(Q473,'SLA-parameter DRIFT'!A:A,0)</f>
        <v>16</v>
      </c>
      <c r="S473" s="118" t="e">
        <f>VLOOKUP(DATE(YEAR(F473),MONTH(F473),DAY(F473)),Virkedager!C:G,IF(E473="B",3,2),0)+INDEX('SLA-parameter DRIFT'!D:D,R473+2)</f>
        <v>#N/A</v>
      </c>
      <c r="T473" s="122" t="e">
        <f>VLOOKUP(DATE(YEAR(F473),MONTH(F473),DAY(F473)),Virkedager!C:G,2,0)+INDEX('SLA-parameter DRIFT'!B:B,R473+1)</f>
        <v>#N/A</v>
      </c>
      <c r="U473" s="173" t="e">
        <f>VLOOKUP(DATE(YEAR(F473),MONTH(F473),DAY(F473)),Virkedager!C:G,IF(E473="B",3,2)+INDEX('SLA-parameter DRIFT'!E:E,R473+0,0),0)+INDEX('SLA-parameter DRIFT'!D:D,R473+1)</f>
        <v>#N/A</v>
      </c>
      <c r="V473" s="122" t="e">
        <f>VLOOKUP(DATE(YEAR(F473),MONTH(F473),DAY(F473)),Virkedager!C:G,2,0)+INDEX('SLA-parameter DRIFT'!B:B,R473+2)</f>
        <v>#N/A</v>
      </c>
      <c r="W473" s="118" t="e">
        <f>VLOOKUP(DATE(YEAR(F473),MONTH(F473),DAY(F473)),Virkedager!C:G,IF(E473="B",4,3)+INDEX('SLA-parameter DRIFT'!E:E,R473+2,0),0)+INDEX('SLA-parameter DRIFT'!D:D,R473+2)</f>
        <v>#N/A</v>
      </c>
      <c r="X473" s="122" t="str">
        <f t="shared" si="54"/>
        <v/>
      </c>
      <c r="Y473" s="119">
        <f>SUMIF(Virkedager!C:C,"&lt;" &amp; H473,Virkedager!A:A)-SUMIF(Virkedager!C:C,"&lt;" &amp; X473,Virkedager!A:A)</f>
        <v>0</v>
      </c>
      <c r="Z473" s="121" t="str">
        <f t="shared" si="55"/>
        <v/>
      </c>
      <c r="AA473" s="123" t="str">
        <f t="shared" si="50"/>
        <v/>
      </c>
      <c r="AB473" s="124" t="str">
        <f t="shared" si="56"/>
        <v/>
      </c>
      <c r="AC473" s="172"/>
    </row>
    <row r="474" spans="2:29" s="139" customFormat="1" ht="15" x14ac:dyDescent="0.25">
      <c r="B474" s="141"/>
      <c r="C474" s="142"/>
      <c r="D474" s="147"/>
      <c r="E474" s="148"/>
      <c r="F474" s="143"/>
      <c r="G474" s="144"/>
      <c r="H474" s="143"/>
      <c r="I474" s="144"/>
      <c r="J474" s="145"/>
      <c r="K474" s="146"/>
      <c r="L474" s="116" t="s">
        <v>77</v>
      </c>
      <c r="M474" s="117" t="s">
        <v>137</v>
      </c>
      <c r="N474" s="118">
        <f t="shared" si="51"/>
        <v>0</v>
      </c>
      <c r="O474" s="118">
        <f t="shared" si="52"/>
        <v>0</v>
      </c>
      <c r="P474" s="119">
        <f>SUMIF(Virkedager!C:C,"&lt;" &amp; H474,Virkedager!A:A)-SUMIF(Virkedager!C:C,"&lt;" &amp; F474,Virkedager!A:A)</f>
        <v>0</v>
      </c>
      <c r="Q474" s="120" t="str">
        <f t="shared" si="53"/>
        <v>Operatøraksess</v>
      </c>
      <c r="R474" s="121">
        <f>MATCH(Q474,'SLA-parameter DRIFT'!A:A,0)</f>
        <v>16</v>
      </c>
      <c r="S474" s="118" t="e">
        <f>VLOOKUP(DATE(YEAR(F474),MONTH(F474),DAY(F474)),Virkedager!C:G,IF(E474="B",3,2),0)+INDEX('SLA-parameter DRIFT'!D:D,R474+2)</f>
        <v>#N/A</v>
      </c>
      <c r="T474" s="122" t="e">
        <f>VLOOKUP(DATE(YEAR(F474),MONTH(F474),DAY(F474)),Virkedager!C:G,2,0)+INDEX('SLA-parameter DRIFT'!B:B,R474+1)</f>
        <v>#N/A</v>
      </c>
      <c r="U474" s="173" t="e">
        <f>VLOOKUP(DATE(YEAR(F474),MONTH(F474),DAY(F474)),Virkedager!C:G,IF(E474="B",3,2)+INDEX('SLA-parameter DRIFT'!E:E,R474+0,0),0)+INDEX('SLA-parameter DRIFT'!D:D,R474+1)</f>
        <v>#N/A</v>
      </c>
      <c r="V474" s="122" t="e">
        <f>VLOOKUP(DATE(YEAR(F474),MONTH(F474),DAY(F474)),Virkedager!C:G,2,0)+INDEX('SLA-parameter DRIFT'!B:B,R474+2)</f>
        <v>#N/A</v>
      </c>
      <c r="W474" s="118" t="e">
        <f>VLOOKUP(DATE(YEAR(F474),MONTH(F474),DAY(F474)),Virkedager!C:G,IF(E474="B",4,3)+INDEX('SLA-parameter DRIFT'!E:E,R474+2,0),0)+INDEX('SLA-parameter DRIFT'!D:D,R474+2)</f>
        <v>#N/A</v>
      </c>
      <c r="X474" s="122" t="str">
        <f t="shared" si="54"/>
        <v/>
      </c>
      <c r="Y474" s="119">
        <f>SUMIF(Virkedager!C:C,"&lt;" &amp; H474,Virkedager!A:A)-SUMIF(Virkedager!C:C,"&lt;" &amp; X474,Virkedager!A:A)</f>
        <v>0</v>
      </c>
      <c r="Z474" s="121" t="str">
        <f t="shared" si="55"/>
        <v/>
      </c>
      <c r="AA474" s="123" t="str">
        <f t="shared" si="50"/>
        <v/>
      </c>
      <c r="AB474" s="124" t="str">
        <f t="shared" si="56"/>
        <v/>
      </c>
      <c r="AC474" s="172"/>
    </row>
    <row r="475" spans="2:29" s="139" customFormat="1" ht="15" x14ac:dyDescent="0.25">
      <c r="B475" s="141"/>
      <c r="C475" s="142"/>
      <c r="D475" s="147"/>
      <c r="E475" s="148"/>
      <c r="F475" s="143"/>
      <c r="G475" s="144"/>
      <c r="H475" s="143"/>
      <c r="I475" s="144"/>
      <c r="J475" s="145"/>
      <c r="K475" s="146"/>
      <c r="L475" s="116" t="s">
        <v>77</v>
      </c>
      <c r="M475" s="117" t="s">
        <v>137</v>
      </c>
      <c r="N475" s="118">
        <f t="shared" si="51"/>
        <v>0</v>
      </c>
      <c r="O475" s="118">
        <f t="shared" si="52"/>
        <v>0</v>
      </c>
      <c r="P475" s="119">
        <f>SUMIF(Virkedager!C:C,"&lt;" &amp; H475,Virkedager!A:A)-SUMIF(Virkedager!C:C,"&lt;" &amp; F475,Virkedager!A:A)</f>
        <v>0</v>
      </c>
      <c r="Q475" s="120" t="str">
        <f t="shared" si="53"/>
        <v>Operatøraksess</v>
      </c>
      <c r="R475" s="121">
        <f>MATCH(Q475,'SLA-parameter DRIFT'!A:A,0)</f>
        <v>16</v>
      </c>
      <c r="S475" s="118" t="e">
        <f>VLOOKUP(DATE(YEAR(F475),MONTH(F475),DAY(F475)),Virkedager!C:G,IF(E475="B",3,2),0)+INDEX('SLA-parameter DRIFT'!D:D,R475+2)</f>
        <v>#N/A</v>
      </c>
      <c r="T475" s="122" t="e">
        <f>VLOOKUP(DATE(YEAR(F475),MONTH(F475),DAY(F475)),Virkedager!C:G,2,0)+INDEX('SLA-parameter DRIFT'!B:B,R475+1)</f>
        <v>#N/A</v>
      </c>
      <c r="U475" s="173" t="e">
        <f>VLOOKUP(DATE(YEAR(F475),MONTH(F475),DAY(F475)),Virkedager!C:G,IF(E475="B",3,2)+INDEX('SLA-parameter DRIFT'!E:E,R475+0,0),0)+INDEX('SLA-parameter DRIFT'!D:D,R475+1)</f>
        <v>#N/A</v>
      </c>
      <c r="V475" s="122" t="e">
        <f>VLOOKUP(DATE(YEAR(F475),MONTH(F475),DAY(F475)),Virkedager!C:G,2,0)+INDEX('SLA-parameter DRIFT'!B:B,R475+2)</f>
        <v>#N/A</v>
      </c>
      <c r="W475" s="118" t="e">
        <f>VLOOKUP(DATE(YEAR(F475),MONTH(F475),DAY(F475)),Virkedager!C:G,IF(E475="B",4,3)+INDEX('SLA-parameter DRIFT'!E:E,R475+2,0),0)+INDEX('SLA-parameter DRIFT'!D:D,R475+2)</f>
        <v>#N/A</v>
      </c>
      <c r="X475" s="122" t="str">
        <f t="shared" si="54"/>
        <v/>
      </c>
      <c r="Y475" s="119">
        <f>SUMIF(Virkedager!C:C,"&lt;" &amp; H475,Virkedager!A:A)-SUMIF(Virkedager!C:C,"&lt;" &amp; X475,Virkedager!A:A)</f>
        <v>0</v>
      </c>
      <c r="Z475" s="121" t="str">
        <f t="shared" si="55"/>
        <v/>
      </c>
      <c r="AA475" s="123" t="str">
        <f t="shared" si="50"/>
        <v/>
      </c>
      <c r="AB475" s="124" t="str">
        <f t="shared" si="56"/>
        <v/>
      </c>
      <c r="AC475" s="172"/>
    </row>
    <row r="476" spans="2:29" s="139" customFormat="1" ht="15" x14ac:dyDescent="0.25">
      <c r="B476" s="141"/>
      <c r="C476" s="142"/>
      <c r="D476" s="147"/>
      <c r="E476" s="148"/>
      <c r="F476" s="143"/>
      <c r="G476" s="144"/>
      <c r="H476" s="143"/>
      <c r="I476" s="144"/>
      <c r="J476" s="145"/>
      <c r="K476" s="146"/>
      <c r="L476" s="116" t="s">
        <v>77</v>
      </c>
      <c r="M476" s="117" t="s">
        <v>137</v>
      </c>
      <c r="N476" s="118">
        <f t="shared" si="51"/>
        <v>0</v>
      </c>
      <c r="O476" s="118">
        <f t="shared" si="52"/>
        <v>0</v>
      </c>
      <c r="P476" s="119">
        <f>SUMIF(Virkedager!C:C,"&lt;" &amp; H476,Virkedager!A:A)-SUMIF(Virkedager!C:C,"&lt;" &amp; F476,Virkedager!A:A)</f>
        <v>0</v>
      </c>
      <c r="Q476" s="120" t="str">
        <f t="shared" si="53"/>
        <v>Operatøraksess</v>
      </c>
      <c r="R476" s="121">
        <f>MATCH(Q476,'SLA-parameter DRIFT'!A:A,0)</f>
        <v>16</v>
      </c>
      <c r="S476" s="118" t="e">
        <f>VLOOKUP(DATE(YEAR(F476),MONTH(F476),DAY(F476)),Virkedager!C:G,IF(E476="B",3,2),0)+INDEX('SLA-parameter DRIFT'!D:D,R476+2)</f>
        <v>#N/A</v>
      </c>
      <c r="T476" s="122" t="e">
        <f>VLOOKUP(DATE(YEAR(F476),MONTH(F476),DAY(F476)),Virkedager!C:G,2,0)+INDEX('SLA-parameter DRIFT'!B:B,R476+1)</f>
        <v>#N/A</v>
      </c>
      <c r="U476" s="173" t="e">
        <f>VLOOKUP(DATE(YEAR(F476),MONTH(F476),DAY(F476)),Virkedager!C:G,IF(E476="B",3,2)+INDEX('SLA-parameter DRIFT'!E:E,R476+0,0),0)+INDEX('SLA-parameter DRIFT'!D:D,R476+1)</f>
        <v>#N/A</v>
      </c>
      <c r="V476" s="122" t="e">
        <f>VLOOKUP(DATE(YEAR(F476),MONTH(F476),DAY(F476)),Virkedager!C:G,2,0)+INDEX('SLA-parameter DRIFT'!B:B,R476+2)</f>
        <v>#N/A</v>
      </c>
      <c r="W476" s="118" t="e">
        <f>VLOOKUP(DATE(YEAR(F476),MONTH(F476),DAY(F476)),Virkedager!C:G,IF(E476="B",4,3)+INDEX('SLA-parameter DRIFT'!E:E,R476+2,0),0)+INDEX('SLA-parameter DRIFT'!D:D,R476+2)</f>
        <v>#N/A</v>
      </c>
      <c r="X476" s="122" t="str">
        <f t="shared" si="54"/>
        <v/>
      </c>
      <c r="Y476" s="119">
        <f>SUMIF(Virkedager!C:C,"&lt;" &amp; H476,Virkedager!A:A)-SUMIF(Virkedager!C:C,"&lt;" &amp; X476,Virkedager!A:A)</f>
        <v>0</v>
      </c>
      <c r="Z476" s="121" t="str">
        <f t="shared" si="55"/>
        <v/>
      </c>
      <c r="AA476" s="123" t="str">
        <f t="shared" si="50"/>
        <v/>
      </c>
      <c r="AB476" s="124" t="str">
        <f t="shared" si="56"/>
        <v/>
      </c>
      <c r="AC476" s="172"/>
    </row>
    <row r="477" spans="2:29" s="139" customFormat="1" ht="15" x14ac:dyDescent="0.25">
      <c r="B477" s="141"/>
      <c r="C477" s="142"/>
      <c r="D477" s="147"/>
      <c r="E477" s="148"/>
      <c r="F477" s="143"/>
      <c r="G477" s="144"/>
      <c r="H477" s="143"/>
      <c r="I477" s="144"/>
      <c r="J477" s="145"/>
      <c r="K477" s="146"/>
      <c r="L477" s="116" t="s">
        <v>77</v>
      </c>
      <c r="M477" s="117" t="s">
        <v>137</v>
      </c>
      <c r="N477" s="118">
        <f t="shared" si="51"/>
        <v>0</v>
      </c>
      <c r="O477" s="118">
        <f t="shared" si="52"/>
        <v>0</v>
      </c>
      <c r="P477" s="119">
        <f>SUMIF(Virkedager!C:C,"&lt;" &amp; H477,Virkedager!A:A)-SUMIF(Virkedager!C:C,"&lt;" &amp; F477,Virkedager!A:A)</f>
        <v>0</v>
      </c>
      <c r="Q477" s="120" t="str">
        <f t="shared" si="53"/>
        <v>Operatøraksess</v>
      </c>
      <c r="R477" s="121">
        <f>MATCH(Q477,'SLA-parameter DRIFT'!A:A,0)</f>
        <v>16</v>
      </c>
      <c r="S477" s="118" t="e">
        <f>VLOOKUP(DATE(YEAR(F477),MONTH(F477),DAY(F477)),Virkedager!C:G,IF(E477="B",3,2),0)+INDEX('SLA-parameter DRIFT'!D:D,R477+2)</f>
        <v>#N/A</v>
      </c>
      <c r="T477" s="122" t="e">
        <f>VLOOKUP(DATE(YEAR(F477),MONTH(F477),DAY(F477)),Virkedager!C:G,2,0)+INDEX('SLA-parameter DRIFT'!B:B,R477+1)</f>
        <v>#N/A</v>
      </c>
      <c r="U477" s="173" t="e">
        <f>VLOOKUP(DATE(YEAR(F477),MONTH(F477),DAY(F477)),Virkedager!C:G,IF(E477="B",3,2)+INDEX('SLA-parameter DRIFT'!E:E,R477+0,0),0)+INDEX('SLA-parameter DRIFT'!D:D,R477+1)</f>
        <v>#N/A</v>
      </c>
      <c r="V477" s="122" t="e">
        <f>VLOOKUP(DATE(YEAR(F477),MONTH(F477),DAY(F477)),Virkedager!C:G,2,0)+INDEX('SLA-parameter DRIFT'!B:B,R477+2)</f>
        <v>#N/A</v>
      </c>
      <c r="W477" s="118" t="e">
        <f>VLOOKUP(DATE(YEAR(F477),MONTH(F477),DAY(F477)),Virkedager!C:G,IF(E477="B",4,3)+INDEX('SLA-parameter DRIFT'!E:E,R477+2,0),0)+INDEX('SLA-parameter DRIFT'!D:D,R477+2)</f>
        <v>#N/A</v>
      </c>
      <c r="X477" s="122" t="str">
        <f t="shared" si="54"/>
        <v/>
      </c>
      <c r="Y477" s="119">
        <f>SUMIF(Virkedager!C:C,"&lt;" &amp; H477,Virkedager!A:A)-SUMIF(Virkedager!C:C,"&lt;" &amp; X477,Virkedager!A:A)</f>
        <v>0</v>
      </c>
      <c r="Z477" s="121" t="str">
        <f t="shared" si="55"/>
        <v/>
      </c>
      <c r="AA477" s="123" t="str">
        <f t="shared" si="50"/>
        <v/>
      </c>
      <c r="AB477" s="124" t="str">
        <f t="shared" si="56"/>
        <v/>
      </c>
      <c r="AC477" s="172"/>
    </row>
    <row r="478" spans="2:29" s="139" customFormat="1" ht="15" x14ac:dyDescent="0.25">
      <c r="B478" s="141"/>
      <c r="C478" s="142"/>
      <c r="D478" s="147"/>
      <c r="E478" s="148"/>
      <c r="F478" s="143"/>
      <c r="G478" s="144"/>
      <c r="H478" s="143"/>
      <c r="I478" s="144"/>
      <c r="J478" s="145"/>
      <c r="K478" s="146"/>
      <c r="L478" s="116" t="s">
        <v>77</v>
      </c>
      <c r="M478" s="117" t="s">
        <v>137</v>
      </c>
      <c r="N478" s="118">
        <f t="shared" si="51"/>
        <v>0</v>
      </c>
      <c r="O478" s="118">
        <f t="shared" si="52"/>
        <v>0</v>
      </c>
      <c r="P478" s="119">
        <f>SUMIF(Virkedager!C:C,"&lt;" &amp; H478,Virkedager!A:A)-SUMIF(Virkedager!C:C,"&lt;" &amp; F478,Virkedager!A:A)</f>
        <v>0</v>
      </c>
      <c r="Q478" s="120" t="str">
        <f t="shared" si="53"/>
        <v>Operatøraksess</v>
      </c>
      <c r="R478" s="121">
        <f>MATCH(Q478,'SLA-parameter DRIFT'!A:A,0)</f>
        <v>16</v>
      </c>
      <c r="S478" s="118" t="e">
        <f>VLOOKUP(DATE(YEAR(F478),MONTH(F478),DAY(F478)),Virkedager!C:G,IF(E478="B",3,2),0)+INDEX('SLA-parameter DRIFT'!D:D,R478+2)</f>
        <v>#N/A</v>
      </c>
      <c r="T478" s="122" t="e">
        <f>VLOOKUP(DATE(YEAR(F478),MONTH(F478),DAY(F478)),Virkedager!C:G,2,0)+INDEX('SLA-parameter DRIFT'!B:B,R478+1)</f>
        <v>#N/A</v>
      </c>
      <c r="U478" s="173" t="e">
        <f>VLOOKUP(DATE(YEAR(F478),MONTH(F478),DAY(F478)),Virkedager!C:G,IF(E478="B",3,2)+INDEX('SLA-parameter DRIFT'!E:E,R478+0,0),0)+INDEX('SLA-parameter DRIFT'!D:D,R478+1)</f>
        <v>#N/A</v>
      </c>
      <c r="V478" s="122" t="e">
        <f>VLOOKUP(DATE(YEAR(F478),MONTH(F478),DAY(F478)),Virkedager!C:G,2,0)+INDEX('SLA-parameter DRIFT'!B:B,R478+2)</f>
        <v>#N/A</v>
      </c>
      <c r="W478" s="118" t="e">
        <f>VLOOKUP(DATE(YEAR(F478),MONTH(F478),DAY(F478)),Virkedager!C:G,IF(E478="B",4,3)+INDEX('SLA-parameter DRIFT'!E:E,R478+2,0),0)+INDEX('SLA-parameter DRIFT'!D:D,R478+2)</f>
        <v>#N/A</v>
      </c>
      <c r="X478" s="122" t="str">
        <f t="shared" si="54"/>
        <v/>
      </c>
      <c r="Y478" s="119">
        <f>SUMIF(Virkedager!C:C,"&lt;" &amp; H478,Virkedager!A:A)-SUMIF(Virkedager!C:C,"&lt;" &amp; X478,Virkedager!A:A)</f>
        <v>0</v>
      </c>
      <c r="Z478" s="121" t="str">
        <f t="shared" si="55"/>
        <v/>
      </c>
      <c r="AA478" s="123" t="str">
        <f t="shared" si="50"/>
        <v/>
      </c>
      <c r="AB478" s="124" t="str">
        <f t="shared" si="56"/>
        <v/>
      </c>
      <c r="AC478" s="172"/>
    </row>
    <row r="479" spans="2:29" s="139" customFormat="1" ht="15" x14ac:dyDescent="0.25">
      <c r="B479" s="141"/>
      <c r="C479" s="142"/>
      <c r="D479" s="147"/>
      <c r="E479" s="148"/>
      <c r="F479" s="143"/>
      <c r="G479" s="144"/>
      <c r="H479" s="143"/>
      <c r="I479" s="144"/>
      <c r="J479" s="145"/>
      <c r="K479" s="146"/>
      <c r="L479" s="116" t="s">
        <v>77</v>
      </c>
      <c r="M479" s="117" t="s">
        <v>137</v>
      </c>
      <c r="N479" s="118">
        <f t="shared" si="51"/>
        <v>0</v>
      </c>
      <c r="O479" s="118">
        <f t="shared" si="52"/>
        <v>0</v>
      </c>
      <c r="P479" s="119">
        <f>SUMIF(Virkedager!C:C,"&lt;" &amp; H479,Virkedager!A:A)-SUMIF(Virkedager!C:C,"&lt;" &amp; F479,Virkedager!A:A)</f>
        <v>0</v>
      </c>
      <c r="Q479" s="120" t="str">
        <f t="shared" si="53"/>
        <v>Operatøraksess</v>
      </c>
      <c r="R479" s="121">
        <f>MATCH(Q479,'SLA-parameter DRIFT'!A:A,0)</f>
        <v>16</v>
      </c>
      <c r="S479" s="118" t="e">
        <f>VLOOKUP(DATE(YEAR(F479),MONTH(F479),DAY(F479)),Virkedager!C:G,IF(E479="B",3,2),0)+INDEX('SLA-parameter DRIFT'!D:D,R479+2)</f>
        <v>#N/A</v>
      </c>
      <c r="T479" s="122" t="e">
        <f>VLOOKUP(DATE(YEAR(F479),MONTH(F479),DAY(F479)),Virkedager!C:G,2,0)+INDEX('SLA-parameter DRIFT'!B:B,R479+1)</f>
        <v>#N/A</v>
      </c>
      <c r="U479" s="173" t="e">
        <f>VLOOKUP(DATE(YEAR(F479),MONTH(F479),DAY(F479)),Virkedager!C:G,IF(E479="B",3,2)+INDEX('SLA-parameter DRIFT'!E:E,R479+0,0),0)+INDEX('SLA-parameter DRIFT'!D:D,R479+1)</f>
        <v>#N/A</v>
      </c>
      <c r="V479" s="122" t="e">
        <f>VLOOKUP(DATE(YEAR(F479),MONTH(F479),DAY(F479)),Virkedager!C:G,2,0)+INDEX('SLA-parameter DRIFT'!B:B,R479+2)</f>
        <v>#N/A</v>
      </c>
      <c r="W479" s="118" t="e">
        <f>VLOOKUP(DATE(YEAR(F479),MONTH(F479),DAY(F479)),Virkedager!C:G,IF(E479="B",4,3)+INDEX('SLA-parameter DRIFT'!E:E,R479+2,0),0)+INDEX('SLA-parameter DRIFT'!D:D,R479+2)</f>
        <v>#N/A</v>
      </c>
      <c r="X479" s="122" t="str">
        <f t="shared" si="54"/>
        <v/>
      </c>
      <c r="Y479" s="119">
        <f>SUMIF(Virkedager!C:C,"&lt;" &amp; H479,Virkedager!A:A)-SUMIF(Virkedager!C:C,"&lt;" &amp; X479,Virkedager!A:A)</f>
        <v>0</v>
      </c>
      <c r="Z479" s="121" t="str">
        <f t="shared" si="55"/>
        <v/>
      </c>
      <c r="AA479" s="123" t="str">
        <f t="shared" si="50"/>
        <v/>
      </c>
      <c r="AB479" s="124" t="str">
        <f t="shared" si="56"/>
        <v/>
      </c>
      <c r="AC479" s="172"/>
    </row>
    <row r="480" spans="2:29" s="139" customFormat="1" ht="15" x14ac:dyDescent="0.25">
      <c r="B480" s="141"/>
      <c r="C480" s="142"/>
      <c r="D480" s="147"/>
      <c r="E480" s="148"/>
      <c r="F480" s="143"/>
      <c r="G480" s="144"/>
      <c r="H480" s="143"/>
      <c r="I480" s="144"/>
      <c r="J480" s="145"/>
      <c r="K480" s="146"/>
      <c r="L480" s="116" t="s">
        <v>77</v>
      </c>
      <c r="M480" s="117" t="s">
        <v>137</v>
      </c>
      <c r="N480" s="118">
        <f t="shared" si="51"/>
        <v>0</v>
      </c>
      <c r="O480" s="118">
        <f t="shared" si="52"/>
        <v>0</v>
      </c>
      <c r="P480" s="119">
        <f>SUMIF(Virkedager!C:C,"&lt;" &amp; H480,Virkedager!A:A)-SUMIF(Virkedager!C:C,"&lt;" &amp; F480,Virkedager!A:A)</f>
        <v>0</v>
      </c>
      <c r="Q480" s="120" t="str">
        <f t="shared" si="53"/>
        <v>Operatøraksess</v>
      </c>
      <c r="R480" s="121">
        <f>MATCH(Q480,'SLA-parameter DRIFT'!A:A,0)</f>
        <v>16</v>
      </c>
      <c r="S480" s="118" t="e">
        <f>VLOOKUP(DATE(YEAR(F480),MONTH(F480),DAY(F480)),Virkedager!C:G,IF(E480="B",3,2),0)+INDEX('SLA-parameter DRIFT'!D:D,R480+2)</f>
        <v>#N/A</v>
      </c>
      <c r="T480" s="122" t="e">
        <f>VLOOKUP(DATE(YEAR(F480),MONTH(F480),DAY(F480)),Virkedager!C:G,2,0)+INDEX('SLA-parameter DRIFT'!B:B,R480+1)</f>
        <v>#N/A</v>
      </c>
      <c r="U480" s="173" t="e">
        <f>VLOOKUP(DATE(YEAR(F480),MONTH(F480),DAY(F480)),Virkedager!C:G,IF(E480="B",3,2)+INDEX('SLA-parameter DRIFT'!E:E,R480+0,0),0)+INDEX('SLA-parameter DRIFT'!D:D,R480+1)</f>
        <v>#N/A</v>
      </c>
      <c r="V480" s="122" t="e">
        <f>VLOOKUP(DATE(YEAR(F480),MONTH(F480),DAY(F480)),Virkedager!C:G,2,0)+INDEX('SLA-parameter DRIFT'!B:B,R480+2)</f>
        <v>#N/A</v>
      </c>
      <c r="W480" s="118" t="e">
        <f>VLOOKUP(DATE(YEAR(F480),MONTH(F480),DAY(F480)),Virkedager!C:G,IF(E480="B",4,3)+INDEX('SLA-parameter DRIFT'!E:E,R480+2,0),0)+INDEX('SLA-parameter DRIFT'!D:D,R480+2)</f>
        <v>#N/A</v>
      </c>
      <c r="X480" s="122" t="str">
        <f t="shared" si="54"/>
        <v/>
      </c>
      <c r="Y480" s="119">
        <f>SUMIF(Virkedager!C:C,"&lt;" &amp; H480,Virkedager!A:A)-SUMIF(Virkedager!C:C,"&lt;" &amp; X480,Virkedager!A:A)</f>
        <v>0</v>
      </c>
      <c r="Z480" s="121" t="str">
        <f t="shared" si="55"/>
        <v/>
      </c>
      <c r="AA480" s="123" t="str">
        <f t="shared" si="50"/>
        <v/>
      </c>
      <c r="AB480" s="124" t="str">
        <f t="shared" si="56"/>
        <v/>
      </c>
      <c r="AC480" s="172"/>
    </row>
    <row r="481" spans="2:29" s="139" customFormat="1" ht="15" x14ac:dyDescent="0.25">
      <c r="B481" s="141"/>
      <c r="C481" s="142"/>
      <c r="D481" s="147"/>
      <c r="E481" s="148"/>
      <c r="F481" s="143"/>
      <c r="G481" s="144"/>
      <c r="H481" s="143"/>
      <c r="I481" s="144"/>
      <c r="J481" s="145"/>
      <c r="K481" s="146"/>
      <c r="L481" s="116" t="s">
        <v>77</v>
      </c>
      <c r="M481" s="117" t="s">
        <v>137</v>
      </c>
      <c r="N481" s="118">
        <f t="shared" si="51"/>
        <v>0</v>
      </c>
      <c r="O481" s="118">
        <f t="shared" si="52"/>
        <v>0</v>
      </c>
      <c r="P481" s="119">
        <f>SUMIF(Virkedager!C:C,"&lt;" &amp; H481,Virkedager!A:A)-SUMIF(Virkedager!C:C,"&lt;" &amp; F481,Virkedager!A:A)</f>
        <v>0</v>
      </c>
      <c r="Q481" s="120" t="str">
        <f t="shared" si="53"/>
        <v>Operatøraksess</v>
      </c>
      <c r="R481" s="121">
        <f>MATCH(Q481,'SLA-parameter DRIFT'!A:A,0)</f>
        <v>16</v>
      </c>
      <c r="S481" s="118" t="e">
        <f>VLOOKUP(DATE(YEAR(F481),MONTH(F481),DAY(F481)),Virkedager!C:G,IF(E481="B",3,2),0)+INDEX('SLA-parameter DRIFT'!D:D,R481+2)</f>
        <v>#N/A</v>
      </c>
      <c r="T481" s="122" t="e">
        <f>VLOOKUP(DATE(YEAR(F481),MONTH(F481),DAY(F481)),Virkedager!C:G,2,0)+INDEX('SLA-parameter DRIFT'!B:B,R481+1)</f>
        <v>#N/A</v>
      </c>
      <c r="U481" s="173" t="e">
        <f>VLOOKUP(DATE(YEAR(F481),MONTH(F481),DAY(F481)),Virkedager!C:G,IF(E481="B",3,2)+INDEX('SLA-parameter DRIFT'!E:E,R481+0,0),0)+INDEX('SLA-parameter DRIFT'!D:D,R481+1)</f>
        <v>#N/A</v>
      </c>
      <c r="V481" s="122" t="e">
        <f>VLOOKUP(DATE(YEAR(F481),MONTH(F481),DAY(F481)),Virkedager!C:G,2,0)+INDEX('SLA-parameter DRIFT'!B:B,R481+2)</f>
        <v>#N/A</v>
      </c>
      <c r="W481" s="118" t="e">
        <f>VLOOKUP(DATE(YEAR(F481),MONTH(F481),DAY(F481)),Virkedager!C:G,IF(E481="B",4,3)+INDEX('SLA-parameter DRIFT'!E:E,R481+2,0),0)+INDEX('SLA-parameter DRIFT'!D:D,R481+2)</f>
        <v>#N/A</v>
      </c>
      <c r="X481" s="122" t="str">
        <f t="shared" si="54"/>
        <v/>
      </c>
      <c r="Y481" s="119">
        <f>SUMIF(Virkedager!C:C,"&lt;" &amp; H481,Virkedager!A:A)-SUMIF(Virkedager!C:C,"&lt;" &amp; X481,Virkedager!A:A)</f>
        <v>0</v>
      </c>
      <c r="Z481" s="121" t="str">
        <f t="shared" si="55"/>
        <v/>
      </c>
      <c r="AA481" s="123" t="str">
        <f t="shared" si="50"/>
        <v/>
      </c>
      <c r="AB481" s="124" t="str">
        <f t="shared" si="56"/>
        <v/>
      </c>
      <c r="AC481" s="172"/>
    </row>
    <row r="482" spans="2:29" s="139" customFormat="1" ht="15" x14ac:dyDescent="0.25">
      <c r="B482" s="141"/>
      <c r="C482" s="142"/>
      <c r="D482" s="147"/>
      <c r="E482" s="148"/>
      <c r="F482" s="143"/>
      <c r="G482" s="144"/>
      <c r="H482" s="143"/>
      <c r="I482" s="144"/>
      <c r="J482" s="145"/>
      <c r="K482" s="146"/>
      <c r="L482" s="116" t="s">
        <v>77</v>
      </c>
      <c r="M482" s="117" t="s">
        <v>137</v>
      </c>
      <c r="N482" s="118">
        <f t="shared" si="51"/>
        <v>0</v>
      </c>
      <c r="O482" s="118">
        <f t="shared" si="52"/>
        <v>0</v>
      </c>
      <c r="P482" s="119">
        <f>SUMIF(Virkedager!C:C,"&lt;" &amp; H482,Virkedager!A:A)-SUMIF(Virkedager!C:C,"&lt;" &amp; F482,Virkedager!A:A)</f>
        <v>0</v>
      </c>
      <c r="Q482" s="120" t="str">
        <f t="shared" si="53"/>
        <v>Operatøraksess</v>
      </c>
      <c r="R482" s="121">
        <f>MATCH(Q482,'SLA-parameter DRIFT'!A:A,0)</f>
        <v>16</v>
      </c>
      <c r="S482" s="118" t="e">
        <f>VLOOKUP(DATE(YEAR(F482),MONTH(F482),DAY(F482)),Virkedager!C:G,IF(E482="B",3,2),0)+INDEX('SLA-parameter DRIFT'!D:D,R482+2)</f>
        <v>#N/A</v>
      </c>
      <c r="T482" s="122" t="e">
        <f>VLOOKUP(DATE(YEAR(F482),MONTH(F482),DAY(F482)),Virkedager!C:G,2,0)+INDEX('SLA-parameter DRIFT'!B:B,R482+1)</f>
        <v>#N/A</v>
      </c>
      <c r="U482" s="173" t="e">
        <f>VLOOKUP(DATE(YEAR(F482),MONTH(F482),DAY(F482)),Virkedager!C:G,IF(E482="B",3,2)+INDEX('SLA-parameter DRIFT'!E:E,R482+0,0),0)+INDEX('SLA-parameter DRIFT'!D:D,R482+1)</f>
        <v>#N/A</v>
      </c>
      <c r="V482" s="122" t="e">
        <f>VLOOKUP(DATE(YEAR(F482),MONTH(F482),DAY(F482)),Virkedager!C:G,2,0)+INDEX('SLA-parameter DRIFT'!B:B,R482+2)</f>
        <v>#N/A</v>
      </c>
      <c r="W482" s="118" t="e">
        <f>VLOOKUP(DATE(YEAR(F482),MONTH(F482),DAY(F482)),Virkedager!C:G,IF(E482="B",4,3)+INDEX('SLA-parameter DRIFT'!E:E,R482+2,0),0)+INDEX('SLA-parameter DRIFT'!D:D,R482+2)</f>
        <v>#N/A</v>
      </c>
      <c r="X482" s="122" t="str">
        <f t="shared" si="54"/>
        <v/>
      </c>
      <c r="Y482" s="119">
        <f>SUMIF(Virkedager!C:C,"&lt;" &amp; H482,Virkedager!A:A)-SUMIF(Virkedager!C:C,"&lt;" &amp; X482,Virkedager!A:A)</f>
        <v>0</v>
      </c>
      <c r="Z482" s="121" t="str">
        <f t="shared" si="55"/>
        <v/>
      </c>
      <c r="AA482" s="123" t="str">
        <f t="shared" si="50"/>
        <v/>
      </c>
      <c r="AB482" s="124" t="str">
        <f t="shared" si="56"/>
        <v/>
      </c>
      <c r="AC482" s="172"/>
    </row>
    <row r="483" spans="2:29" s="139" customFormat="1" ht="15" x14ac:dyDescent="0.25">
      <c r="B483" s="141"/>
      <c r="C483" s="142"/>
      <c r="D483" s="147"/>
      <c r="E483" s="148"/>
      <c r="F483" s="143"/>
      <c r="G483" s="144"/>
      <c r="H483" s="143"/>
      <c r="I483" s="144"/>
      <c r="J483" s="145"/>
      <c r="K483" s="146"/>
      <c r="L483" s="116" t="s">
        <v>77</v>
      </c>
      <c r="M483" s="117" t="s">
        <v>137</v>
      </c>
      <c r="N483" s="118">
        <f t="shared" si="51"/>
        <v>0</v>
      </c>
      <c r="O483" s="118">
        <f t="shared" si="52"/>
        <v>0</v>
      </c>
      <c r="P483" s="119">
        <f>SUMIF(Virkedager!C:C,"&lt;" &amp; H483,Virkedager!A:A)-SUMIF(Virkedager!C:C,"&lt;" &amp; F483,Virkedager!A:A)</f>
        <v>0</v>
      </c>
      <c r="Q483" s="120" t="str">
        <f t="shared" si="53"/>
        <v>Operatøraksess</v>
      </c>
      <c r="R483" s="121">
        <f>MATCH(Q483,'SLA-parameter DRIFT'!A:A,0)</f>
        <v>16</v>
      </c>
      <c r="S483" s="118" t="e">
        <f>VLOOKUP(DATE(YEAR(F483),MONTH(F483),DAY(F483)),Virkedager!C:G,IF(E483="B",3,2),0)+INDEX('SLA-parameter DRIFT'!D:D,R483+2)</f>
        <v>#N/A</v>
      </c>
      <c r="T483" s="122" t="e">
        <f>VLOOKUP(DATE(YEAR(F483),MONTH(F483),DAY(F483)),Virkedager!C:G,2,0)+INDEX('SLA-parameter DRIFT'!B:B,R483+1)</f>
        <v>#N/A</v>
      </c>
      <c r="U483" s="173" t="e">
        <f>VLOOKUP(DATE(YEAR(F483),MONTH(F483),DAY(F483)),Virkedager!C:G,IF(E483="B",3,2)+INDEX('SLA-parameter DRIFT'!E:E,R483+0,0),0)+INDEX('SLA-parameter DRIFT'!D:D,R483+1)</f>
        <v>#N/A</v>
      </c>
      <c r="V483" s="122" t="e">
        <f>VLOOKUP(DATE(YEAR(F483),MONTH(F483),DAY(F483)),Virkedager!C:G,2,0)+INDEX('SLA-parameter DRIFT'!B:B,R483+2)</f>
        <v>#N/A</v>
      </c>
      <c r="W483" s="118" t="e">
        <f>VLOOKUP(DATE(YEAR(F483),MONTH(F483),DAY(F483)),Virkedager!C:G,IF(E483="B",4,3)+INDEX('SLA-parameter DRIFT'!E:E,R483+2,0),0)+INDEX('SLA-parameter DRIFT'!D:D,R483+2)</f>
        <v>#N/A</v>
      </c>
      <c r="X483" s="122" t="str">
        <f t="shared" si="54"/>
        <v/>
      </c>
      <c r="Y483" s="119">
        <f>SUMIF(Virkedager!C:C,"&lt;" &amp; H483,Virkedager!A:A)-SUMIF(Virkedager!C:C,"&lt;" &amp; X483,Virkedager!A:A)</f>
        <v>0</v>
      </c>
      <c r="Z483" s="121" t="str">
        <f t="shared" si="55"/>
        <v/>
      </c>
      <c r="AA483" s="123" t="str">
        <f t="shared" si="50"/>
        <v/>
      </c>
      <c r="AB483" s="124" t="str">
        <f t="shared" si="56"/>
        <v/>
      </c>
      <c r="AC483" s="172"/>
    </row>
    <row r="484" spans="2:29" s="139" customFormat="1" ht="15" x14ac:dyDescent="0.25">
      <c r="B484" s="141"/>
      <c r="C484" s="142"/>
      <c r="D484" s="147"/>
      <c r="E484" s="148"/>
      <c r="F484" s="143"/>
      <c r="G484" s="144"/>
      <c r="H484" s="143"/>
      <c r="I484" s="144"/>
      <c r="J484" s="145"/>
      <c r="K484" s="146"/>
      <c r="L484" s="116" t="s">
        <v>77</v>
      </c>
      <c r="M484" s="117" t="s">
        <v>137</v>
      </c>
      <c r="N484" s="118">
        <f t="shared" si="51"/>
        <v>0</v>
      </c>
      <c r="O484" s="118">
        <f t="shared" si="52"/>
        <v>0</v>
      </c>
      <c r="P484" s="119">
        <f>SUMIF(Virkedager!C:C,"&lt;" &amp; H484,Virkedager!A:A)-SUMIF(Virkedager!C:C,"&lt;" &amp; F484,Virkedager!A:A)</f>
        <v>0</v>
      </c>
      <c r="Q484" s="120" t="str">
        <f t="shared" si="53"/>
        <v>Operatøraksess</v>
      </c>
      <c r="R484" s="121">
        <f>MATCH(Q484,'SLA-parameter DRIFT'!A:A,0)</f>
        <v>16</v>
      </c>
      <c r="S484" s="118" t="e">
        <f>VLOOKUP(DATE(YEAR(F484),MONTH(F484),DAY(F484)),Virkedager!C:G,IF(E484="B",3,2),0)+INDEX('SLA-parameter DRIFT'!D:D,R484+2)</f>
        <v>#N/A</v>
      </c>
      <c r="T484" s="122" t="e">
        <f>VLOOKUP(DATE(YEAR(F484),MONTH(F484),DAY(F484)),Virkedager!C:G,2,0)+INDEX('SLA-parameter DRIFT'!B:B,R484+1)</f>
        <v>#N/A</v>
      </c>
      <c r="U484" s="173" t="e">
        <f>VLOOKUP(DATE(YEAR(F484),MONTH(F484),DAY(F484)),Virkedager!C:G,IF(E484="B",3,2)+INDEX('SLA-parameter DRIFT'!E:E,R484+0,0),0)+INDEX('SLA-parameter DRIFT'!D:D,R484+1)</f>
        <v>#N/A</v>
      </c>
      <c r="V484" s="122" t="e">
        <f>VLOOKUP(DATE(YEAR(F484),MONTH(F484),DAY(F484)),Virkedager!C:G,2,0)+INDEX('SLA-parameter DRIFT'!B:B,R484+2)</f>
        <v>#N/A</v>
      </c>
      <c r="W484" s="118" t="e">
        <f>VLOOKUP(DATE(YEAR(F484),MONTH(F484),DAY(F484)),Virkedager!C:G,IF(E484="B",4,3)+INDEX('SLA-parameter DRIFT'!E:E,R484+2,0),0)+INDEX('SLA-parameter DRIFT'!D:D,R484+2)</f>
        <v>#N/A</v>
      </c>
      <c r="X484" s="122" t="str">
        <f t="shared" si="54"/>
        <v/>
      </c>
      <c r="Y484" s="119">
        <f>SUMIF(Virkedager!C:C,"&lt;" &amp; H484,Virkedager!A:A)-SUMIF(Virkedager!C:C,"&lt;" &amp; X484,Virkedager!A:A)</f>
        <v>0</v>
      </c>
      <c r="Z484" s="121" t="str">
        <f t="shared" si="55"/>
        <v/>
      </c>
      <c r="AA484" s="123" t="str">
        <f t="shared" si="50"/>
        <v/>
      </c>
      <c r="AB484" s="124" t="str">
        <f t="shared" si="56"/>
        <v/>
      </c>
      <c r="AC484" s="172"/>
    </row>
    <row r="485" spans="2:29" s="139" customFormat="1" ht="15" x14ac:dyDescent="0.25">
      <c r="B485" s="141"/>
      <c r="C485" s="142"/>
      <c r="D485" s="147"/>
      <c r="E485" s="148"/>
      <c r="F485" s="143"/>
      <c r="G485" s="144"/>
      <c r="H485" s="143"/>
      <c r="I485" s="144"/>
      <c r="J485" s="145"/>
      <c r="K485" s="146"/>
      <c r="L485" s="116" t="s">
        <v>77</v>
      </c>
      <c r="M485" s="117" t="s">
        <v>137</v>
      </c>
      <c r="N485" s="118">
        <f t="shared" si="51"/>
        <v>0</v>
      </c>
      <c r="O485" s="118">
        <f t="shared" si="52"/>
        <v>0</v>
      </c>
      <c r="P485" s="119">
        <f>SUMIF(Virkedager!C:C,"&lt;" &amp; H485,Virkedager!A:A)-SUMIF(Virkedager!C:C,"&lt;" &amp; F485,Virkedager!A:A)</f>
        <v>0</v>
      </c>
      <c r="Q485" s="120" t="str">
        <f t="shared" si="53"/>
        <v>Operatøraksess</v>
      </c>
      <c r="R485" s="121">
        <f>MATCH(Q485,'SLA-parameter DRIFT'!A:A,0)</f>
        <v>16</v>
      </c>
      <c r="S485" s="118" t="e">
        <f>VLOOKUP(DATE(YEAR(F485),MONTH(F485),DAY(F485)),Virkedager!C:G,IF(E485="B",3,2),0)+INDEX('SLA-parameter DRIFT'!D:D,R485+2)</f>
        <v>#N/A</v>
      </c>
      <c r="T485" s="122" t="e">
        <f>VLOOKUP(DATE(YEAR(F485),MONTH(F485),DAY(F485)),Virkedager!C:G,2,0)+INDEX('SLA-parameter DRIFT'!B:B,R485+1)</f>
        <v>#N/A</v>
      </c>
      <c r="U485" s="173" t="e">
        <f>VLOOKUP(DATE(YEAR(F485),MONTH(F485),DAY(F485)),Virkedager!C:G,IF(E485="B",3,2)+INDEX('SLA-parameter DRIFT'!E:E,R485+0,0),0)+INDEX('SLA-parameter DRIFT'!D:D,R485+1)</f>
        <v>#N/A</v>
      </c>
      <c r="V485" s="122" t="e">
        <f>VLOOKUP(DATE(YEAR(F485),MONTH(F485),DAY(F485)),Virkedager!C:G,2,0)+INDEX('SLA-parameter DRIFT'!B:B,R485+2)</f>
        <v>#N/A</v>
      </c>
      <c r="W485" s="118" t="e">
        <f>VLOOKUP(DATE(YEAR(F485),MONTH(F485),DAY(F485)),Virkedager!C:G,IF(E485="B",4,3)+INDEX('SLA-parameter DRIFT'!E:E,R485+2,0),0)+INDEX('SLA-parameter DRIFT'!D:D,R485+2)</f>
        <v>#N/A</v>
      </c>
      <c r="X485" s="122" t="str">
        <f t="shared" si="54"/>
        <v/>
      </c>
      <c r="Y485" s="119">
        <f>SUMIF(Virkedager!C:C,"&lt;" &amp; H485,Virkedager!A:A)-SUMIF(Virkedager!C:C,"&lt;" &amp; X485,Virkedager!A:A)</f>
        <v>0</v>
      </c>
      <c r="Z485" s="121" t="str">
        <f t="shared" si="55"/>
        <v/>
      </c>
      <c r="AA485" s="123" t="str">
        <f t="shared" si="50"/>
        <v/>
      </c>
      <c r="AB485" s="124" t="str">
        <f t="shared" si="56"/>
        <v/>
      </c>
      <c r="AC485" s="172"/>
    </row>
    <row r="486" spans="2:29" s="139" customFormat="1" ht="15" x14ac:dyDescent="0.25">
      <c r="B486" s="141"/>
      <c r="C486" s="142"/>
      <c r="D486" s="147"/>
      <c r="E486" s="148"/>
      <c r="F486" s="143"/>
      <c r="G486" s="144"/>
      <c r="H486" s="143"/>
      <c r="I486" s="144"/>
      <c r="J486" s="145"/>
      <c r="K486" s="146"/>
      <c r="L486" s="116" t="s">
        <v>77</v>
      </c>
      <c r="M486" s="117" t="s">
        <v>137</v>
      </c>
      <c r="N486" s="118">
        <f t="shared" si="51"/>
        <v>0</v>
      </c>
      <c r="O486" s="118">
        <f t="shared" si="52"/>
        <v>0</v>
      </c>
      <c r="P486" s="119">
        <f>SUMIF(Virkedager!C:C,"&lt;" &amp; H486,Virkedager!A:A)-SUMIF(Virkedager!C:C,"&lt;" &amp; F486,Virkedager!A:A)</f>
        <v>0</v>
      </c>
      <c r="Q486" s="120" t="str">
        <f t="shared" si="53"/>
        <v>Operatøraksess</v>
      </c>
      <c r="R486" s="121">
        <f>MATCH(Q486,'SLA-parameter DRIFT'!A:A,0)</f>
        <v>16</v>
      </c>
      <c r="S486" s="118" t="e">
        <f>VLOOKUP(DATE(YEAR(F486),MONTH(F486),DAY(F486)),Virkedager!C:G,IF(E486="B",3,2),0)+INDEX('SLA-parameter DRIFT'!D:D,R486+2)</f>
        <v>#N/A</v>
      </c>
      <c r="T486" s="122" t="e">
        <f>VLOOKUP(DATE(YEAR(F486),MONTH(F486),DAY(F486)),Virkedager!C:G,2,0)+INDEX('SLA-parameter DRIFT'!B:B,R486+1)</f>
        <v>#N/A</v>
      </c>
      <c r="U486" s="173" t="e">
        <f>VLOOKUP(DATE(YEAR(F486),MONTH(F486),DAY(F486)),Virkedager!C:G,IF(E486="B",3,2)+INDEX('SLA-parameter DRIFT'!E:E,R486+0,0),0)+INDEX('SLA-parameter DRIFT'!D:D,R486+1)</f>
        <v>#N/A</v>
      </c>
      <c r="V486" s="122" t="e">
        <f>VLOOKUP(DATE(YEAR(F486),MONTH(F486),DAY(F486)),Virkedager!C:G,2,0)+INDEX('SLA-parameter DRIFT'!B:B,R486+2)</f>
        <v>#N/A</v>
      </c>
      <c r="W486" s="118" t="e">
        <f>VLOOKUP(DATE(YEAR(F486),MONTH(F486),DAY(F486)),Virkedager!C:G,IF(E486="B",4,3)+INDEX('SLA-parameter DRIFT'!E:E,R486+2,0),0)+INDEX('SLA-parameter DRIFT'!D:D,R486+2)</f>
        <v>#N/A</v>
      </c>
      <c r="X486" s="122" t="str">
        <f t="shared" si="54"/>
        <v/>
      </c>
      <c r="Y486" s="119">
        <f>SUMIF(Virkedager!C:C,"&lt;" &amp; H486,Virkedager!A:A)-SUMIF(Virkedager!C:C,"&lt;" &amp; X486,Virkedager!A:A)</f>
        <v>0</v>
      </c>
      <c r="Z486" s="121" t="str">
        <f t="shared" si="55"/>
        <v/>
      </c>
      <c r="AA486" s="123" t="str">
        <f t="shared" si="50"/>
        <v/>
      </c>
      <c r="AB486" s="124" t="str">
        <f t="shared" si="56"/>
        <v/>
      </c>
      <c r="AC486" s="172"/>
    </row>
    <row r="487" spans="2:29" s="139" customFormat="1" ht="15" x14ac:dyDescent="0.25">
      <c r="B487" s="141"/>
      <c r="C487" s="142"/>
      <c r="D487" s="147"/>
      <c r="E487" s="148"/>
      <c r="F487" s="143"/>
      <c r="G487" s="144"/>
      <c r="H487" s="143"/>
      <c r="I487" s="144"/>
      <c r="J487" s="145"/>
      <c r="K487" s="146"/>
      <c r="L487" s="116" t="s">
        <v>77</v>
      </c>
      <c r="M487" s="117" t="s">
        <v>137</v>
      </c>
      <c r="N487" s="118">
        <f t="shared" si="51"/>
        <v>0</v>
      </c>
      <c r="O487" s="118">
        <f t="shared" si="52"/>
        <v>0</v>
      </c>
      <c r="P487" s="119">
        <f>SUMIF(Virkedager!C:C,"&lt;" &amp; H487,Virkedager!A:A)-SUMIF(Virkedager!C:C,"&lt;" &amp; F487,Virkedager!A:A)</f>
        <v>0</v>
      </c>
      <c r="Q487" s="120" t="str">
        <f t="shared" si="53"/>
        <v>Operatøraksess</v>
      </c>
      <c r="R487" s="121">
        <f>MATCH(Q487,'SLA-parameter DRIFT'!A:A,0)</f>
        <v>16</v>
      </c>
      <c r="S487" s="118" t="e">
        <f>VLOOKUP(DATE(YEAR(F487),MONTH(F487),DAY(F487)),Virkedager!C:G,IF(E487="B",3,2),0)+INDEX('SLA-parameter DRIFT'!D:D,R487+2)</f>
        <v>#N/A</v>
      </c>
      <c r="T487" s="122" t="e">
        <f>VLOOKUP(DATE(YEAR(F487),MONTH(F487),DAY(F487)),Virkedager!C:G,2,0)+INDEX('SLA-parameter DRIFT'!B:B,R487+1)</f>
        <v>#N/A</v>
      </c>
      <c r="U487" s="173" t="e">
        <f>VLOOKUP(DATE(YEAR(F487),MONTH(F487),DAY(F487)),Virkedager!C:G,IF(E487="B",3,2)+INDEX('SLA-parameter DRIFT'!E:E,R487+0,0),0)+INDEX('SLA-parameter DRIFT'!D:D,R487+1)</f>
        <v>#N/A</v>
      </c>
      <c r="V487" s="122" t="e">
        <f>VLOOKUP(DATE(YEAR(F487),MONTH(F487),DAY(F487)),Virkedager!C:G,2,0)+INDEX('SLA-parameter DRIFT'!B:B,R487+2)</f>
        <v>#N/A</v>
      </c>
      <c r="W487" s="118" t="e">
        <f>VLOOKUP(DATE(YEAR(F487),MONTH(F487),DAY(F487)),Virkedager!C:G,IF(E487="B",4,3)+INDEX('SLA-parameter DRIFT'!E:E,R487+2,0),0)+INDEX('SLA-parameter DRIFT'!D:D,R487+2)</f>
        <v>#N/A</v>
      </c>
      <c r="X487" s="122" t="str">
        <f t="shared" si="54"/>
        <v/>
      </c>
      <c r="Y487" s="119">
        <f>SUMIF(Virkedager!C:C,"&lt;" &amp; H487,Virkedager!A:A)-SUMIF(Virkedager!C:C,"&lt;" &amp; X487,Virkedager!A:A)</f>
        <v>0</v>
      </c>
      <c r="Z487" s="121" t="str">
        <f t="shared" si="55"/>
        <v/>
      </c>
      <c r="AA487" s="123" t="str">
        <f t="shared" si="50"/>
        <v/>
      </c>
      <c r="AB487" s="124" t="str">
        <f t="shared" si="56"/>
        <v/>
      </c>
      <c r="AC487" s="172"/>
    </row>
    <row r="488" spans="2:29" s="139" customFormat="1" ht="15" x14ac:dyDescent="0.25">
      <c r="B488" s="141"/>
      <c r="C488" s="142"/>
      <c r="D488" s="147"/>
      <c r="E488" s="148"/>
      <c r="F488" s="143"/>
      <c r="G488" s="144"/>
      <c r="H488" s="143"/>
      <c r="I488" s="144"/>
      <c r="J488" s="145"/>
      <c r="K488" s="146"/>
      <c r="L488" s="116" t="s">
        <v>77</v>
      </c>
      <c r="M488" s="117" t="s">
        <v>137</v>
      </c>
      <c r="N488" s="118">
        <f t="shared" si="51"/>
        <v>0</v>
      </c>
      <c r="O488" s="118">
        <f t="shared" si="52"/>
        <v>0</v>
      </c>
      <c r="P488" s="119">
        <f>SUMIF(Virkedager!C:C,"&lt;" &amp; H488,Virkedager!A:A)-SUMIF(Virkedager!C:C,"&lt;" &amp; F488,Virkedager!A:A)</f>
        <v>0</v>
      </c>
      <c r="Q488" s="120" t="str">
        <f t="shared" si="53"/>
        <v>Operatøraksess</v>
      </c>
      <c r="R488" s="121">
        <f>MATCH(Q488,'SLA-parameter DRIFT'!A:A,0)</f>
        <v>16</v>
      </c>
      <c r="S488" s="118" t="e">
        <f>VLOOKUP(DATE(YEAR(F488),MONTH(F488),DAY(F488)),Virkedager!C:G,IF(E488="B",3,2),0)+INDEX('SLA-parameter DRIFT'!D:D,R488+2)</f>
        <v>#N/A</v>
      </c>
      <c r="T488" s="122" t="e">
        <f>VLOOKUP(DATE(YEAR(F488),MONTH(F488),DAY(F488)),Virkedager!C:G,2,0)+INDEX('SLA-parameter DRIFT'!B:B,R488+1)</f>
        <v>#N/A</v>
      </c>
      <c r="U488" s="173" t="e">
        <f>VLOOKUP(DATE(YEAR(F488),MONTH(F488),DAY(F488)),Virkedager!C:G,IF(E488="B",3,2)+INDEX('SLA-parameter DRIFT'!E:E,R488+0,0),0)+INDEX('SLA-parameter DRIFT'!D:D,R488+1)</f>
        <v>#N/A</v>
      </c>
      <c r="V488" s="122" t="e">
        <f>VLOOKUP(DATE(YEAR(F488),MONTH(F488),DAY(F488)),Virkedager!C:G,2,0)+INDEX('SLA-parameter DRIFT'!B:B,R488+2)</f>
        <v>#N/A</v>
      </c>
      <c r="W488" s="118" t="e">
        <f>VLOOKUP(DATE(YEAR(F488),MONTH(F488),DAY(F488)),Virkedager!C:G,IF(E488="B",4,3)+INDEX('SLA-parameter DRIFT'!E:E,R488+2,0),0)+INDEX('SLA-parameter DRIFT'!D:D,R488+2)</f>
        <v>#N/A</v>
      </c>
      <c r="X488" s="122" t="str">
        <f t="shared" si="54"/>
        <v/>
      </c>
      <c r="Y488" s="119">
        <f>SUMIF(Virkedager!C:C,"&lt;" &amp; H488,Virkedager!A:A)-SUMIF(Virkedager!C:C,"&lt;" &amp; X488,Virkedager!A:A)</f>
        <v>0</v>
      </c>
      <c r="Z488" s="121" t="str">
        <f t="shared" si="55"/>
        <v/>
      </c>
      <c r="AA488" s="123" t="str">
        <f t="shared" si="50"/>
        <v/>
      </c>
      <c r="AB488" s="124" t="str">
        <f t="shared" si="56"/>
        <v/>
      </c>
      <c r="AC488" s="172"/>
    </row>
    <row r="489" spans="2:29" s="139" customFormat="1" ht="15" x14ac:dyDescent="0.25">
      <c r="B489" s="141"/>
      <c r="C489" s="142"/>
      <c r="D489" s="147"/>
      <c r="E489" s="148"/>
      <c r="F489" s="143"/>
      <c r="G489" s="144"/>
      <c r="H489" s="143"/>
      <c r="I489" s="144"/>
      <c r="J489" s="145"/>
      <c r="K489" s="146"/>
      <c r="L489" s="116" t="s">
        <v>77</v>
      </c>
      <c r="M489" s="117" t="s">
        <v>137</v>
      </c>
      <c r="N489" s="118">
        <f t="shared" si="51"/>
        <v>0</v>
      </c>
      <c r="O489" s="118">
        <f t="shared" si="52"/>
        <v>0</v>
      </c>
      <c r="P489" s="119">
        <f>SUMIF(Virkedager!C:C,"&lt;" &amp; H489,Virkedager!A:A)-SUMIF(Virkedager!C:C,"&lt;" &amp; F489,Virkedager!A:A)</f>
        <v>0</v>
      </c>
      <c r="Q489" s="120" t="str">
        <f t="shared" si="53"/>
        <v>Operatøraksess</v>
      </c>
      <c r="R489" s="121">
        <f>MATCH(Q489,'SLA-parameter DRIFT'!A:A,0)</f>
        <v>16</v>
      </c>
      <c r="S489" s="118" t="e">
        <f>VLOOKUP(DATE(YEAR(F489),MONTH(F489),DAY(F489)),Virkedager!C:G,IF(E489="B",3,2),0)+INDEX('SLA-parameter DRIFT'!D:D,R489+2)</f>
        <v>#N/A</v>
      </c>
      <c r="T489" s="122" t="e">
        <f>VLOOKUP(DATE(YEAR(F489),MONTH(F489),DAY(F489)),Virkedager!C:G,2,0)+INDEX('SLA-parameter DRIFT'!B:B,R489+1)</f>
        <v>#N/A</v>
      </c>
      <c r="U489" s="173" t="e">
        <f>VLOOKUP(DATE(YEAR(F489),MONTH(F489),DAY(F489)),Virkedager!C:G,IF(E489="B",3,2)+INDEX('SLA-parameter DRIFT'!E:E,R489+0,0),0)+INDEX('SLA-parameter DRIFT'!D:D,R489+1)</f>
        <v>#N/A</v>
      </c>
      <c r="V489" s="122" t="e">
        <f>VLOOKUP(DATE(YEAR(F489),MONTH(F489),DAY(F489)),Virkedager!C:G,2,0)+INDEX('SLA-parameter DRIFT'!B:B,R489+2)</f>
        <v>#N/A</v>
      </c>
      <c r="W489" s="118" t="e">
        <f>VLOOKUP(DATE(YEAR(F489),MONTH(F489),DAY(F489)),Virkedager!C:G,IF(E489="B",4,3)+INDEX('SLA-parameter DRIFT'!E:E,R489+2,0),0)+INDEX('SLA-parameter DRIFT'!D:D,R489+2)</f>
        <v>#N/A</v>
      </c>
      <c r="X489" s="122" t="str">
        <f t="shared" si="54"/>
        <v/>
      </c>
      <c r="Y489" s="119">
        <f>SUMIF(Virkedager!C:C,"&lt;" &amp; H489,Virkedager!A:A)-SUMIF(Virkedager!C:C,"&lt;" &amp; X489,Virkedager!A:A)</f>
        <v>0</v>
      </c>
      <c r="Z489" s="121" t="str">
        <f t="shared" si="55"/>
        <v/>
      </c>
      <c r="AA489" s="123" t="str">
        <f t="shared" si="50"/>
        <v/>
      </c>
      <c r="AB489" s="124" t="str">
        <f t="shared" si="56"/>
        <v/>
      </c>
      <c r="AC489" s="172"/>
    </row>
    <row r="490" spans="2:29" s="139" customFormat="1" ht="15" x14ac:dyDescent="0.25">
      <c r="B490" s="141"/>
      <c r="C490" s="142"/>
      <c r="D490" s="147"/>
      <c r="E490" s="148"/>
      <c r="F490" s="143"/>
      <c r="G490" s="144"/>
      <c r="H490" s="143"/>
      <c r="I490" s="144"/>
      <c r="J490" s="145"/>
      <c r="K490" s="146"/>
      <c r="L490" s="116" t="s">
        <v>77</v>
      </c>
      <c r="M490" s="117" t="s">
        <v>137</v>
      </c>
      <c r="N490" s="118">
        <f t="shared" si="51"/>
        <v>0</v>
      </c>
      <c r="O490" s="118">
        <f t="shared" si="52"/>
        <v>0</v>
      </c>
      <c r="P490" s="119">
        <f>SUMIF(Virkedager!C:C,"&lt;" &amp; H490,Virkedager!A:A)-SUMIF(Virkedager!C:C,"&lt;" &amp; F490,Virkedager!A:A)</f>
        <v>0</v>
      </c>
      <c r="Q490" s="120" t="str">
        <f t="shared" si="53"/>
        <v>Operatøraksess</v>
      </c>
      <c r="R490" s="121">
        <f>MATCH(Q490,'SLA-parameter DRIFT'!A:A,0)</f>
        <v>16</v>
      </c>
      <c r="S490" s="118" t="e">
        <f>VLOOKUP(DATE(YEAR(F490),MONTH(F490),DAY(F490)),Virkedager!C:G,IF(E490="B",3,2),0)+INDEX('SLA-parameter DRIFT'!D:D,R490+2)</f>
        <v>#N/A</v>
      </c>
      <c r="T490" s="122" t="e">
        <f>VLOOKUP(DATE(YEAR(F490),MONTH(F490),DAY(F490)),Virkedager!C:G,2,0)+INDEX('SLA-parameter DRIFT'!B:B,R490+1)</f>
        <v>#N/A</v>
      </c>
      <c r="U490" s="173" t="e">
        <f>VLOOKUP(DATE(YEAR(F490),MONTH(F490),DAY(F490)),Virkedager!C:G,IF(E490="B",3,2)+INDEX('SLA-parameter DRIFT'!E:E,R490+0,0),0)+INDEX('SLA-parameter DRIFT'!D:D,R490+1)</f>
        <v>#N/A</v>
      </c>
      <c r="V490" s="122" t="e">
        <f>VLOOKUP(DATE(YEAR(F490),MONTH(F490),DAY(F490)),Virkedager!C:G,2,0)+INDEX('SLA-parameter DRIFT'!B:B,R490+2)</f>
        <v>#N/A</v>
      </c>
      <c r="W490" s="118" t="e">
        <f>VLOOKUP(DATE(YEAR(F490),MONTH(F490),DAY(F490)),Virkedager!C:G,IF(E490="B",4,3)+INDEX('SLA-parameter DRIFT'!E:E,R490+2,0),0)+INDEX('SLA-parameter DRIFT'!D:D,R490+2)</f>
        <v>#N/A</v>
      </c>
      <c r="X490" s="122" t="str">
        <f t="shared" si="54"/>
        <v/>
      </c>
      <c r="Y490" s="119">
        <f>SUMIF(Virkedager!C:C,"&lt;" &amp; H490,Virkedager!A:A)-SUMIF(Virkedager!C:C,"&lt;" &amp; X490,Virkedager!A:A)</f>
        <v>0</v>
      </c>
      <c r="Z490" s="121" t="str">
        <f t="shared" si="55"/>
        <v/>
      </c>
      <c r="AA490" s="123" t="str">
        <f t="shared" si="50"/>
        <v/>
      </c>
      <c r="AB490" s="124" t="str">
        <f t="shared" si="56"/>
        <v/>
      </c>
      <c r="AC490" s="172"/>
    </row>
    <row r="491" spans="2:29" s="139" customFormat="1" ht="15" x14ac:dyDescent="0.25">
      <c r="B491" s="141"/>
      <c r="C491" s="142"/>
      <c r="D491" s="147"/>
      <c r="E491" s="148"/>
      <c r="F491" s="143"/>
      <c r="G491" s="144"/>
      <c r="H491" s="143"/>
      <c r="I491" s="144"/>
      <c r="J491" s="145"/>
      <c r="K491" s="146"/>
      <c r="L491" s="116" t="s">
        <v>77</v>
      </c>
      <c r="M491" s="117" t="s">
        <v>137</v>
      </c>
      <c r="N491" s="118">
        <f t="shared" si="51"/>
        <v>0</v>
      </c>
      <c r="O491" s="118">
        <f t="shared" si="52"/>
        <v>0</v>
      </c>
      <c r="P491" s="119">
        <f>SUMIF(Virkedager!C:C,"&lt;" &amp; H491,Virkedager!A:A)-SUMIF(Virkedager!C:C,"&lt;" &amp; F491,Virkedager!A:A)</f>
        <v>0</v>
      </c>
      <c r="Q491" s="120" t="str">
        <f t="shared" si="53"/>
        <v>Operatøraksess</v>
      </c>
      <c r="R491" s="121">
        <f>MATCH(Q491,'SLA-parameter DRIFT'!A:A,0)</f>
        <v>16</v>
      </c>
      <c r="S491" s="118" t="e">
        <f>VLOOKUP(DATE(YEAR(F491),MONTH(F491),DAY(F491)),Virkedager!C:G,IF(E491="B",3,2),0)+INDEX('SLA-parameter DRIFT'!D:D,R491+2)</f>
        <v>#N/A</v>
      </c>
      <c r="T491" s="122" t="e">
        <f>VLOOKUP(DATE(YEAR(F491),MONTH(F491),DAY(F491)),Virkedager!C:G,2,0)+INDEX('SLA-parameter DRIFT'!B:B,R491+1)</f>
        <v>#N/A</v>
      </c>
      <c r="U491" s="173" t="e">
        <f>VLOOKUP(DATE(YEAR(F491),MONTH(F491),DAY(F491)),Virkedager!C:G,IF(E491="B",3,2)+INDEX('SLA-parameter DRIFT'!E:E,R491+0,0),0)+INDEX('SLA-parameter DRIFT'!D:D,R491+1)</f>
        <v>#N/A</v>
      </c>
      <c r="V491" s="122" t="e">
        <f>VLOOKUP(DATE(YEAR(F491),MONTH(F491),DAY(F491)),Virkedager!C:G,2,0)+INDEX('SLA-parameter DRIFT'!B:B,R491+2)</f>
        <v>#N/A</v>
      </c>
      <c r="W491" s="118" t="e">
        <f>VLOOKUP(DATE(YEAR(F491),MONTH(F491),DAY(F491)),Virkedager!C:G,IF(E491="B",4,3)+INDEX('SLA-parameter DRIFT'!E:E,R491+2,0),0)+INDEX('SLA-parameter DRIFT'!D:D,R491+2)</f>
        <v>#N/A</v>
      </c>
      <c r="X491" s="122" t="str">
        <f t="shared" si="54"/>
        <v/>
      </c>
      <c r="Y491" s="119">
        <f>SUMIF(Virkedager!C:C,"&lt;" &amp; H491,Virkedager!A:A)-SUMIF(Virkedager!C:C,"&lt;" &amp; X491,Virkedager!A:A)</f>
        <v>0</v>
      </c>
      <c r="Z491" s="121" t="str">
        <f t="shared" si="55"/>
        <v/>
      </c>
      <c r="AA491" s="123" t="str">
        <f t="shared" si="50"/>
        <v/>
      </c>
      <c r="AB491" s="124" t="str">
        <f t="shared" si="56"/>
        <v/>
      </c>
      <c r="AC491" s="172"/>
    </row>
    <row r="492" spans="2:29" s="139" customFormat="1" ht="15" x14ac:dyDescent="0.25">
      <c r="B492" s="141"/>
      <c r="C492" s="142"/>
      <c r="D492" s="147"/>
      <c r="E492" s="148"/>
      <c r="F492" s="143"/>
      <c r="G492" s="144"/>
      <c r="H492" s="143"/>
      <c r="I492" s="144"/>
      <c r="J492" s="145"/>
      <c r="K492" s="146"/>
      <c r="L492" s="116" t="s">
        <v>77</v>
      </c>
      <c r="M492" s="117" t="s">
        <v>137</v>
      </c>
      <c r="N492" s="118">
        <f t="shared" si="51"/>
        <v>0</v>
      </c>
      <c r="O492" s="118">
        <f t="shared" si="52"/>
        <v>0</v>
      </c>
      <c r="P492" s="119">
        <f>SUMIF(Virkedager!C:C,"&lt;" &amp; H492,Virkedager!A:A)-SUMIF(Virkedager!C:C,"&lt;" &amp; F492,Virkedager!A:A)</f>
        <v>0</v>
      </c>
      <c r="Q492" s="120" t="str">
        <f t="shared" si="53"/>
        <v>Operatøraksess</v>
      </c>
      <c r="R492" s="121">
        <f>MATCH(Q492,'SLA-parameter DRIFT'!A:A,0)</f>
        <v>16</v>
      </c>
      <c r="S492" s="118" t="e">
        <f>VLOOKUP(DATE(YEAR(F492),MONTH(F492),DAY(F492)),Virkedager!C:G,IF(E492="B",3,2),0)+INDEX('SLA-parameter DRIFT'!D:D,R492+2)</f>
        <v>#N/A</v>
      </c>
      <c r="T492" s="122" t="e">
        <f>VLOOKUP(DATE(YEAR(F492),MONTH(F492),DAY(F492)),Virkedager!C:G,2,0)+INDEX('SLA-parameter DRIFT'!B:B,R492+1)</f>
        <v>#N/A</v>
      </c>
      <c r="U492" s="173" t="e">
        <f>VLOOKUP(DATE(YEAR(F492),MONTH(F492),DAY(F492)),Virkedager!C:G,IF(E492="B",3,2)+INDEX('SLA-parameter DRIFT'!E:E,R492+0,0),0)+INDEX('SLA-parameter DRIFT'!D:D,R492+1)</f>
        <v>#N/A</v>
      </c>
      <c r="V492" s="122" t="e">
        <f>VLOOKUP(DATE(YEAR(F492),MONTH(F492),DAY(F492)),Virkedager!C:G,2,0)+INDEX('SLA-parameter DRIFT'!B:B,R492+2)</f>
        <v>#N/A</v>
      </c>
      <c r="W492" s="118" t="e">
        <f>VLOOKUP(DATE(YEAR(F492),MONTH(F492),DAY(F492)),Virkedager!C:G,IF(E492="B",4,3)+INDEX('SLA-parameter DRIFT'!E:E,R492+2,0),0)+INDEX('SLA-parameter DRIFT'!D:D,R492+2)</f>
        <v>#N/A</v>
      </c>
      <c r="X492" s="122" t="str">
        <f t="shared" si="54"/>
        <v/>
      </c>
      <c r="Y492" s="119">
        <f>SUMIF(Virkedager!C:C,"&lt;" &amp; H492,Virkedager!A:A)-SUMIF(Virkedager!C:C,"&lt;" &amp; X492,Virkedager!A:A)</f>
        <v>0</v>
      </c>
      <c r="Z492" s="121" t="str">
        <f t="shared" si="55"/>
        <v/>
      </c>
      <c r="AA492" s="123" t="str">
        <f t="shared" si="50"/>
        <v/>
      </c>
      <c r="AB492" s="124" t="str">
        <f t="shared" si="56"/>
        <v/>
      </c>
      <c r="AC492" s="172"/>
    </row>
    <row r="493" spans="2:29" s="139" customFormat="1" ht="15" x14ac:dyDescent="0.25">
      <c r="B493" s="141"/>
      <c r="C493" s="142"/>
      <c r="D493" s="147"/>
      <c r="E493" s="148"/>
      <c r="F493" s="143"/>
      <c r="G493" s="144"/>
      <c r="H493" s="143"/>
      <c r="I493" s="144"/>
      <c r="J493" s="145"/>
      <c r="K493" s="146"/>
      <c r="L493" s="116" t="s">
        <v>77</v>
      </c>
      <c r="M493" s="117" t="s">
        <v>137</v>
      </c>
      <c r="N493" s="118">
        <f t="shared" si="51"/>
        <v>0</v>
      </c>
      <c r="O493" s="118">
        <f t="shared" si="52"/>
        <v>0</v>
      </c>
      <c r="P493" s="119">
        <f>SUMIF(Virkedager!C:C,"&lt;" &amp; H493,Virkedager!A:A)-SUMIF(Virkedager!C:C,"&lt;" &amp; F493,Virkedager!A:A)</f>
        <v>0</v>
      </c>
      <c r="Q493" s="120" t="str">
        <f t="shared" si="53"/>
        <v>Operatøraksess</v>
      </c>
      <c r="R493" s="121">
        <f>MATCH(Q493,'SLA-parameter DRIFT'!A:A,0)</f>
        <v>16</v>
      </c>
      <c r="S493" s="118" t="e">
        <f>VLOOKUP(DATE(YEAR(F493),MONTH(F493),DAY(F493)),Virkedager!C:G,IF(E493="B",3,2),0)+INDEX('SLA-parameter DRIFT'!D:D,R493+2)</f>
        <v>#N/A</v>
      </c>
      <c r="T493" s="122" t="e">
        <f>VLOOKUP(DATE(YEAR(F493),MONTH(F493),DAY(F493)),Virkedager!C:G,2,0)+INDEX('SLA-parameter DRIFT'!B:B,R493+1)</f>
        <v>#N/A</v>
      </c>
      <c r="U493" s="173" t="e">
        <f>VLOOKUP(DATE(YEAR(F493),MONTH(F493),DAY(F493)),Virkedager!C:G,IF(E493="B",3,2)+INDEX('SLA-parameter DRIFT'!E:E,R493+0,0),0)+INDEX('SLA-parameter DRIFT'!D:D,R493+1)</f>
        <v>#N/A</v>
      </c>
      <c r="V493" s="122" t="e">
        <f>VLOOKUP(DATE(YEAR(F493),MONTH(F493),DAY(F493)),Virkedager!C:G,2,0)+INDEX('SLA-parameter DRIFT'!B:B,R493+2)</f>
        <v>#N/A</v>
      </c>
      <c r="W493" s="118" t="e">
        <f>VLOOKUP(DATE(YEAR(F493),MONTH(F493),DAY(F493)),Virkedager!C:G,IF(E493="B",4,3)+INDEX('SLA-parameter DRIFT'!E:E,R493+2,0),0)+INDEX('SLA-parameter DRIFT'!D:D,R493+2)</f>
        <v>#N/A</v>
      </c>
      <c r="X493" s="122" t="str">
        <f t="shared" si="54"/>
        <v/>
      </c>
      <c r="Y493" s="119">
        <f>SUMIF(Virkedager!C:C,"&lt;" &amp; H493,Virkedager!A:A)-SUMIF(Virkedager!C:C,"&lt;" &amp; X493,Virkedager!A:A)</f>
        <v>0</v>
      </c>
      <c r="Z493" s="121" t="str">
        <f t="shared" si="55"/>
        <v/>
      </c>
      <c r="AA493" s="123" t="str">
        <f t="shared" si="50"/>
        <v/>
      </c>
      <c r="AB493" s="124" t="str">
        <f t="shared" si="56"/>
        <v/>
      </c>
      <c r="AC493" s="172"/>
    </row>
    <row r="494" spans="2:29" s="139" customFormat="1" ht="15" x14ac:dyDescent="0.25">
      <c r="B494" s="141"/>
      <c r="C494" s="142"/>
      <c r="D494" s="147"/>
      <c r="E494" s="148"/>
      <c r="F494" s="143"/>
      <c r="G494" s="144"/>
      <c r="H494" s="143"/>
      <c r="I494" s="144"/>
      <c r="J494" s="145"/>
      <c r="K494" s="146"/>
      <c r="L494" s="116" t="s">
        <v>77</v>
      </c>
      <c r="M494" s="117" t="s">
        <v>137</v>
      </c>
      <c r="N494" s="118">
        <f t="shared" si="51"/>
        <v>0</v>
      </c>
      <c r="O494" s="118">
        <f t="shared" si="52"/>
        <v>0</v>
      </c>
      <c r="P494" s="119">
        <f>SUMIF(Virkedager!C:C,"&lt;" &amp; H494,Virkedager!A:A)-SUMIF(Virkedager!C:C,"&lt;" &amp; F494,Virkedager!A:A)</f>
        <v>0</v>
      </c>
      <c r="Q494" s="120" t="str">
        <f t="shared" si="53"/>
        <v>Operatøraksess</v>
      </c>
      <c r="R494" s="121">
        <f>MATCH(Q494,'SLA-parameter DRIFT'!A:A,0)</f>
        <v>16</v>
      </c>
      <c r="S494" s="118" t="e">
        <f>VLOOKUP(DATE(YEAR(F494),MONTH(F494),DAY(F494)),Virkedager!C:G,IF(E494="B",3,2),0)+INDEX('SLA-parameter DRIFT'!D:D,R494+2)</f>
        <v>#N/A</v>
      </c>
      <c r="T494" s="122" t="e">
        <f>VLOOKUP(DATE(YEAR(F494),MONTH(F494),DAY(F494)),Virkedager!C:G,2,0)+INDEX('SLA-parameter DRIFT'!B:B,R494+1)</f>
        <v>#N/A</v>
      </c>
      <c r="U494" s="173" t="e">
        <f>VLOOKUP(DATE(YEAR(F494),MONTH(F494),DAY(F494)),Virkedager!C:G,IF(E494="B",3,2)+INDEX('SLA-parameter DRIFT'!E:E,R494+0,0),0)+INDEX('SLA-parameter DRIFT'!D:D,R494+1)</f>
        <v>#N/A</v>
      </c>
      <c r="V494" s="122" t="e">
        <f>VLOOKUP(DATE(YEAR(F494),MONTH(F494),DAY(F494)),Virkedager!C:G,2,0)+INDEX('SLA-parameter DRIFT'!B:B,R494+2)</f>
        <v>#N/A</v>
      </c>
      <c r="W494" s="118" t="e">
        <f>VLOOKUP(DATE(YEAR(F494),MONTH(F494),DAY(F494)),Virkedager!C:G,IF(E494="B",4,3)+INDEX('SLA-parameter DRIFT'!E:E,R494+2,0),0)+INDEX('SLA-parameter DRIFT'!D:D,R494+2)</f>
        <v>#N/A</v>
      </c>
      <c r="X494" s="122" t="str">
        <f t="shared" si="54"/>
        <v/>
      </c>
      <c r="Y494" s="119">
        <f>SUMIF(Virkedager!C:C,"&lt;" &amp; H494,Virkedager!A:A)-SUMIF(Virkedager!C:C,"&lt;" &amp; X494,Virkedager!A:A)</f>
        <v>0</v>
      </c>
      <c r="Z494" s="121" t="str">
        <f t="shared" si="55"/>
        <v/>
      </c>
      <c r="AA494" s="123" t="str">
        <f t="shared" si="50"/>
        <v/>
      </c>
      <c r="AB494" s="124" t="str">
        <f t="shared" si="56"/>
        <v/>
      </c>
      <c r="AC494" s="172"/>
    </row>
    <row r="495" spans="2:29" s="139" customFormat="1" ht="15" x14ac:dyDescent="0.25">
      <c r="B495" s="141"/>
      <c r="C495" s="142"/>
      <c r="D495" s="147"/>
      <c r="E495" s="148"/>
      <c r="F495" s="143"/>
      <c r="G495" s="144"/>
      <c r="H495" s="143"/>
      <c r="I495" s="144"/>
      <c r="J495" s="145"/>
      <c r="K495" s="146"/>
      <c r="L495" s="116" t="s">
        <v>77</v>
      </c>
      <c r="M495" s="117" t="s">
        <v>137</v>
      </c>
      <c r="N495" s="118">
        <f t="shared" si="51"/>
        <v>0</v>
      </c>
      <c r="O495" s="118">
        <f t="shared" si="52"/>
        <v>0</v>
      </c>
      <c r="P495" s="119">
        <f>SUMIF(Virkedager!C:C,"&lt;" &amp; H495,Virkedager!A:A)-SUMIF(Virkedager!C:C,"&lt;" &amp; F495,Virkedager!A:A)</f>
        <v>0</v>
      </c>
      <c r="Q495" s="120" t="str">
        <f t="shared" si="53"/>
        <v>Operatøraksess</v>
      </c>
      <c r="R495" s="121">
        <f>MATCH(Q495,'SLA-parameter DRIFT'!A:A,0)</f>
        <v>16</v>
      </c>
      <c r="S495" s="118" t="e">
        <f>VLOOKUP(DATE(YEAR(F495),MONTH(F495),DAY(F495)),Virkedager!C:G,IF(E495="B",3,2),0)+INDEX('SLA-parameter DRIFT'!D:D,R495+2)</f>
        <v>#N/A</v>
      </c>
      <c r="T495" s="122" t="e">
        <f>VLOOKUP(DATE(YEAR(F495),MONTH(F495),DAY(F495)),Virkedager!C:G,2,0)+INDEX('SLA-parameter DRIFT'!B:B,R495+1)</f>
        <v>#N/A</v>
      </c>
      <c r="U495" s="173" t="e">
        <f>VLOOKUP(DATE(YEAR(F495),MONTH(F495),DAY(F495)),Virkedager!C:G,IF(E495="B",3,2)+INDEX('SLA-parameter DRIFT'!E:E,R495+0,0),0)+INDEX('SLA-parameter DRIFT'!D:D,R495+1)</f>
        <v>#N/A</v>
      </c>
      <c r="V495" s="122" t="e">
        <f>VLOOKUP(DATE(YEAR(F495),MONTH(F495),DAY(F495)),Virkedager!C:G,2,0)+INDEX('SLA-parameter DRIFT'!B:B,R495+2)</f>
        <v>#N/A</v>
      </c>
      <c r="W495" s="118" t="e">
        <f>VLOOKUP(DATE(YEAR(F495),MONTH(F495),DAY(F495)),Virkedager!C:G,IF(E495="B",4,3)+INDEX('SLA-parameter DRIFT'!E:E,R495+2,0),0)+INDEX('SLA-parameter DRIFT'!D:D,R495+2)</f>
        <v>#N/A</v>
      </c>
      <c r="X495" s="122" t="str">
        <f t="shared" si="54"/>
        <v/>
      </c>
      <c r="Y495" s="119">
        <f>SUMIF(Virkedager!C:C,"&lt;" &amp; H495,Virkedager!A:A)-SUMIF(Virkedager!C:C,"&lt;" &amp; X495,Virkedager!A:A)</f>
        <v>0</v>
      </c>
      <c r="Z495" s="121" t="str">
        <f t="shared" si="55"/>
        <v/>
      </c>
      <c r="AA495" s="123" t="str">
        <f t="shared" si="50"/>
        <v/>
      </c>
      <c r="AB495" s="124" t="str">
        <f t="shared" si="56"/>
        <v/>
      </c>
      <c r="AC495" s="172"/>
    </row>
    <row r="496" spans="2:29" s="139" customFormat="1" ht="15" x14ac:dyDescent="0.25">
      <c r="B496" s="141"/>
      <c r="C496" s="142"/>
      <c r="D496" s="147"/>
      <c r="E496" s="148"/>
      <c r="F496" s="143"/>
      <c r="G496" s="144"/>
      <c r="H496" s="143"/>
      <c r="I496" s="144"/>
      <c r="J496" s="145"/>
      <c r="K496" s="146"/>
      <c r="L496" s="116" t="s">
        <v>77</v>
      </c>
      <c r="M496" s="117" t="s">
        <v>137</v>
      </c>
      <c r="N496" s="118">
        <f t="shared" si="51"/>
        <v>0</v>
      </c>
      <c r="O496" s="118">
        <f t="shared" si="52"/>
        <v>0</v>
      </c>
      <c r="P496" s="119">
        <f>SUMIF(Virkedager!C:C,"&lt;" &amp; H496,Virkedager!A:A)-SUMIF(Virkedager!C:C,"&lt;" &amp; F496,Virkedager!A:A)</f>
        <v>0</v>
      </c>
      <c r="Q496" s="120" t="str">
        <f t="shared" si="53"/>
        <v>Operatøraksess</v>
      </c>
      <c r="R496" s="121">
        <f>MATCH(Q496,'SLA-parameter DRIFT'!A:A,0)</f>
        <v>16</v>
      </c>
      <c r="S496" s="118" t="e">
        <f>VLOOKUP(DATE(YEAR(F496),MONTH(F496),DAY(F496)),Virkedager!C:G,IF(E496="B",3,2),0)+INDEX('SLA-parameter DRIFT'!D:D,R496+2)</f>
        <v>#N/A</v>
      </c>
      <c r="T496" s="122" t="e">
        <f>VLOOKUP(DATE(YEAR(F496),MONTH(F496),DAY(F496)),Virkedager!C:G,2,0)+INDEX('SLA-parameter DRIFT'!B:B,R496+1)</f>
        <v>#N/A</v>
      </c>
      <c r="U496" s="173" t="e">
        <f>VLOOKUP(DATE(YEAR(F496),MONTH(F496),DAY(F496)),Virkedager!C:G,IF(E496="B",3,2)+INDEX('SLA-parameter DRIFT'!E:E,R496+0,0),0)+INDEX('SLA-parameter DRIFT'!D:D,R496+1)</f>
        <v>#N/A</v>
      </c>
      <c r="V496" s="122" t="e">
        <f>VLOOKUP(DATE(YEAR(F496),MONTH(F496),DAY(F496)),Virkedager!C:G,2,0)+INDEX('SLA-parameter DRIFT'!B:B,R496+2)</f>
        <v>#N/A</v>
      </c>
      <c r="W496" s="118" t="e">
        <f>VLOOKUP(DATE(YEAR(F496),MONTH(F496),DAY(F496)),Virkedager!C:G,IF(E496="B",4,3)+INDEX('SLA-parameter DRIFT'!E:E,R496+2,0),0)+INDEX('SLA-parameter DRIFT'!D:D,R496+2)</f>
        <v>#N/A</v>
      </c>
      <c r="X496" s="122" t="str">
        <f t="shared" si="54"/>
        <v/>
      </c>
      <c r="Y496" s="119">
        <f>SUMIF(Virkedager!C:C,"&lt;" &amp; H496,Virkedager!A:A)-SUMIF(Virkedager!C:C,"&lt;" &amp; X496,Virkedager!A:A)</f>
        <v>0</v>
      </c>
      <c r="Z496" s="121" t="str">
        <f t="shared" si="55"/>
        <v/>
      </c>
      <c r="AA496" s="123" t="str">
        <f t="shared" si="50"/>
        <v/>
      </c>
      <c r="AB496" s="124" t="str">
        <f t="shared" si="56"/>
        <v/>
      </c>
      <c r="AC496" s="172"/>
    </row>
    <row r="497" spans="2:29" s="139" customFormat="1" ht="15" x14ac:dyDescent="0.25">
      <c r="B497" s="141"/>
      <c r="C497" s="142"/>
      <c r="D497" s="147"/>
      <c r="E497" s="148"/>
      <c r="F497" s="143"/>
      <c r="G497" s="144"/>
      <c r="H497" s="143"/>
      <c r="I497" s="144"/>
      <c r="J497" s="145"/>
      <c r="K497" s="146"/>
      <c r="L497" s="116" t="s">
        <v>77</v>
      </c>
      <c r="M497" s="117" t="s">
        <v>137</v>
      </c>
      <c r="N497" s="118">
        <f t="shared" si="51"/>
        <v>0</v>
      </c>
      <c r="O497" s="118">
        <f t="shared" si="52"/>
        <v>0</v>
      </c>
      <c r="P497" s="119">
        <f>SUMIF(Virkedager!C:C,"&lt;" &amp; H497,Virkedager!A:A)-SUMIF(Virkedager!C:C,"&lt;" &amp; F497,Virkedager!A:A)</f>
        <v>0</v>
      </c>
      <c r="Q497" s="120" t="str">
        <f t="shared" si="53"/>
        <v>Operatøraksess</v>
      </c>
      <c r="R497" s="121">
        <f>MATCH(Q497,'SLA-parameter DRIFT'!A:A,0)</f>
        <v>16</v>
      </c>
      <c r="S497" s="118" t="e">
        <f>VLOOKUP(DATE(YEAR(F497),MONTH(F497),DAY(F497)),Virkedager!C:G,IF(E497="B",3,2),0)+INDEX('SLA-parameter DRIFT'!D:D,R497+2)</f>
        <v>#N/A</v>
      </c>
      <c r="T497" s="122" t="e">
        <f>VLOOKUP(DATE(YEAR(F497),MONTH(F497),DAY(F497)),Virkedager!C:G,2,0)+INDEX('SLA-parameter DRIFT'!B:B,R497+1)</f>
        <v>#N/A</v>
      </c>
      <c r="U497" s="173" t="e">
        <f>VLOOKUP(DATE(YEAR(F497),MONTH(F497),DAY(F497)),Virkedager!C:G,IF(E497="B",3,2)+INDEX('SLA-parameter DRIFT'!E:E,R497+0,0),0)+INDEX('SLA-parameter DRIFT'!D:D,R497+1)</f>
        <v>#N/A</v>
      </c>
      <c r="V497" s="122" t="e">
        <f>VLOOKUP(DATE(YEAR(F497),MONTH(F497),DAY(F497)),Virkedager!C:G,2,0)+INDEX('SLA-parameter DRIFT'!B:B,R497+2)</f>
        <v>#N/A</v>
      </c>
      <c r="W497" s="118" t="e">
        <f>VLOOKUP(DATE(YEAR(F497),MONTH(F497),DAY(F497)),Virkedager!C:G,IF(E497="B",4,3)+INDEX('SLA-parameter DRIFT'!E:E,R497+2,0),0)+INDEX('SLA-parameter DRIFT'!D:D,R497+2)</f>
        <v>#N/A</v>
      </c>
      <c r="X497" s="122" t="str">
        <f t="shared" si="54"/>
        <v/>
      </c>
      <c r="Y497" s="119">
        <f>SUMIF(Virkedager!C:C,"&lt;" &amp; H497,Virkedager!A:A)-SUMIF(Virkedager!C:C,"&lt;" &amp; X497,Virkedager!A:A)</f>
        <v>0</v>
      </c>
      <c r="Z497" s="121" t="str">
        <f t="shared" si="55"/>
        <v/>
      </c>
      <c r="AA497" s="123" t="str">
        <f t="shared" si="50"/>
        <v/>
      </c>
      <c r="AB497" s="124" t="str">
        <f t="shared" si="56"/>
        <v/>
      </c>
      <c r="AC497" s="172"/>
    </row>
    <row r="498" spans="2:29" s="139" customFormat="1" ht="15" x14ac:dyDescent="0.25">
      <c r="B498" s="141"/>
      <c r="C498" s="142"/>
      <c r="D498" s="147"/>
      <c r="E498" s="148"/>
      <c r="F498" s="143"/>
      <c r="G498" s="144"/>
      <c r="H498" s="143"/>
      <c r="I498" s="144"/>
      <c r="J498" s="145"/>
      <c r="K498" s="146"/>
      <c r="L498" s="116" t="s">
        <v>77</v>
      </c>
      <c r="M498" s="117" t="s">
        <v>137</v>
      </c>
      <c r="N498" s="118">
        <f t="shared" si="51"/>
        <v>0</v>
      </c>
      <c r="O498" s="118">
        <f t="shared" si="52"/>
        <v>0</v>
      </c>
      <c r="P498" s="119">
        <f>SUMIF(Virkedager!C:C,"&lt;" &amp; H498,Virkedager!A:A)-SUMIF(Virkedager!C:C,"&lt;" &amp; F498,Virkedager!A:A)</f>
        <v>0</v>
      </c>
      <c r="Q498" s="120" t="str">
        <f t="shared" si="53"/>
        <v>Operatøraksess</v>
      </c>
      <c r="R498" s="121">
        <f>MATCH(Q498,'SLA-parameter DRIFT'!A:A,0)</f>
        <v>16</v>
      </c>
      <c r="S498" s="118" t="e">
        <f>VLOOKUP(DATE(YEAR(F498),MONTH(F498),DAY(F498)),Virkedager!C:G,IF(E498="B",3,2),0)+INDEX('SLA-parameter DRIFT'!D:D,R498+2)</f>
        <v>#N/A</v>
      </c>
      <c r="T498" s="122" t="e">
        <f>VLOOKUP(DATE(YEAR(F498),MONTH(F498),DAY(F498)),Virkedager!C:G,2,0)+INDEX('SLA-parameter DRIFT'!B:B,R498+1)</f>
        <v>#N/A</v>
      </c>
      <c r="U498" s="173" t="e">
        <f>VLOOKUP(DATE(YEAR(F498),MONTH(F498),DAY(F498)),Virkedager!C:G,IF(E498="B",3,2)+INDEX('SLA-parameter DRIFT'!E:E,R498+0,0),0)+INDEX('SLA-parameter DRIFT'!D:D,R498+1)</f>
        <v>#N/A</v>
      </c>
      <c r="V498" s="122" t="e">
        <f>VLOOKUP(DATE(YEAR(F498),MONTH(F498),DAY(F498)),Virkedager!C:G,2,0)+INDEX('SLA-parameter DRIFT'!B:B,R498+2)</f>
        <v>#N/A</v>
      </c>
      <c r="W498" s="118" t="e">
        <f>VLOOKUP(DATE(YEAR(F498),MONTH(F498),DAY(F498)),Virkedager!C:G,IF(E498="B",4,3)+INDEX('SLA-parameter DRIFT'!E:E,R498+2,0),0)+INDEX('SLA-parameter DRIFT'!D:D,R498+2)</f>
        <v>#N/A</v>
      </c>
      <c r="X498" s="122" t="str">
        <f t="shared" si="54"/>
        <v/>
      </c>
      <c r="Y498" s="119">
        <f>SUMIF(Virkedager!C:C,"&lt;" &amp; H498,Virkedager!A:A)-SUMIF(Virkedager!C:C,"&lt;" &amp; X498,Virkedager!A:A)</f>
        <v>0</v>
      </c>
      <c r="Z498" s="121" t="str">
        <f t="shared" si="55"/>
        <v/>
      </c>
      <c r="AA498" s="123" t="str">
        <f t="shared" si="50"/>
        <v/>
      </c>
      <c r="AB498" s="124" t="str">
        <f t="shared" si="56"/>
        <v/>
      </c>
      <c r="AC498" s="172"/>
    </row>
    <row r="499" spans="2:29" s="139" customFormat="1" ht="15" x14ac:dyDescent="0.25">
      <c r="B499" s="141"/>
      <c r="C499" s="142"/>
      <c r="D499" s="147"/>
      <c r="E499" s="148"/>
      <c r="F499" s="143"/>
      <c r="G499" s="144"/>
      <c r="H499" s="143"/>
      <c r="I499" s="144"/>
      <c r="J499" s="145"/>
      <c r="K499" s="146"/>
      <c r="L499" s="116" t="s">
        <v>77</v>
      </c>
      <c r="M499" s="117" t="s">
        <v>137</v>
      </c>
      <c r="N499" s="118">
        <f t="shared" si="51"/>
        <v>0</v>
      </c>
      <c r="O499" s="118">
        <f t="shared" si="52"/>
        <v>0</v>
      </c>
      <c r="P499" s="119">
        <f>SUMIF(Virkedager!C:C,"&lt;" &amp; H499,Virkedager!A:A)-SUMIF(Virkedager!C:C,"&lt;" &amp; F499,Virkedager!A:A)</f>
        <v>0</v>
      </c>
      <c r="Q499" s="120" t="str">
        <f t="shared" si="53"/>
        <v>Operatøraksess</v>
      </c>
      <c r="R499" s="121">
        <f>MATCH(Q499,'SLA-parameter DRIFT'!A:A,0)</f>
        <v>16</v>
      </c>
      <c r="S499" s="118" t="e">
        <f>VLOOKUP(DATE(YEAR(F499),MONTH(F499),DAY(F499)),Virkedager!C:G,IF(E499="B",3,2),0)+INDEX('SLA-parameter DRIFT'!D:D,R499+2)</f>
        <v>#N/A</v>
      </c>
      <c r="T499" s="122" t="e">
        <f>VLOOKUP(DATE(YEAR(F499),MONTH(F499),DAY(F499)),Virkedager!C:G,2,0)+INDEX('SLA-parameter DRIFT'!B:B,R499+1)</f>
        <v>#N/A</v>
      </c>
      <c r="U499" s="173" t="e">
        <f>VLOOKUP(DATE(YEAR(F499),MONTH(F499),DAY(F499)),Virkedager!C:G,IF(E499="B",3,2)+INDEX('SLA-parameter DRIFT'!E:E,R499+0,0),0)+INDEX('SLA-parameter DRIFT'!D:D,R499+1)</f>
        <v>#N/A</v>
      </c>
      <c r="V499" s="122" t="e">
        <f>VLOOKUP(DATE(YEAR(F499),MONTH(F499),DAY(F499)),Virkedager!C:G,2,0)+INDEX('SLA-parameter DRIFT'!B:B,R499+2)</f>
        <v>#N/A</v>
      </c>
      <c r="W499" s="118" t="e">
        <f>VLOOKUP(DATE(YEAR(F499),MONTH(F499),DAY(F499)),Virkedager!C:G,IF(E499="B",4,3)+INDEX('SLA-parameter DRIFT'!E:E,R499+2,0),0)+INDEX('SLA-parameter DRIFT'!D:D,R499+2)</f>
        <v>#N/A</v>
      </c>
      <c r="X499" s="122" t="str">
        <f t="shared" si="54"/>
        <v/>
      </c>
      <c r="Y499" s="119">
        <f>SUMIF(Virkedager!C:C,"&lt;" &amp; H499,Virkedager!A:A)-SUMIF(Virkedager!C:C,"&lt;" &amp; X499,Virkedager!A:A)</f>
        <v>0</v>
      </c>
      <c r="Z499" s="121" t="str">
        <f t="shared" si="55"/>
        <v/>
      </c>
      <c r="AA499" s="123" t="str">
        <f t="shared" si="50"/>
        <v/>
      </c>
      <c r="AB499" s="124" t="str">
        <f t="shared" si="56"/>
        <v/>
      </c>
      <c r="AC499" s="172"/>
    </row>
    <row r="500" spans="2:29" s="139" customFormat="1" ht="15" x14ac:dyDescent="0.25">
      <c r="B500" s="141"/>
      <c r="C500" s="142"/>
      <c r="D500" s="147"/>
      <c r="E500" s="148"/>
      <c r="F500" s="143"/>
      <c r="G500" s="144"/>
      <c r="H500" s="143"/>
      <c r="I500" s="144"/>
      <c r="J500" s="145"/>
      <c r="K500" s="146"/>
      <c r="L500" s="116" t="s">
        <v>77</v>
      </c>
      <c r="M500" s="117" t="s">
        <v>137</v>
      </c>
      <c r="N500" s="118">
        <f t="shared" si="51"/>
        <v>0</v>
      </c>
      <c r="O500" s="118">
        <f t="shared" si="52"/>
        <v>0</v>
      </c>
      <c r="P500" s="119">
        <f>SUMIF(Virkedager!C:C,"&lt;" &amp; H500,Virkedager!A:A)-SUMIF(Virkedager!C:C,"&lt;" &amp; F500,Virkedager!A:A)</f>
        <v>0</v>
      </c>
      <c r="Q500" s="120" t="str">
        <f t="shared" si="53"/>
        <v>Operatøraksess</v>
      </c>
      <c r="R500" s="121">
        <f>MATCH(Q500,'SLA-parameter DRIFT'!A:A,0)</f>
        <v>16</v>
      </c>
      <c r="S500" s="118" t="e">
        <f>VLOOKUP(DATE(YEAR(F500),MONTH(F500),DAY(F500)),Virkedager!C:G,IF(E500="B",3,2),0)+INDEX('SLA-parameter DRIFT'!D:D,R500+2)</f>
        <v>#N/A</v>
      </c>
      <c r="T500" s="122" t="e">
        <f>VLOOKUP(DATE(YEAR(F500),MONTH(F500),DAY(F500)),Virkedager!C:G,2,0)+INDEX('SLA-parameter DRIFT'!B:B,R500+1)</f>
        <v>#N/A</v>
      </c>
      <c r="U500" s="173" t="e">
        <f>VLOOKUP(DATE(YEAR(F500),MONTH(F500),DAY(F500)),Virkedager!C:G,IF(E500="B",3,2)+INDEX('SLA-parameter DRIFT'!E:E,R500+0,0),0)+INDEX('SLA-parameter DRIFT'!D:D,R500+1)</f>
        <v>#N/A</v>
      </c>
      <c r="V500" s="122" t="e">
        <f>VLOOKUP(DATE(YEAR(F500),MONTH(F500),DAY(F500)),Virkedager!C:G,2,0)+INDEX('SLA-parameter DRIFT'!B:B,R500+2)</f>
        <v>#N/A</v>
      </c>
      <c r="W500" s="118" t="e">
        <f>VLOOKUP(DATE(YEAR(F500),MONTH(F500),DAY(F500)),Virkedager!C:G,IF(E500="B",4,3)+INDEX('SLA-parameter DRIFT'!E:E,R500+2,0),0)+INDEX('SLA-parameter DRIFT'!D:D,R500+2)</f>
        <v>#N/A</v>
      </c>
      <c r="X500" s="122" t="str">
        <f t="shared" si="54"/>
        <v/>
      </c>
      <c r="Y500" s="119">
        <f>SUMIF(Virkedager!C:C,"&lt;" &amp; H500,Virkedager!A:A)-SUMIF(Virkedager!C:C,"&lt;" &amp; X500,Virkedager!A:A)</f>
        <v>0</v>
      </c>
      <c r="Z500" s="121" t="str">
        <f t="shared" si="55"/>
        <v/>
      </c>
      <c r="AA500" s="123" t="str">
        <f t="shared" si="50"/>
        <v/>
      </c>
      <c r="AB500" s="124" t="str">
        <f t="shared" si="56"/>
        <v/>
      </c>
      <c r="AC500" s="172"/>
    </row>
    <row r="501" spans="2:29" s="139" customFormat="1" ht="15" x14ac:dyDescent="0.25">
      <c r="B501" s="141"/>
      <c r="C501" s="142"/>
      <c r="D501" s="147"/>
      <c r="E501" s="148"/>
      <c r="F501" s="143"/>
      <c r="G501" s="144"/>
      <c r="H501" s="143"/>
      <c r="I501" s="144"/>
      <c r="J501" s="145"/>
      <c r="K501" s="146"/>
      <c r="L501" s="116" t="s">
        <v>77</v>
      </c>
      <c r="M501" s="117" t="s">
        <v>137</v>
      </c>
      <c r="N501" s="118">
        <f t="shared" si="51"/>
        <v>0</v>
      </c>
      <c r="O501" s="118">
        <f t="shared" si="52"/>
        <v>0</v>
      </c>
      <c r="P501" s="119">
        <f>SUMIF(Virkedager!C:C,"&lt;" &amp; H501,Virkedager!A:A)-SUMIF(Virkedager!C:C,"&lt;" &amp; F501,Virkedager!A:A)</f>
        <v>0</v>
      </c>
      <c r="Q501" s="120" t="str">
        <f t="shared" si="53"/>
        <v>Operatøraksess</v>
      </c>
      <c r="R501" s="121">
        <f>MATCH(Q501,'SLA-parameter DRIFT'!A:A,0)</f>
        <v>16</v>
      </c>
      <c r="S501" s="118" t="e">
        <f>VLOOKUP(DATE(YEAR(F501),MONTH(F501),DAY(F501)),Virkedager!C:G,IF(E501="B",3,2),0)+INDEX('SLA-parameter DRIFT'!D:D,R501+2)</f>
        <v>#N/A</v>
      </c>
      <c r="T501" s="122" t="e">
        <f>VLOOKUP(DATE(YEAR(F501),MONTH(F501),DAY(F501)),Virkedager!C:G,2,0)+INDEX('SLA-parameter DRIFT'!B:B,R501+1)</f>
        <v>#N/A</v>
      </c>
      <c r="U501" s="173" t="e">
        <f>VLOOKUP(DATE(YEAR(F501),MONTH(F501),DAY(F501)),Virkedager!C:G,IF(E501="B",3,2)+INDEX('SLA-parameter DRIFT'!E:E,R501+0,0),0)+INDEX('SLA-parameter DRIFT'!D:D,R501+1)</f>
        <v>#N/A</v>
      </c>
      <c r="V501" s="122" t="e">
        <f>VLOOKUP(DATE(YEAR(F501),MONTH(F501),DAY(F501)),Virkedager!C:G,2,0)+INDEX('SLA-parameter DRIFT'!B:B,R501+2)</f>
        <v>#N/A</v>
      </c>
      <c r="W501" s="118" t="e">
        <f>VLOOKUP(DATE(YEAR(F501),MONTH(F501),DAY(F501)),Virkedager!C:G,IF(E501="B",4,3)+INDEX('SLA-parameter DRIFT'!E:E,R501+2,0),0)+INDEX('SLA-parameter DRIFT'!D:D,R501+2)</f>
        <v>#N/A</v>
      </c>
      <c r="X501" s="122" t="str">
        <f t="shared" si="54"/>
        <v/>
      </c>
      <c r="Y501" s="119">
        <f>SUMIF(Virkedager!C:C,"&lt;" &amp; H501,Virkedager!A:A)-SUMIF(Virkedager!C:C,"&lt;" &amp; X501,Virkedager!A:A)</f>
        <v>0</v>
      </c>
      <c r="Z501" s="121" t="str">
        <f t="shared" si="55"/>
        <v/>
      </c>
      <c r="AA501" s="123" t="str">
        <f t="shared" si="50"/>
        <v/>
      </c>
      <c r="AB501" s="124" t="str">
        <f t="shared" si="56"/>
        <v/>
      </c>
      <c r="AC501" s="172"/>
    </row>
    <row r="502" spans="2:29" s="139" customFormat="1" ht="15" x14ac:dyDescent="0.25">
      <c r="B502" s="141"/>
      <c r="C502" s="142"/>
      <c r="D502" s="147"/>
      <c r="E502" s="148"/>
      <c r="F502" s="143"/>
      <c r="G502" s="144"/>
      <c r="H502" s="143"/>
      <c r="I502" s="144"/>
      <c r="J502" s="145"/>
      <c r="K502" s="146"/>
      <c r="L502" s="116" t="s">
        <v>77</v>
      </c>
      <c r="M502" s="117" t="s">
        <v>137</v>
      </c>
      <c r="N502" s="118">
        <f t="shared" si="51"/>
        <v>0</v>
      </c>
      <c r="O502" s="118">
        <f t="shared" si="52"/>
        <v>0</v>
      </c>
      <c r="P502" s="119">
        <f>SUMIF(Virkedager!C:C,"&lt;" &amp; H502,Virkedager!A:A)-SUMIF(Virkedager!C:C,"&lt;" &amp; F502,Virkedager!A:A)</f>
        <v>0</v>
      </c>
      <c r="Q502" s="120" t="str">
        <f t="shared" si="53"/>
        <v>Operatøraksess</v>
      </c>
      <c r="R502" s="121">
        <f>MATCH(Q502,'SLA-parameter DRIFT'!A:A,0)</f>
        <v>16</v>
      </c>
      <c r="S502" s="118" t="e">
        <f>VLOOKUP(DATE(YEAR(F502),MONTH(F502),DAY(F502)),Virkedager!C:G,IF(E502="B",3,2),0)+INDEX('SLA-parameter DRIFT'!D:D,R502+2)</f>
        <v>#N/A</v>
      </c>
      <c r="T502" s="122" t="e">
        <f>VLOOKUP(DATE(YEAR(F502),MONTH(F502),DAY(F502)),Virkedager!C:G,2,0)+INDEX('SLA-parameter DRIFT'!B:B,R502+1)</f>
        <v>#N/A</v>
      </c>
      <c r="U502" s="173" t="e">
        <f>VLOOKUP(DATE(YEAR(F502),MONTH(F502),DAY(F502)),Virkedager!C:G,IF(E502="B",3,2)+INDEX('SLA-parameter DRIFT'!E:E,R502+0,0),0)+INDEX('SLA-parameter DRIFT'!D:D,R502+1)</f>
        <v>#N/A</v>
      </c>
      <c r="V502" s="122" t="e">
        <f>VLOOKUP(DATE(YEAR(F502),MONTH(F502),DAY(F502)),Virkedager!C:G,2,0)+INDEX('SLA-parameter DRIFT'!B:B,R502+2)</f>
        <v>#N/A</v>
      </c>
      <c r="W502" s="118" t="e">
        <f>VLOOKUP(DATE(YEAR(F502),MONTH(F502),DAY(F502)),Virkedager!C:G,IF(E502="B",4,3)+INDEX('SLA-parameter DRIFT'!E:E,R502+2,0),0)+INDEX('SLA-parameter DRIFT'!D:D,R502+2)</f>
        <v>#N/A</v>
      </c>
      <c r="X502" s="122" t="str">
        <f t="shared" si="54"/>
        <v/>
      </c>
      <c r="Y502" s="119">
        <f>SUMIF(Virkedager!C:C,"&lt;" &amp; H502,Virkedager!A:A)-SUMIF(Virkedager!C:C,"&lt;" &amp; X502,Virkedager!A:A)</f>
        <v>0</v>
      </c>
      <c r="Z502" s="121" t="str">
        <f t="shared" si="55"/>
        <v/>
      </c>
      <c r="AA502" s="123" t="str">
        <f t="shared" si="50"/>
        <v/>
      </c>
      <c r="AB502" s="124" t="str">
        <f t="shared" si="56"/>
        <v/>
      </c>
      <c r="AC502" s="172"/>
    </row>
    <row r="503" spans="2:29" s="139" customFormat="1" ht="15" x14ac:dyDescent="0.25">
      <c r="B503" s="141"/>
      <c r="C503" s="142"/>
      <c r="D503" s="147"/>
      <c r="E503" s="148"/>
      <c r="F503" s="143"/>
      <c r="G503" s="144"/>
      <c r="H503" s="143"/>
      <c r="I503" s="144"/>
      <c r="J503" s="145"/>
      <c r="K503" s="146"/>
      <c r="L503" s="116" t="s">
        <v>77</v>
      </c>
      <c r="M503" s="117" t="s">
        <v>137</v>
      </c>
      <c r="N503" s="118">
        <f t="shared" si="51"/>
        <v>0</v>
      </c>
      <c r="O503" s="118">
        <f t="shared" si="52"/>
        <v>0</v>
      </c>
      <c r="P503" s="119">
        <f>SUMIF(Virkedager!C:C,"&lt;" &amp; H503,Virkedager!A:A)-SUMIF(Virkedager!C:C,"&lt;" &amp; F503,Virkedager!A:A)</f>
        <v>0</v>
      </c>
      <c r="Q503" s="120" t="str">
        <f t="shared" si="53"/>
        <v>Operatøraksess</v>
      </c>
      <c r="R503" s="121">
        <f>MATCH(Q503,'SLA-parameter DRIFT'!A:A,0)</f>
        <v>16</v>
      </c>
      <c r="S503" s="118" t="e">
        <f>VLOOKUP(DATE(YEAR(F503),MONTH(F503),DAY(F503)),Virkedager!C:G,IF(E503="B",3,2),0)+INDEX('SLA-parameter DRIFT'!D:D,R503+2)</f>
        <v>#N/A</v>
      </c>
      <c r="T503" s="122" t="e">
        <f>VLOOKUP(DATE(YEAR(F503),MONTH(F503),DAY(F503)),Virkedager!C:G,2,0)+INDEX('SLA-parameter DRIFT'!B:B,R503+1)</f>
        <v>#N/A</v>
      </c>
      <c r="U503" s="173" t="e">
        <f>VLOOKUP(DATE(YEAR(F503),MONTH(F503),DAY(F503)),Virkedager!C:G,IF(E503="B",3,2)+INDEX('SLA-parameter DRIFT'!E:E,R503+0,0),0)+INDEX('SLA-parameter DRIFT'!D:D,R503+1)</f>
        <v>#N/A</v>
      </c>
      <c r="V503" s="122" t="e">
        <f>VLOOKUP(DATE(YEAR(F503),MONTH(F503),DAY(F503)),Virkedager!C:G,2,0)+INDEX('SLA-parameter DRIFT'!B:B,R503+2)</f>
        <v>#N/A</v>
      </c>
      <c r="W503" s="118" t="e">
        <f>VLOOKUP(DATE(YEAR(F503),MONTH(F503),DAY(F503)),Virkedager!C:G,IF(E503="B",4,3)+INDEX('SLA-parameter DRIFT'!E:E,R503+2,0),0)+INDEX('SLA-parameter DRIFT'!D:D,R503+2)</f>
        <v>#N/A</v>
      </c>
      <c r="X503" s="122" t="str">
        <f t="shared" si="54"/>
        <v/>
      </c>
      <c r="Y503" s="119">
        <f>SUMIF(Virkedager!C:C,"&lt;" &amp; H503,Virkedager!A:A)-SUMIF(Virkedager!C:C,"&lt;" &amp; X503,Virkedager!A:A)</f>
        <v>0</v>
      </c>
      <c r="Z503" s="121" t="str">
        <f t="shared" si="55"/>
        <v/>
      </c>
      <c r="AA503" s="123" t="str">
        <f t="shared" si="50"/>
        <v/>
      </c>
      <c r="AB503" s="124" t="str">
        <f t="shared" si="56"/>
        <v/>
      </c>
      <c r="AC503" s="172"/>
    </row>
    <row r="504" spans="2:29" s="139" customFormat="1" ht="15" x14ac:dyDescent="0.25">
      <c r="B504" s="141"/>
      <c r="C504" s="142"/>
      <c r="D504" s="147"/>
      <c r="E504" s="148"/>
      <c r="F504" s="143"/>
      <c r="G504" s="144"/>
      <c r="H504" s="143"/>
      <c r="I504" s="144"/>
      <c r="J504" s="145"/>
      <c r="K504" s="146"/>
      <c r="L504" s="116" t="s">
        <v>77</v>
      </c>
      <c r="M504" s="117" t="s">
        <v>137</v>
      </c>
      <c r="N504" s="118">
        <f t="shared" si="51"/>
        <v>0</v>
      </c>
      <c r="O504" s="118">
        <f t="shared" si="52"/>
        <v>0</v>
      </c>
      <c r="P504" s="119">
        <f>SUMIF(Virkedager!C:C,"&lt;" &amp; H504,Virkedager!A:A)-SUMIF(Virkedager!C:C,"&lt;" &amp; F504,Virkedager!A:A)</f>
        <v>0</v>
      </c>
      <c r="Q504" s="120" t="str">
        <f t="shared" si="53"/>
        <v>Operatøraksess</v>
      </c>
      <c r="R504" s="121">
        <f>MATCH(Q504,'SLA-parameter DRIFT'!A:A,0)</f>
        <v>16</v>
      </c>
      <c r="S504" s="118" t="e">
        <f>VLOOKUP(DATE(YEAR(F504),MONTH(F504),DAY(F504)),Virkedager!C:G,IF(E504="B",3,2),0)+INDEX('SLA-parameter DRIFT'!D:D,R504+2)</f>
        <v>#N/A</v>
      </c>
      <c r="T504" s="122" t="e">
        <f>VLOOKUP(DATE(YEAR(F504),MONTH(F504),DAY(F504)),Virkedager!C:G,2,0)+INDEX('SLA-parameter DRIFT'!B:B,R504+1)</f>
        <v>#N/A</v>
      </c>
      <c r="U504" s="173" t="e">
        <f>VLOOKUP(DATE(YEAR(F504),MONTH(F504),DAY(F504)),Virkedager!C:G,IF(E504="B",3,2)+INDEX('SLA-parameter DRIFT'!E:E,R504+0,0),0)+INDEX('SLA-parameter DRIFT'!D:D,R504+1)</f>
        <v>#N/A</v>
      </c>
      <c r="V504" s="122" t="e">
        <f>VLOOKUP(DATE(YEAR(F504),MONTH(F504),DAY(F504)),Virkedager!C:G,2,0)+INDEX('SLA-parameter DRIFT'!B:B,R504+2)</f>
        <v>#N/A</v>
      </c>
      <c r="W504" s="118" t="e">
        <f>VLOOKUP(DATE(YEAR(F504),MONTH(F504),DAY(F504)),Virkedager!C:G,IF(E504="B",4,3)+INDEX('SLA-parameter DRIFT'!E:E,R504+2,0),0)+INDEX('SLA-parameter DRIFT'!D:D,R504+2)</f>
        <v>#N/A</v>
      </c>
      <c r="X504" s="122" t="str">
        <f t="shared" si="54"/>
        <v/>
      </c>
      <c r="Y504" s="119">
        <f>SUMIF(Virkedager!C:C,"&lt;" &amp; H504,Virkedager!A:A)-SUMIF(Virkedager!C:C,"&lt;" &amp; X504,Virkedager!A:A)</f>
        <v>0</v>
      </c>
      <c r="Z504" s="121" t="str">
        <f t="shared" si="55"/>
        <v/>
      </c>
      <c r="AA504" s="123" t="str">
        <f t="shared" si="50"/>
        <v/>
      </c>
      <c r="AB504" s="124" t="str">
        <f t="shared" si="56"/>
        <v/>
      </c>
      <c r="AC504" s="172"/>
    </row>
    <row r="505" spans="2:29" s="139" customFormat="1" ht="15" x14ac:dyDescent="0.25">
      <c r="B505" s="141"/>
      <c r="C505" s="142"/>
      <c r="D505" s="147"/>
      <c r="E505" s="148"/>
      <c r="F505" s="143"/>
      <c r="G505" s="144"/>
      <c r="H505" s="143"/>
      <c r="I505" s="144"/>
      <c r="J505" s="145"/>
      <c r="K505" s="146"/>
      <c r="L505" s="116" t="s">
        <v>77</v>
      </c>
      <c r="M505" s="117" t="s">
        <v>137</v>
      </c>
      <c r="N505" s="118">
        <f t="shared" si="51"/>
        <v>0</v>
      </c>
      <c r="O505" s="118">
        <f t="shared" si="52"/>
        <v>0</v>
      </c>
      <c r="P505" s="119">
        <f>SUMIF(Virkedager!C:C,"&lt;" &amp; H505,Virkedager!A:A)-SUMIF(Virkedager!C:C,"&lt;" &amp; F505,Virkedager!A:A)</f>
        <v>0</v>
      </c>
      <c r="Q505" s="120" t="str">
        <f t="shared" si="53"/>
        <v>Operatøraksess</v>
      </c>
      <c r="R505" s="121">
        <f>MATCH(Q505,'SLA-parameter DRIFT'!A:A,0)</f>
        <v>16</v>
      </c>
      <c r="S505" s="118" t="e">
        <f>VLOOKUP(DATE(YEAR(F505),MONTH(F505),DAY(F505)),Virkedager!C:G,IF(E505="B",3,2),0)+INDEX('SLA-parameter DRIFT'!D:D,R505+2)</f>
        <v>#N/A</v>
      </c>
      <c r="T505" s="122" t="e">
        <f>VLOOKUP(DATE(YEAR(F505),MONTH(F505),DAY(F505)),Virkedager!C:G,2,0)+INDEX('SLA-parameter DRIFT'!B:B,R505+1)</f>
        <v>#N/A</v>
      </c>
      <c r="U505" s="173" t="e">
        <f>VLOOKUP(DATE(YEAR(F505),MONTH(F505),DAY(F505)),Virkedager!C:G,IF(E505="B",3,2)+INDEX('SLA-parameter DRIFT'!E:E,R505+0,0),0)+INDEX('SLA-parameter DRIFT'!D:D,R505+1)</f>
        <v>#N/A</v>
      </c>
      <c r="V505" s="122" t="e">
        <f>VLOOKUP(DATE(YEAR(F505),MONTH(F505),DAY(F505)),Virkedager!C:G,2,0)+INDEX('SLA-parameter DRIFT'!B:B,R505+2)</f>
        <v>#N/A</v>
      </c>
      <c r="W505" s="118" t="e">
        <f>VLOOKUP(DATE(YEAR(F505),MONTH(F505),DAY(F505)),Virkedager!C:G,IF(E505="B",4,3)+INDEX('SLA-parameter DRIFT'!E:E,R505+2,0),0)+INDEX('SLA-parameter DRIFT'!D:D,R505+2)</f>
        <v>#N/A</v>
      </c>
      <c r="X505" s="122" t="str">
        <f t="shared" si="54"/>
        <v/>
      </c>
      <c r="Y505" s="119">
        <f>SUMIF(Virkedager!C:C,"&lt;" &amp; H505,Virkedager!A:A)-SUMIF(Virkedager!C:C,"&lt;" &amp; X505,Virkedager!A:A)</f>
        <v>0</v>
      </c>
      <c r="Z505" s="121" t="str">
        <f t="shared" si="55"/>
        <v/>
      </c>
      <c r="AA505" s="123" t="str">
        <f t="shared" si="50"/>
        <v/>
      </c>
      <c r="AB505" s="124" t="str">
        <f t="shared" si="56"/>
        <v/>
      </c>
      <c r="AC505" s="172"/>
    </row>
    <row r="506" spans="2:29" s="139" customFormat="1" ht="15" x14ac:dyDescent="0.25">
      <c r="B506" s="141"/>
      <c r="C506" s="142"/>
      <c r="D506" s="147"/>
      <c r="E506" s="148"/>
      <c r="F506" s="143"/>
      <c r="G506" s="144"/>
      <c r="H506" s="143"/>
      <c r="I506" s="144"/>
      <c r="J506" s="145"/>
      <c r="K506" s="146"/>
      <c r="L506" s="116" t="s">
        <v>77</v>
      </c>
      <c r="M506" s="117" t="s">
        <v>137</v>
      </c>
      <c r="N506" s="118">
        <f t="shared" si="51"/>
        <v>0</v>
      </c>
      <c r="O506" s="118">
        <f t="shared" si="52"/>
        <v>0</v>
      </c>
      <c r="P506" s="119">
        <f>SUMIF(Virkedager!C:C,"&lt;" &amp; H506,Virkedager!A:A)-SUMIF(Virkedager!C:C,"&lt;" &amp; F506,Virkedager!A:A)</f>
        <v>0</v>
      </c>
      <c r="Q506" s="120" t="str">
        <f t="shared" si="53"/>
        <v>Operatøraksess</v>
      </c>
      <c r="R506" s="121">
        <f>MATCH(Q506,'SLA-parameter DRIFT'!A:A,0)</f>
        <v>16</v>
      </c>
      <c r="S506" s="118" t="e">
        <f>VLOOKUP(DATE(YEAR(F506),MONTH(F506),DAY(F506)),Virkedager!C:G,IF(E506="B",3,2),0)+INDEX('SLA-parameter DRIFT'!D:D,R506+2)</f>
        <v>#N/A</v>
      </c>
      <c r="T506" s="122" t="e">
        <f>VLOOKUP(DATE(YEAR(F506),MONTH(F506),DAY(F506)),Virkedager!C:G,2,0)+INDEX('SLA-parameter DRIFT'!B:B,R506+1)</f>
        <v>#N/A</v>
      </c>
      <c r="U506" s="173" t="e">
        <f>VLOOKUP(DATE(YEAR(F506),MONTH(F506),DAY(F506)),Virkedager!C:G,IF(E506="B",3,2)+INDEX('SLA-parameter DRIFT'!E:E,R506+0,0),0)+INDEX('SLA-parameter DRIFT'!D:D,R506+1)</f>
        <v>#N/A</v>
      </c>
      <c r="V506" s="122" t="e">
        <f>VLOOKUP(DATE(YEAR(F506),MONTH(F506),DAY(F506)),Virkedager!C:G,2,0)+INDEX('SLA-parameter DRIFT'!B:B,R506+2)</f>
        <v>#N/A</v>
      </c>
      <c r="W506" s="118" t="e">
        <f>VLOOKUP(DATE(YEAR(F506),MONTH(F506),DAY(F506)),Virkedager!C:G,IF(E506="B",4,3)+INDEX('SLA-parameter DRIFT'!E:E,R506+2,0),0)+INDEX('SLA-parameter DRIFT'!D:D,R506+2)</f>
        <v>#N/A</v>
      </c>
      <c r="X506" s="122" t="str">
        <f t="shared" si="54"/>
        <v/>
      </c>
      <c r="Y506" s="119">
        <f>SUMIF(Virkedager!C:C,"&lt;" &amp; H506,Virkedager!A:A)-SUMIF(Virkedager!C:C,"&lt;" &amp; X506,Virkedager!A:A)</f>
        <v>0</v>
      </c>
      <c r="Z506" s="121" t="str">
        <f t="shared" si="55"/>
        <v/>
      </c>
      <c r="AA506" s="123" t="str">
        <f t="shared" si="50"/>
        <v/>
      </c>
      <c r="AB506" s="124" t="str">
        <f t="shared" si="56"/>
        <v/>
      </c>
      <c r="AC506" s="172"/>
    </row>
    <row r="507" spans="2:29" s="139" customFormat="1" ht="15" x14ac:dyDescent="0.25">
      <c r="B507" s="141"/>
      <c r="C507" s="142"/>
      <c r="D507" s="147"/>
      <c r="E507" s="148"/>
      <c r="F507" s="143"/>
      <c r="G507" s="144"/>
      <c r="H507" s="143"/>
      <c r="I507" s="144"/>
      <c r="J507" s="145"/>
      <c r="K507" s="146"/>
      <c r="L507" s="116" t="s">
        <v>77</v>
      </c>
      <c r="M507" s="117" t="s">
        <v>137</v>
      </c>
      <c r="N507" s="118">
        <f t="shared" si="51"/>
        <v>0</v>
      </c>
      <c r="O507" s="118">
        <f t="shared" si="52"/>
        <v>0</v>
      </c>
      <c r="P507" s="119">
        <f>SUMIF(Virkedager!C:C,"&lt;" &amp; H507,Virkedager!A:A)-SUMIF(Virkedager!C:C,"&lt;" &amp; F507,Virkedager!A:A)</f>
        <v>0</v>
      </c>
      <c r="Q507" s="120" t="str">
        <f t="shared" si="53"/>
        <v>Operatøraksess</v>
      </c>
      <c r="R507" s="121">
        <f>MATCH(Q507,'SLA-parameter DRIFT'!A:A,0)</f>
        <v>16</v>
      </c>
      <c r="S507" s="118" t="e">
        <f>VLOOKUP(DATE(YEAR(F507),MONTH(F507),DAY(F507)),Virkedager!C:G,IF(E507="B",3,2),0)+INDEX('SLA-parameter DRIFT'!D:D,R507+2)</f>
        <v>#N/A</v>
      </c>
      <c r="T507" s="122" t="e">
        <f>VLOOKUP(DATE(YEAR(F507),MONTH(F507),DAY(F507)),Virkedager!C:G,2,0)+INDEX('SLA-parameter DRIFT'!B:B,R507+1)</f>
        <v>#N/A</v>
      </c>
      <c r="U507" s="173" t="e">
        <f>VLOOKUP(DATE(YEAR(F507),MONTH(F507),DAY(F507)),Virkedager!C:G,IF(E507="B",3,2)+INDEX('SLA-parameter DRIFT'!E:E,R507+0,0),0)+INDEX('SLA-parameter DRIFT'!D:D,R507+1)</f>
        <v>#N/A</v>
      </c>
      <c r="V507" s="122" t="e">
        <f>VLOOKUP(DATE(YEAR(F507),MONTH(F507),DAY(F507)),Virkedager!C:G,2,0)+INDEX('SLA-parameter DRIFT'!B:B,R507+2)</f>
        <v>#N/A</v>
      </c>
      <c r="W507" s="118" t="e">
        <f>VLOOKUP(DATE(YEAR(F507),MONTH(F507),DAY(F507)),Virkedager!C:G,IF(E507="B",4,3)+INDEX('SLA-parameter DRIFT'!E:E,R507+2,0),0)+INDEX('SLA-parameter DRIFT'!D:D,R507+2)</f>
        <v>#N/A</v>
      </c>
      <c r="X507" s="122" t="str">
        <f t="shared" si="54"/>
        <v/>
      </c>
      <c r="Y507" s="119">
        <f>SUMIF(Virkedager!C:C,"&lt;" &amp; H507,Virkedager!A:A)-SUMIF(Virkedager!C:C,"&lt;" &amp; X507,Virkedager!A:A)</f>
        <v>0</v>
      </c>
      <c r="Z507" s="121" t="str">
        <f t="shared" si="55"/>
        <v/>
      </c>
      <c r="AA507" s="123" t="str">
        <f t="shared" si="50"/>
        <v/>
      </c>
      <c r="AB507" s="124" t="str">
        <f t="shared" si="56"/>
        <v/>
      </c>
      <c r="AC507" s="172"/>
    </row>
    <row r="508" spans="2:29" s="139" customFormat="1" ht="15" x14ac:dyDescent="0.25">
      <c r="B508" s="141"/>
      <c r="C508" s="142"/>
      <c r="D508" s="147"/>
      <c r="E508" s="148"/>
      <c r="F508" s="143"/>
      <c r="G508" s="144"/>
      <c r="H508" s="143"/>
      <c r="I508" s="144"/>
      <c r="J508" s="145"/>
      <c r="K508" s="146"/>
      <c r="L508" s="116" t="s">
        <v>77</v>
      </c>
      <c r="M508" s="117" t="s">
        <v>137</v>
      </c>
      <c r="N508" s="118">
        <f t="shared" si="51"/>
        <v>0</v>
      </c>
      <c r="O508" s="118">
        <f t="shared" si="52"/>
        <v>0</v>
      </c>
      <c r="P508" s="119">
        <f>SUMIF(Virkedager!C:C,"&lt;" &amp; H508,Virkedager!A:A)-SUMIF(Virkedager!C:C,"&lt;" &amp; F508,Virkedager!A:A)</f>
        <v>0</v>
      </c>
      <c r="Q508" s="120" t="str">
        <f t="shared" si="53"/>
        <v>Operatøraksess</v>
      </c>
      <c r="R508" s="121">
        <f>MATCH(Q508,'SLA-parameter DRIFT'!A:A,0)</f>
        <v>16</v>
      </c>
      <c r="S508" s="118" t="e">
        <f>VLOOKUP(DATE(YEAR(F508),MONTH(F508),DAY(F508)),Virkedager!C:G,IF(E508="B",3,2),0)+INDEX('SLA-parameter DRIFT'!D:D,R508+2)</f>
        <v>#N/A</v>
      </c>
      <c r="T508" s="122" t="e">
        <f>VLOOKUP(DATE(YEAR(F508),MONTH(F508),DAY(F508)),Virkedager!C:G,2,0)+INDEX('SLA-parameter DRIFT'!B:B,R508+1)</f>
        <v>#N/A</v>
      </c>
      <c r="U508" s="173" t="e">
        <f>VLOOKUP(DATE(YEAR(F508),MONTH(F508),DAY(F508)),Virkedager!C:G,IF(E508="B",3,2)+INDEX('SLA-parameter DRIFT'!E:E,R508+0,0),0)+INDEX('SLA-parameter DRIFT'!D:D,R508+1)</f>
        <v>#N/A</v>
      </c>
      <c r="V508" s="122" t="e">
        <f>VLOOKUP(DATE(YEAR(F508),MONTH(F508),DAY(F508)),Virkedager!C:G,2,0)+INDEX('SLA-parameter DRIFT'!B:B,R508+2)</f>
        <v>#N/A</v>
      </c>
      <c r="W508" s="118" t="e">
        <f>VLOOKUP(DATE(YEAR(F508),MONTH(F508),DAY(F508)),Virkedager!C:G,IF(E508="B",4,3)+INDEX('SLA-parameter DRIFT'!E:E,R508+2,0),0)+INDEX('SLA-parameter DRIFT'!D:D,R508+2)</f>
        <v>#N/A</v>
      </c>
      <c r="X508" s="122" t="str">
        <f t="shared" si="54"/>
        <v/>
      </c>
      <c r="Y508" s="119">
        <f>SUMIF(Virkedager!C:C,"&lt;" &amp; H508,Virkedager!A:A)-SUMIF(Virkedager!C:C,"&lt;" &amp; X508,Virkedager!A:A)</f>
        <v>0</v>
      </c>
      <c r="Z508" s="121" t="str">
        <f t="shared" si="55"/>
        <v/>
      </c>
      <c r="AA508" s="123" t="str">
        <f t="shared" si="50"/>
        <v/>
      </c>
      <c r="AB508" s="124" t="str">
        <f t="shared" si="56"/>
        <v/>
      </c>
      <c r="AC508" s="172"/>
    </row>
    <row r="509" spans="2:29" s="139" customFormat="1" ht="15" x14ac:dyDescent="0.25">
      <c r="B509" s="141"/>
      <c r="C509" s="142"/>
      <c r="D509" s="147"/>
      <c r="E509" s="148"/>
      <c r="F509" s="143"/>
      <c r="G509" s="144"/>
      <c r="H509" s="143"/>
      <c r="I509" s="144"/>
      <c r="J509" s="145"/>
      <c r="K509" s="146"/>
      <c r="L509" s="116" t="s">
        <v>77</v>
      </c>
      <c r="M509" s="117" t="s">
        <v>137</v>
      </c>
      <c r="N509" s="118">
        <f t="shared" si="51"/>
        <v>0</v>
      </c>
      <c r="O509" s="118">
        <f t="shared" si="52"/>
        <v>0</v>
      </c>
      <c r="P509" s="119">
        <f>SUMIF(Virkedager!C:C,"&lt;" &amp; H509,Virkedager!A:A)-SUMIF(Virkedager!C:C,"&lt;" &amp; F509,Virkedager!A:A)</f>
        <v>0</v>
      </c>
      <c r="Q509" s="120" t="str">
        <f t="shared" si="53"/>
        <v>Operatøraksess</v>
      </c>
      <c r="R509" s="121">
        <f>MATCH(Q509,'SLA-parameter DRIFT'!A:A,0)</f>
        <v>16</v>
      </c>
      <c r="S509" s="118" t="e">
        <f>VLOOKUP(DATE(YEAR(F509),MONTH(F509),DAY(F509)),Virkedager!C:G,IF(E509="B",3,2),0)+INDEX('SLA-parameter DRIFT'!D:D,R509+2)</f>
        <v>#N/A</v>
      </c>
      <c r="T509" s="122" t="e">
        <f>VLOOKUP(DATE(YEAR(F509),MONTH(F509),DAY(F509)),Virkedager!C:G,2,0)+INDEX('SLA-parameter DRIFT'!B:B,R509+1)</f>
        <v>#N/A</v>
      </c>
      <c r="U509" s="173" t="e">
        <f>VLOOKUP(DATE(YEAR(F509),MONTH(F509),DAY(F509)),Virkedager!C:G,IF(E509="B",3,2)+INDEX('SLA-parameter DRIFT'!E:E,R509+0,0),0)+INDEX('SLA-parameter DRIFT'!D:D,R509+1)</f>
        <v>#N/A</v>
      </c>
      <c r="V509" s="122" t="e">
        <f>VLOOKUP(DATE(YEAR(F509),MONTH(F509),DAY(F509)),Virkedager!C:G,2,0)+INDEX('SLA-parameter DRIFT'!B:B,R509+2)</f>
        <v>#N/A</v>
      </c>
      <c r="W509" s="118" t="e">
        <f>VLOOKUP(DATE(YEAR(F509),MONTH(F509),DAY(F509)),Virkedager!C:G,IF(E509="B",4,3)+INDEX('SLA-parameter DRIFT'!E:E,R509+2,0),0)+INDEX('SLA-parameter DRIFT'!D:D,R509+2)</f>
        <v>#N/A</v>
      </c>
      <c r="X509" s="122" t="str">
        <f t="shared" si="54"/>
        <v/>
      </c>
      <c r="Y509" s="119">
        <f>SUMIF(Virkedager!C:C,"&lt;" &amp; H509,Virkedager!A:A)-SUMIF(Virkedager!C:C,"&lt;" &amp; X509,Virkedager!A:A)</f>
        <v>0</v>
      </c>
      <c r="Z509" s="121" t="str">
        <f t="shared" si="55"/>
        <v/>
      </c>
      <c r="AA509" s="123" t="str">
        <f t="shared" si="50"/>
        <v/>
      </c>
      <c r="AB509" s="124" t="str">
        <f t="shared" si="56"/>
        <v/>
      </c>
      <c r="AC509" s="172"/>
    </row>
    <row r="510" spans="2:29" s="139" customFormat="1" ht="15" x14ac:dyDescent="0.25">
      <c r="B510" s="141"/>
      <c r="C510" s="142"/>
      <c r="D510" s="147"/>
      <c r="E510" s="148"/>
      <c r="F510" s="143"/>
      <c r="G510" s="144"/>
      <c r="H510" s="143"/>
      <c r="I510" s="144"/>
      <c r="J510" s="145"/>
      <c r="K510" s="146"/>
      <c r="L510" s="116" t="s">
        <v>77</v>
      </c>
      <c r="M510" s="117" t="s">
        <v>137</v>
      </c>
      <c r="N510" s="118">
        <f t="shared" si="51"/>
        <v>0</v>
      </c>
      <c r="O510" s="118">
        <f t="shared" si="52"/>
        <v>0</v>
      </c>
      <c r="P510" s="119">
        <f>SUMIF(Virkedager!C:C,"&lt;" &amp; H510,Virkedager!A:A)-SUMIF(Virkedager!C:C,"&lt;" &amp; F510,Virkedager!A:A)</f>
        <v>0</v>
      </c>
      <c r="Q510" s="120" t="str">
        <f t="shared" si="53"/>
        <v>Operatøraksess</v>
      </c>
      <c r="R510" s="121">
        <f>MATCH(Q510,'SLA-parameter DRIFT'!A:A,0)</f>
        <v>16</v>
      </c>
      <c r="S510" s="118" t="e">
        <f>VLOOKUP(DATE(YEAR(F510),MONTH(F510),DAY(F510)),Virkedager!C:G,IF(E510="B",3,2),0)+INDEX('SLA-parameter DRIFT'!D:D,R510+2)</f>
        <v>#N/A</v>
      </c>
      <c r="T510" s="122" t="e">
        <f>VLOOKUP(DATE(YEAR(F510),MONTH(F510),DAY(F510)),Virkedager!C:G,2,0)+INDEX('SLA-parameter DRIFT'!B:B,R510+1)</f>
        <v>#N/A</v>
      </c>
      <c r="U510" s="173" t="e">
        <f>VLOOKUP(DATE(YEAR(F510),MONTH(F510),DAY(F510)),Virkedager!C:G,IF(E510="B",3,2)+INDEX('SLA-parameter DRIFT'!E:E,R510+0,0),0)+INDEX('SLA-parameter DRIFT'!D:D,R510+1)</f>
        <v>#N/A</v>
      </c>
      <c r="V510" s="122" t="e">
        <f>VLOOKUP(DATE(YEAR(F510),MONTH(F510),DAY(F510)),Virkedager!C:G,2,0)+INDEX('SLA-parameter DRIFT'!B:B,R510+2)</f>
        <v>#N/A</v>
      </c>
      <c r="W510" s="118" t="e">
        <f>VLOOKUP(DATE(YEAR(F510),MONTH(F510),DAY(F510)),Virkedager!C:G,IF(E510="B",4,3)+INDEX('SLA-parameter DRIFT'!E:E,R510+2,0),0)+INDEX('SLA-parameter DRIFT'!D:D,R510+2)</f>
        <v>#N/A</v>
      </c>
      <c r="X510" s="122" t="str">
        <f t="shared" si="54"/>
        <v/>
      </c>
      <c r="Y510" s="119">
        <f>SUMIF(Virkedager!C:C,"&lt;" &amp; H510,Virkedager!A:A)-SUMIF(Virkedager!C:C,"&lt;" &amp; X510,Virkedager!A:A)</f>
        <v>0</v>
      </c>
      <c r="Z510" s="121" t="str">
        <f t="shared" si="55"/>
        <v/>
      </c>
      <c r="AA510" s="123" t="str">
        <f t="shared" si="50"/>
        <v/>
      </c>
      <c r="AB510" s="124" t="str">
        <f t="shared" si="56"/>
        <v/>
      </c>
      <c r="AC510" s="172"/>
    </row>
    <row r="511" spans="2:29" s="139" customFormat="1" ht="15" x14ac:dyDescent="0.25">
      <c r="B511" s="141"/>
      <c r="C511" s="142"/>
      <c r="D511" s="147"/>
      <c r="E511" s="148"/>
      <c r="F511" s="143"/>
      <c r="G511" s="144"/>
      <c r="H511" s="143"/>
      <c r="I511" s="144"/>
      <c r="J511" s="145"/>
      <c r="K511" s="146"/>
      <c r="L511" s="116" t="s">
        <v>77</v>
      </c>
      <c r="M511" s="117" t="s">
        <v>137</v>
      </c>
      <c r="N511" s="118">
        <f t="shared" si="51"/>
        <v>0</v>
      </c>
      <c r="O511" s="118">
        <f t="shared" si="52"/>
        <v>0</v>
      </c>
      <c r="P511" s="119">
        <f>SUMIF(Virkedager!C:C,"&lt;" &amp; H511,Virkedager!A:A)-SUMIF(Virkedager!C:C,"&lt;" &amp; F511,Virkedager!A:A)</f>
        <v>0</v>
      </c>
      <c r="Q511" s="120" t="str">
        <f t="shared" si="53"/>
        <v>Operatøraksess</v>
      </c>
      <c r="R511" s="121">
        <f>MATCH(Q511,'SLA-parameter DRIFT'!A:A,0)</f>
        <v>16</v>
      </c>
      <c r="S511" s="118" t="e">
        <f>VLOOKUP(DATE(YEAR(F511),MONTH(F511),DAY(F511)),Virkedager!C:G,IF(E511="B",3,2),0)+INDEX('SLA-parameter DRIFT'!D:D,R511+2)</f>
        <v>#N/A</v>
      </c>
      <c r="T511" s="122" t="e">
        <f>VLOOKUP(DATE(YEAR(F511),MONTH(F511),DAY(F511)),Virkedager!C:G,2,0)+INDEX('SLA-parameter DRIFT'!B:B,R511+1)</f>
        <v>#N/A</v>
      </c>
      <c r="U511" s="173" t="e">
        <f>VLOOKUP(DATE(YEAR(F511),MONTH(F511),DAY(F511)),Virkedager!C:G,IF(E511="B",3,2)+INDEX('SLA-parameter DRIFT'!E:E,R511+0,0),0)+INDEX('SLA-parameter DRIFT'!D:D,R511+1)</f>
        <v>#N/A</v>
      </c>
      <c r="V511" s="122" t="e">
        <f>VLOOKUP(DATE(YEAR(F511),MONTH(F511),DAY(F511)),Virkedager!C:G,2,0)+INDEX('SLA-parameter DRIFT'!B:B,R511+2)</f>
        <v>#N/A</v>
      </c>
      <c r="W511" s="118" t="e">
        <f>VLOOKUP(DATE(YEAR(F511),MONTH(F511),DAY(F511)),Virkedager!C:G,IF(E511="B",4,3)+INDEX('SLA-parameter DRIFT'!E:E,R511+2,0),0)+INDEX('SLA-parameter DRIFT'!D:D,R511+2)</f>
        <v>#N/A</v>
      </c>
      <c r="X511" s="122" t="str">
        <f t="shared" si="54"/>
        <v/>
      </c>
      <c r="Y511" s="119">
        <f>SUMIF(Virkedager!C:C,"&lt;" &amp; H511,Virkedager!A:A)-SUMIF(Virkedager!C:C,"&lt;" &amp; X511,Virkedager!A:A)</f>
        <v>0</v>
      </c>
      <c r="Z511" s="121" t="str">
        <f t="shared" si="55"/>
        <v/>
      </c>
      <c r="AA511" s="123" t="str">
        <f t="shared" si="50"/>
        <v/>
      </c>
      <c r="AB511" s="124" t="str">
        <f t="shared" si="56"/>
        <v/>
      </c>
      <c r="AC511" s="172"/>
    </row>
    <row r="512" spans="2:29" s="139" customFormat="1" ht="15" x14ac:dyDescent="0.25">
      <c r="B512" s="141"/>
      <c r="C512" s="142"/>
      <c r="D512" s="147"/>
      <c r="E512" s="148"/>
      <c r="F512" s="143"/>
      <c r="G512" s="144"/>
      <c r="H512" s="143"/>
      <c r="I512" s="144"/>
      <c r="J512" s="145"/>
      <c r="K512" s="146"/>
      <c r="L512" s="116" t="s">
        <v>77</v>
      </c>
      <c r="M512" s="117" t="s">
        <v>137</v>
      </c>
      <c r="N512" s="118">
        <f t="shared" si="51"/>
        <v>0</v>
      </c>
      <c r="O512" s="118">
        <f t="shared" si="52"/>
        <v>0</v>
      </c>
      <c r="P512" s="119">
        <f>SUMIF(Virkedager!C:C,"&lt;" &amp; H512,Virkedager!A:A)-SUMIF(Virkedager!C:C,"&lt;" &amp; F512,Virkedager!A:A)</f>
        <v>0</v>
      </c>
      <c r="Q512" s="120" t="str">
        <f t="shared" si="53"/>
        <v>Operatøraksess</v>
      </c>
      <c r="R512" s="121">
        <f>MATCH(Q512,'SLA-parameter DRIFT'!A:A,0)</f>
        <v>16</v>
      </c>
      <c r="S512" s="118" t="e">
        <f>VLOOKUP(DATE(YEAR(F512),MONTH(F512),DAY(F512)),Virkedager!C:G,IF(E512="B",3,2),0)+INDEX('SLA-parameter DRIFT'!D:D,R512+2)</f>
        <v>#N/A</v>
      </c>
      <c r="T512" s="122" t="e">
        <f>VLOOKUP(DATE(YEAR(F512),MONTH(F512),DAY(F512)),Virkedager!C:G,2,0)+INDEX('SLA-parameter DRIFT'!B:B,R512+1)</f>
        <v>#N/A</v>
      </c>
      <c r="U512" s="173" t="e">
        <f>VLOOKUP(DATE(YEAR(F512),MONTH(F512),DAY(F512)),Virkedager!C:G,IF(E512="B",3,2)+INDEX('SLA-parameter DRIFT'!E:E,R512+0,0),0)+INDEX('SLA-parameter DRIFT'!D:D,R512+1)</f>
        <v>#N/A</v>
      </c>
      <c r="V512" s="122" t="e">
        <f>VLOOKUP(DATE(YEAR(F512),MONTH(F512),DAY(F512)),Virkedager!C:G,2,0)+INDEX('SLA-parameter DRIFT'!B:B,R512+2)</f>
        <v>#N/A</v>
      </c>
      <c r="W512" s="118" t="e">
        <f>VLOOKUP(DATE(YEAR(F512),MONTH(F512),DAY(F512)),Virkedager!C:G,IF(E512="B",4,3)+INDEX('SLA-parameter DRIFT'!E:E,R512+2,0),0)+INDEX('SLA-parameter DRIFT'!D:D,R512+2)</f>
        <v>#N/A</v>
      </c>
      <c r="X512" s="122" t="str">
        <f t="shared" si="54"/>
        <v/>
      </c>
      <c r="Y512" s="119">
        <f>SUMIF(Virkedager!C:C,"&lt;" &amp; H512,Virkedager!A:A)-SUMIF(Virkedager!C:C,"&lt;" &amp; X512,Virkedager!A:A)</f>
        <v>0</v>
      </c>
      <c r="Z512" s="121" t="str">
        <f t="shared" si="55"/>
        <v/>
      </c>
      <c r="AA512" s="123" t="str">
        <f t="shared" si="50"/>
        <v/>
      </c>
      <c r="AB512" s="124" t="str">
        <f t="shared" si="56"/>
        <v/>
      </c>
      <c r="AC512" s="172"/>
    </row>
    <row r="513" spans="2:29" s="139" customFormat="1" ht="15" x14ac:dyDescent="0.25">
      <c r="B513" s="141"/>
      <c r="C513" s="142"/>
      <c r="D513" s="147"/>
      <c r="E513" s="148"/>
      <c r="F513" s="143"/>
      <c r="G513" s="144"/>
      <c r="H513" s="143"/>
      <c r="I513" s="144"/>
      <c r="J513" s="145"/>
      <c r="K513" s="146"/>
      <c r="L513" s="116" t="s">
        <v>77</v>
      </c>
      <c r="M513" s="117" t="s">
        <v>137</v>
      </c>
      <c r="N513" s="118">
        <f t="shared" si="51"/>
        <v>0</v>
      </c>
      <c r="O513" s="118">
        <f t="shared" si="52"/>
        <v>0</v>
      </c>
      <c r="P513" s="119">
        <f>SUMIF(Virkedager!C:C,"&lt;" &amp; H513,Virkedager!A:A)-SUMIF(Virkedager!C:C,"&lt;" &amp; F513,Virkedager!A:A)</f>
        <v>0</v>
      </c>
      <c r="Q513" s="120" t="str">
        <f t="shared" si="53"/>
        <v>Operatøraksess</v>
      </c>
      <c r="R513" s="121">
        <f>MATCH(Q513,'SLA-parameter DRIFT'!A:A,0)</f>
        <v>16</v>
      </c>
      <c r="S513" s="118" t="e">
        <f>VLOOKUP(DATE(YEAR(F513),MONTH(F513),DAY(F513)),Virkedager!C:G,IF(E513="B",3,2),0)+INDEX('SLA-parameter DRIFT'!D:D,R513+2)</f>
        <v>#N/A</v>
      </c>
      <c r="T513" s="122" t="e">
        <f>VLOOKUP(DATE(YEAR(F513),MONTH(F513),DAY(F513)),Virkedager!C:G,2,0)+INDEX('SLA-parameter DRIFT'!B:B,R513+1)</f>
        <v>#N/A</v>
      </c>
      <c r="U513" s="173" t="e">
        <f>VLOOKUP(DATE(YEAR(F513),MONTH(F513),DAY(F513)),Virkedager!C:G,IF(E513="B",3,2)+INDEX('SLA-parameter DRIFT'!E:E,R513+0,0),0)+INDEX('SLA-parameter DRIFT'!D:D,R513+1)</f>
        <v>#N/A</v>
      </c>
      <c r="V513" s="122" t="e">
        <f>VLOOKUP(DATE(YEAR(F513),MONTH(F513),DAY(F513)),Virkedager!C:G,2,0)+INDEX('SLA-parameter DRIFT'!B:B,R513+2)</f>
        <v>#N/A</v>
      </c>
      <c r="W513" s="118" t="e">
        <f>VLOOKUP(DATE(YEAR(F513),MONTH(F513),DAY(F513)),Virkedager!C:G,IF(E513="B",4,3)+INDEX('SLA-parameter DRIFT'!E:E,R513+2,0),0)+INDEX('SLA-parameter DRIFT'!D:D,R513+2)</f>
        <v>#N/A</v>
      </c>
      <c r="X513" s="122" t="str">
        <f t="shared" si="54"/>
        <v/>
      </c>
      <c r="Y513" s="119">
        <f>SUMIF(Virkedager!C:C,"&lt;" &amp; H513,Virkedager!A:A)-SUMIF(Virkedager!C:C,"&lt;" &amp; X513,Virkedager!A:A)</f>
        <v>0</v>
      </c>
      <c r="Z513" s="121" t="str">
        <f t="shared" si="55"/>
        <v/>
      </c>
      <c r="AA513" s="123" t="str">
        <f t="shared" si="50"/>
        <v/>
      </c>
      <c r="AB513" s="124" t="str">
        <f t="shared" si="56"/>
        <v/>
      </c>
      <c r="AC513" s="172"/>
    </row>
    <row r="514" spans="2:29" s="139" customFormat="1" ht="15" x14ac:dyDescent="0.25">
      <c r="B514" s="141"/>
      <c r="C514" s="142"/>
      <c r="D514" s="147"/>
      <c r="E514" s="148"/>
      <c r="F514" s="143"/>
      <c r="G514" s="144"/>
      <c r="H514" s="143"/>
      <c r="I514" s="144"/>
      <c r="J514" s="145"/>
      <c r="K514" s="146"/>
      <c r="L514" s="116" t="s">
        <v>77</v>
      </c>
      <c r="M514" s="117" t="s">
        <v>137</v>
      </c>
      <c r="N514" s="118">
        <f t="shared" si="51"/>
        <v>0</v>
      </c>
      <c r="O514" s="118">
        <f t="shared" si="52"/>
        <v>0</v>
      </c>
      <c r="P514" s="119">
        <f>SUMIF(Virkedager!C:C,"&lt;" &amp; H514,Virkedager!A:A)-SUMIF(Virkedager!C:C,"&lt;" &amp; F514,Virkedager!A:A)</f>
        <v>0</v>
      </c>
      <c r="Q514" s="120" t="str">
        <f t="shared" si="53"/>
        <v>Operatøraksess</v>
      </c>
      <c r="R514" s="121">
        <f>MATCH(Q514,'SLA-parameter DRIFT'!A:A,0)</f>
        <v>16</v>
      </c>
      <c r="S514" s="118" t="e">
        <f>VLOOKUP(DATE(YEAR(F514),MONTH(F514),DAY(F514)),Virkedager!C:G,IF(E514="B",3,2),0)+INDEX('SLA-parameter DRIFT'!D:D,R514+2)</f>
        <v>#N/A</v>
      </c>
      <c r="T514" s="122" t="e">
        <f>VLOOKUP(DATE(YEAR(F514),MONTH(F514),DAY(F514)),Virkedager!C:G,2,0)+INDEX('SLA-parameter DRIFT'!B:B,R514+1)</f>
        <v>#N/A</v>
      </c>
      <c r="U514" s="173" t="e">
        <f>VLOOKUP(DATE(YEAR(F514),MONTH(F514),DAY(F514)),Virkedager!C:G,IF(E514="B",3,2)+INDEX('SLA-parameter DRIFT'!E:E,R514+0,0),0)+INDEX('SLA-parameter DRIFT'!D:D,R514+1)</f>
        <v>#N/A</v>
      </c>
      <c r="V514" s="122" t="e">
        <f>VLOOKUP(DATE(YEAR(F514),MONTH(F514),DAY(F514)),Virkedager!C:G,2,0)+INDEX('SLA-parameter DRIFT'!B:B,R514+2)</f>
        <v>#N/A</v>
      </c>
      <c r="W514" s="118" t="e">
        <f>VLOOKUP(DATE(YEAR(F514),MONTH(F514),DAY(F514)),Virkedager!C:G,IF(E514="B",4,3)+INDEX('SLA-parameter DRIFT'!E:E,R514+2,0),0)+INDEX('SLA-parameter DRIFT'!D:D,R514+2)</f>
        <v>#N/A</v>
      </c>
      <c r="X514" s="122" t="str">
        <f t="shared" si="54"/>
        <v/>
      </c>
      <c r="Y514" s="119">
        <f>SUMIF(Virkedager!C:C,"&lt;" &amp; H514,Virkedager!A:A)-SUMIF(Virkedager!C:C,"&lt;" &amp; X514,Virkedager!A:A)</f>
        <v>0</v>
      </c>
      <c r="Z514" s="121" t="str">
        <f t="shared" si="55"/>
        <v/>
      </c>
      <c r="AA514" s="123" t="str">
        <f t="shared" si="50"/>
        <v/>
      </c>
      <c r="AB514" s="124" t="str">
        <f t="shared" si="56"/>
        <v/>
      </c>
      <c r="AC514" s="172"/>
    </row>
    <row r="515" spans="2:29" s="139" customFormat="1" ht="15" x14ac:dyDescent="0.25">
      <c r="B515" s="141"/>
      <c r="C515" s="142"/>
      <c r="D515" s="147"/>
      <c r="E515" s="148"/>
      <c r="F515" s="143"/>
      <c r="G515" s="144"/>
      <c r="H515" s="143"/>
      <c r="I515" s="144"/>
      <c r="J515" s="145"/>
      <c r="K515" s="146"/>
      <c r="L515" s="116" t="s">
        <v>77</v>
      </c>
      <c r="M515" s="117" t="s">
        <v>137</v>
      </c>
      <c r="N515" s="118">
        <f t="shared" si="51"/>
        <v>0</v>
      </c>
      <c r="O515" s="118">
        <f t="shared" si="52"/>
        <v>0</v>
      </c>
      <c r="P515" s="119">
        <f>SUMIF(Virkedager!C:C,"&lt;" &amp; H515,Virkedager!A:A)-SUMIF(Virkedager!C:C,"&lt;" &amp; F515,Virkedager!A:A)</f>
        <v>0</v>
      </c>
      <c r="Q515" s="120" t="str">
        <f t="shared" si="53"/>
        <v>Operatøraksess</v>
      </c>
      <c r="R515" s="121">
        <f>MATCH(Q515,'SLA-parameter DRIFT'!A:A,0)</f>
        <v>16</v>
      </c>
      <c r="S515" s="118" t="e">
        <f>VLOOKUP(DATE(YEAR(F515),MONTH(F515),DAY(F515)),Virkedager!C:G,IF(E515="B",3,2),0)+INDEX('SLA-parameter DRIFT'!D:D,R515+2)</f>
        <v>#N/A</v>
      </c>
      <c r="T515" s="122" t="e">
        <f>VLOOKUP(DATE(YEAR(F515),MONTH(F515),DAY(F515)),Virkedager!C:G,2,0)+INDEX('SLA-parameter DRIFT'!B:B,R515+1)</f>
        <v>#N/A</v>
      </c>
      <c r="U515" s="173" t="e">
        <f>VLOOKUP(DATE(YEAR(F515),MONTH(F515),DAY(F515)),Virkedager!C:G,IF(E515="B",3,2)+INDEX('SLA-parameter DRIFT'!E:E,R515+0,0),0)+INDEX('SLA-parameter DRIFT'!D:D,R515+1)</f>
        <v>#N/A</v>
      </c>
      <c r="V515" s="122" t="e">
        <f>VLOOKUP(DATE(YEAR(F515),MONTH(F515),DAY(F515)),Virkedager!C:G,2,0)+INDEX('SLA-parameter DRIFT'!B:B,R515+2)</f>
        <v>#N/A</v>
      </c>
      <c r="W515" s="118" t="e">
        <f>VLOOKUP(DATE(YEAR(F515),MONTH(F515),DAY(F515)),Virkedager!C:G,IF(E515="B",4,3)+INDEX('SLA-parameter DRIFT'!E:E,R515+2,0),0)+INDEX('SLA-parameter DRIFT'!D:D,R515+2)</f>
        <v>#N/A</v>
      </c>
      <c r="X515" s="122" t="str">
        <f t="shared" si="54"/>
        <v/>
      </c>
      <c r="Y515" s="119">
        <f>SUMIF(Virkedager!C:C,"&lt;" &amp; H515,Virkedager!A:A)-SUMIF(Virkedager!C:C,"&lt;" &amp; X515,Virkedager!A:A)</f>
        <v>0</v>
      </c>
      <c r="Z515" s="121" t="str">
        <f t="shared" si="55"/>
        <v/>
      </c>
      <c r="AA515" s="123" t="str">
        <f t="shared" si="50"/>
        <v/>
      </c>
      <c r="AB515" s="124" t="str">
        <f t="shared" si="56"/>
        <v/>
      </c>
      <c r="AC515" s="172"/>
    </row>
    <row r="516" spans="2:29" s="139" customFormat="1" ht="15" x14ac:dyDescent="0.25">
      <c r="B516" s="141"/>
      <c r="C516" s="142"/>
      <c r="D516" s="147"/>
      <c r="E516" s="148"/>
      <c r="F516" s="143"/>
      <c r="G516" s="144"/>
      <c r="H516" s="143"/>
      <c r="I516" s="144"/>
      <c r="J516" s="145"/>
      <c r="K516" s="146"/>
      <c r="L516" s="116" t="s">
        <v>77</v>
      </c>
      <c r="M516" s="117" t="s">
        <v>137</v>
      </c>
      <c r="N516" s="118">
        <f t="shared" si="51"/>
        <v>0</v>
      </c>
      <c r="O516" s="118">
        <f t="shared" si="52"/>
        <v>0</v>
      </c>
      <c r="P516" s="119">
        <f>SUMIF(Virkedager!C:C,"&lt;" &amp; H516,Virkedager!A:A)-SUMIF(Virkedager!C:C,"&lt;" &amp; F516,Virkedager!A:A)</f>
        <v>0</v>
      </c>
      <c r="Q516" s="120" t="str">
        <f t="shared" si="53"/>
        <v>Operatøraksess</v>
      </c>
      <c r="R516" s="121">
        <f>MATCH(Q516,'SLA-parameter DRIFT'!A:A,0)</f>
        <v>16</v>
      </c>
      <c r="S516" s="118" t="e">
        <f>VLOOKUP(DATE(YEAR(F516),MONTH(F516),DAY(F516)),Virkedager!C:G,IF(E516="B",3,2),0)+INDEX('SLA-parameter DRIFT'!D:D,R516+2)</f>
        <v>#N/A</v>
      </c>
      <c r="T516" s="122" t="e">
        <f>VLOOKUP(DATE(YEAR(F516),MONTH(F516),DAY(F516)),Virkedager!C:G,2,0)+INDEX('SLA-parameter DRIFT'!B:B,R516+1)</f>
        <v>#N/A</v>
      </c>
      <c r="U516" s="173" t="e">
        <f>VLOOKUP(DATE(YEAR(F516),MONTH(F516),DAY(F516)),Virkedager!C:G,IF(E516="B",3,2)+INDEX('SLA-parameter DRIFT'!E:E,R516+0,0),0)+INDEX('SLA-parameter DRIFT'!D:D,R516+1)</f>
        <v>#N/A</v>
      </c>
      <c r="V516" s="122" t="e">
        <f>VLOOKUP(DATE(YEAR(F516),MONTH(F516),DAY(F516)),Virkedager!C:G,2,0)+INDEX('SLA-parameter DRIFT'!B:B,R516+2)</f>
        <v>#N/A</v>
      </c>
      <c r="W516" s="118" t="e">
        <f>VLOOKUP(DATE(YEAR(F516),MONTH(F516),DAY(F516)),Virkedager!C:G,IF(E516="B",4,3)+INDEX('SLA-parameter DRIFT'!E:E,R516+2,0),0)+INDEX('SLA-parameter DRIFT'!D:D,R516+2)</f>
        <v>#N/A</v>
      </c>
      <c r="X516" s="122" t="str">
        <f t="shared" si="54"/>
        <v/>
      </c>
      <c r="Y516" s="119">
        <f>SUMIF(Virkedager!C:C,"&lt;" &amp; H516,Virkedager!A:A)-SUMIF(Virkedager!C:C,"&lt;" &amp; X516,Virkedager!A:A)</f>
        <v>0</v>
      </c>
      <c r="Z516" s="121" t="str">
        <f t="shared" si="55"/>
        <v/>
      </c>
      <c r="AA516" s="123" t="str">
        <f t="shared" si="50"/>
        <v/>
      </c>
      <c r="AB516" s="124" t="str">
        <f t="shared" si="56"/>
        <v/>
      </c>
      <c r="AC516" s="172"/>
    </row>
    <row r="517" spans="2:29" s="139" customFormat="1" ht="15" x14ac:dyDescent="0.25">
      <c r="B517" s="141"/>
      <c r="C517" s="142"/>
      <c r="D517" s="147"/>
      <c r="E517" s="148"/>
      <c r="F517" s="143"/>
      <c r="G517" s="144"/>
      <c r="H517" s="143"/>
      <c r="I517" s="144"/>
      <c r="J517" s="145"/>
      <c r="K517" s="146"/>
      <c r="L517" s="116" t="s">
        <v>77</v>
      </c>
      <c r="M517" s="117" t="s">
        <v>137</v>
      </c>
      <c r="N517" s="118">
        <f t="shared" si="51"/>
        <v>0</v>
      </c>
      <c r="O517" s="118">
        <f t="shared" si="52"/>
        <v>0</v>
      </c>
      <c r="P517" s="119">
        <f>SUMIF(Virkedager!C:C,"&lt;" &amp; H517,Virkedager!A:A)-SUMIF(Virkedager!C:C,"&lt;" &amp; F517,Virkedager!A:A)</f>
        <v>0</v>
      </c>
      <c r="Q517" s="120" t="str">
        <f t="shared" si="53"/>
        <v>Operatøraksess</v>
      </c>
      <c r="R517" s="121">
        <f>MATCH(Q517,'SLA-parameter DRIFT'!A:A,0)</f>
        <v>16</v>
      </c>
      <c r="S517" s="118" t="e">
        <f>VLOOKUP(DATE(YEAR(F517),MONTH(F517),DAY(F517)),Virkedager!C:G,IF(E517="B",3,2),0)+INDEX('SLA-parameter DRIFT'!D:D,R517+2)</f>
        <v>#N/A</v>
      </c>
      <c r="T517" s="122" t="e">
        <f>VLOOKUP(DATE(YEAR(F517),MONTH(F517),DAY(F517)),Virkedager!C:G,2,0)+INDEX('SLA-parameter DRIFT'!B:B,R517+1)</f>
        <v>#N/A</v>
      </c>
      <c r="U517" s="173" t="e">
        <f>VLOOKUP(DATE(YEAR(F517),MONTH(F517),DAY(F517)),Virkedager!C:G,IF(E517="B",3,2)+INDEX('SLA-parameter DRIFT'!E:E,R517+0,0),0)+INDEX('SLA-parameter DRIFT'!D:D,R517+1)</f>
        <v>#N/A</v>
      </c>
      <c r="V517" s="122" t="e">
        <f>VLOOKUP(DATE(YEAR(F517),MONTH(F517),DAY(F517)),Virkedager!C:G,2,0)+INDEX('SLA-parameter DRIFT'!B:B,R517+2)</f>
        <v>#N/A</v>
      </c>
      <c r="W517" s="118" t="e">
        <f>VLOOKUP(DATE(YEAR(F517),MONTH(F517),DAY(F517)),Virkedager!C:G,IF(E517="B",4,3)+INDEX('SLA-parameter DRIFT'!E:E,R517+2,0),0)+INDEX('SLA-parameter DRIFT'!D:D,R517+2)</f>
        <v>#N/A</v>
      </c>
      <c r="X517" s="122" t="str">
        <f t="shared" si="54"/>
        <v/>
      </c>
      <c r="Y517" s="119">
        <f>SUMIF(Virkedager!C:C,"&lt;" &amp; H517,Virkedager!A:A)-SUMIF(Virkedager!C:C,"&lt;" &amp; X517,Virkedager!A:A)</f>
        <v>0</v>
      </c>
      <c r="Z517" s="121" t="str">
        <f t="shared" si="55"/>
        <v/>
      </c>
      <c r="AA517" s="123" t="str">
        <f t="shared" ref="AA517:AA580" si="57">IF(ISBLANK(F517),"",IF(Z517,0,IF(Y517&gt;60,60,Y517)))</f>
        <v/>
      </c>
      <c r="AB517" s="124" t="str">
        <f t="shared" si="56"/>
        <v/>
      </c>
      <c r="AC517" s="172"/>
    </row>
    <row r="518" spans="2:29" s="139" customFormat="1" ht="15" x14ac:dyDescent="0.25">
      <c r="B518" s="141"/>
      <c r="C518" s="142"/>
      <c r="D518" s="147"/>
      <c r="E518" s="148"/>
      <c r="F518" s="143"/>
      <c r="G518" s="144"/>
      <c r="H518" s="143"/>
      <c r="I518" s="144"/>
      <c r="J518" s="145"/>
      <c r="K518" s="146"/>
      <c r="L518" s="116" t="s">
        <v>77</v>
      </c>
      <c r="M518" s="117" t="s">
        <v>137</v>
      </c>
      <c r="N518" s="118">
        <f t="shared" si="51"/>
        <v>0</v>
      </c>
      <c r="O518" s="118">
        <f t="shared" si="52"/>
        <v>0</v>
      </c>
      <c r="P518" s="119">
        <f>SUMIF(Virkedager!C:C,"&lt;" &amp; H518,Virkedager!A:A)-SUMIF(Virkedager!C:C,"&lt;" &amp; F518,Virkedager!A:A)</f>
        <v>0</v>
      </c>
      <c r="Q518" s="120" t="str">
        <f t="shared" si="53"/>
        <v>Operatøraksess</v>
      </c>
      <c r="R518" s="121">
        <f>MATCH(Q518,'SLA-parameter DRIFT'!A:A,0)</f>
        <v>16</v>
      </c>
      <c r="S518" s="118" t="e">
        <f>VLOOKUP(DATE(YEAR(F518),MONTH(F518),DAY(F518)),Virkedager!C:G,IF(E518="B",3,2),0)+INDEX('SLA-parameter DRIFT'!D:D,R518+2)</f>
        <v>#N/A</v>
      </c>
      <c r="T518" s="122" t="e">
        <f>VLOOKUP(DATE(YEAR(F518),MONTH(F518),DAY(F518)),Virkedager!C:G,2,0)+INDEX('SLA-parameter DRIFT'!B:B,R518+1)</f>
        <v>#N/A</v>
      </c>
      <c r="U518" s="173" t="e">
        <f>VLOOKUP(DATE(YEAR(F518),MONTH(F518),DAY(F518)),Virkedager!C:G,IF(E518="B",3,2)+INDEX('SLA-parameter DRIFT'!E:E,R518+0,0),0)+INDEX('SLA-parameter DRIFT'!D:D,R518+1)</f>
        <v>#N/A</v>
      </c>
      <c r="V518" s="122" t="e">
        <f>VLOOKUP(DATE(YEAR(F518),MONTH(F518),DAY(F518)),Virkedager!C:G,2,0)+INDEX('SLA-parameter DRIFT'!B:B,R518+2)</f>
        <v>#N/A</v>
      </c>
      <c r="W518" s="118" t="e">
        <f>VLOOKUP(DATE(YEAR(F518),MONTH(F518),DAY(F518)),Virkedager!C:G,IF(E518="B",4,3)+INDEX('SLA-parameter DRIFT'!E:E,R518+2,0),0)+INDEX('SLA-parameter DRIFT'!D:D,R518+2)</f>
        <v>#N/A</v>
      </c>
      <c r="X518" s="122" t="str">
        <f t="shared" si="54"/>
        <v/>
      </c>
      <c r="Y518" s="119">
        <f>SUMIF(Virkedager!C:C,"&lt;" &amp; H518,Virkedager!A:A)-SUMIF(Virkedager!C:C,"&lt;" &amp; X518,Virkedager!A:A)</f>
        <v>0</v>
      </c>
      <c r="Z518" s="121" t="str">
        <f t="shared" si="55"/>
        <v/>
      </c>
      <c r="AA518" s="123" t="str">
        <f t="shared" si="57"/>
        <v/>
      </c>
      <c r="AB518" s="124" t="str">
        <f t="shared" si="56"/>
        <v/>
      </c>
      <c r="AC518" s="172"/>
    </row>
    <row r="519" spans="2:29" s="139" customFormat="1" ht="15" x14ac:dyDescent="0.25">
      <c r="B519" s="141"/>
      <c r="C519" s="142"/>
      <c r="D519" s="147"/>
      <c r="E519" s="148"/>
      <c r="F519" s="143"/>
      <c r="G519" s="144"/>
      <c r="H519" s="143"/>
      <c r="I519" s="144"/>
      <c r="J519" s="145"/>
      <c r="K519" s="146"/>
      <c r="L519" s="116" t="s">
        <v>77</v>
      </c>
      <c r="M519" s="117" t="s">
        <v>137</v>
      </c>
      <c r="N519" s="118">
        <f t="shared" ref="N519:N582" si="58">DATE(YEAR(F519),MONTH(F519),DAY(F519))+TIME(HOUR(G519),MINUTE(G519),0)</f>
        <v>0</v>
      </c>
      <c r="O519" s="118">
        <f t="shared" ref="O519:O582" si="59">DATE(YEAR(H519),MONTH(H519),DAY(H519))+TIME(HOUR(I519),MINUTE(I519),0)</f>
        <v>0</v>
      </c>
      <c r="P519" s="119">
        <f>SUMIF(Virkedager!C:C,"&lt;" &amp; H519,Virkedager!A:A)-SUMIF(Virkedager!C:C,"&lt;" &amp; F519,Virkedager!A:A)</f>
        <v>0</v>
      </c>
      <c r="Q519" s="120" t="str">
        <f t="shared" ref="Q519:Q582" si="60">L519 &amp; IF(L519&lt;&gt;"Jara ADSL Basis",""," (" &amp; IF(AND(M519&lt;&gt;"Distrikt",M519&lt;&gt;""),"Sentralt","Distrikt") &amp; ")")</f>
        <v>Operatøraksess</v>
      </c>
      <c r="R519" s="121">
        <f>MATCH(Q519,'SLA-parameter DRIFT'!A:A,0)</f>
        <v>16</v>
      </c>
      <c r="S519" s="118" t="e">
        <f>VLOOKUP(DATE(YEAR(F519),MONTH(F519),DAY(F519)),Virkedager!C:G,IF(E519="B",3,2),0)+INDEX('SLA-parameter DRIFT'!D:D,R519+2)</f>
        <v>#N/A</v>
      </c>
      <c r="T519" s="122" t="e">
        <f>VLOOKUP(DATE(YEAR(F519),MONTH(F519),DAY(F519)),Virkedager!C:G,2,0)+INDEX('SLA-parameter DRIFT'!B:B,R519+1)</f>
        <v>#N/A</v>
      </c>
      <c r="U519" s="173" t="e">
        <f>VLOOKUP(DATE(YEAR(F519),MONTH(F519),DAY(F519)),Virkedager!C:G,IF(E519="B",3,2)+INDEX('SLA-parameter DRIFT'!E:E,R519+0,0),0)+INDEX('SLA-parameter DRIFT'!D:D,R519+1)</f>
        <v>#N/A</v>
      </c>
      <c r="V519" s="122" t="e">
        <f>VLOOKUP(DATE(YEAR(F519),MONTH(F519),DAY(F519)),Virkedager!C:G,2,0)+INDEX('SLA-parameter DRIFT'!B:B,R519+2)</f>
        <v>#N/A</v>
      </c>
      <c r="W519" s="118" t="e">
        <f>VLOOKUP(DATE(YEAR(F519),MONTH(F519),DAY(F519)),Virkedager!C:G,IF(E519="B",4,3)+INDEX('SLA-parameter DRIFT'!E:E,R519+2,0),0)+INDEX('SLA-parameter DRIFT'!D:D,R519+2)</f>
        <v>#N/A</v>
      </c>
      <c r="X519" s="122" t="str">
        <f t="shared" ref="X519:X582" si="61">IF(ISBLANK(F519),"",IF(N519&lt;T519,S519,IF(AND(T519&lt;=N519,N519&lt;V519),U519,IF(V519&lt;=N519,W519,0))))</f>
        <v/>
      </c>
      <c r="Y519" s="119">
        <f>SUMIF(Virkedager!C:C,"&lt;" &amp; H519,Virkedager!A:A)-SUMIF(Virkedager!C:C,"&lt;" &amp; X519,Virkedager!A:A)</f>
        <v>0</v>
      </c>
      <c r="Z519" s="121" t="str">
        <f t="shared" ref="Z519:Z582" si="62">IF(ISBLANK(F519),"",O519&lt;X519)</f>
        <v/>
      </c>
      <c r="AA519" s="123" t="str">
        <f t="shared" si="57"/>
        <v/>
      </c>
      <c r="AB519" s="124" t="str">
        <f t="shared" si="56"/>
        <v/>
      </c>
      <c r="AC519" s="172"/>
    </row>
    <row r="520" spans="2:29" s="139" customFormat="1" ht="15" x14ac:dyDescent="0.25">
      <c r="B520" s="141"/>
      <c r="C520" s="142"/>
      <c r="D520" s="147"/>
      <c r="E520" s="148"/>
      <c r="F520" s="143"/>
      <c r="G520" s="144"/>
      <c r="H520" s="143"/>
      <c r="I520" s="144"/>
      <c r="J520" s="145"/>
      <c r="K520" s="146"/>
      <c r="L520" s="116" t="s">
        <v>77</v>
      </c>
      <c r="M520" s="117" t="s">
        <v>137</v>
      </c>
      <c r="N520" s="118">
        <f t="shared" si="58"/>
        <v>0</v>
      </c>
      <c r="O520" s="118">
        <f t="shared" si="59"/>
        <v>0</v>
      </c>
      <c r="P520" s="119">
        <f>SUMIF(Virkedager!C:C,"&lt;" &amp; H520,Virkedager!A:A)-SUMIF(Virkedager!C:C,"&lt;" &amp; F520,Virkedager!A:A)</f>
        <v>0</v>
      </c>
      <c r="Q520" s="120" t="str">
        <f t="shared" si="60"/>
        <v>Operatøraksess</v>
      </c>
      <c r="R520" s="121">
        <f>MATCH(Q520,'SLA-parameter DRIFT'!A:A,0)</f>
        <v>16</v>
      </c>
      <c r="S520" s="118" t="e">
        <f>VLOOKUP(DATE(YEAR(F520),MONTH(F520),DAY(F520)),Virkedager!C:G,IF(E520="B",3,2),0)+INDEX('SLA-parameter DRIFT'!D:D,R520+2)</f>
        <v>#N/A</v>
      </c>
      <c r="T520" s="122" t="e">
        <f>VLOOKUP(DATE(YEAR(F520),MONTH(F520),DAY(F520)),Virkedager!C:G,2,0)+INDEX('SLA-parameter DRIFT'!B:B,R520+1)</f>
        <v>#N/A</v>
      </c>
      <c r="U520" s="173" t="e">
        <f>VLOOKUP(DATE(YEAR(F520),MONTH(F520),DAY(F520)),Virkedager!C:G,IF(E520="B",3,2)+INDEX('SLA-parameter DRIFT'!E:E,R520+0,0),0)+INDEX('SLA-parameter DRIFT'!D:D,R520+1)</f>
        <v>#N/A</v>
      </c>
      <c r="V520" s="122" t="e">
        <f>VLOOKUP(DATE(YEAR(F520),MONTH(F520),DAY(F520)),Virkedager!C:G,2,0)+INDEX('SLA-parameter DRIFT'!B:B,R520+2)</f>
        <v>#N/A</v>
      </c>
      <c r="W520" s="118" t="e">
        <f>VLOOKUP(DATE(YEAR(F520),MONTH(F520),DAY(F520)),Virkedager!C:G,IF(E520="B",4,3)+INDEX('SLA-parameter DRIFT'!E:E,R520+2,0),0)+INDEX('SLA-parameter DRIFT'!D:D,R520+2)</f>
        <v>#N/A</v>
      </c>
      <c r="X520" s="122" t="str">
        <f t="shared" si="61"/>
        <v/>
      </c>
      <c r="Y520" s="119">
        <f>SUMIF(Virkedager!C:C,"&lt;" &amp; H520,Virkedager!A:A)-SUMIF(Virkedager!C:C,"&lt;" &amp; X520,Virkedager!A:A)</f>
        <v>0</v>
      </c>
      <c r="Z520" s="121" t="str">
        <f t="shared" si="62"/>
        <v/>
      </c>
      <c r="AA520" s="123" t="str">
        <f t="shared" si="57"/>
        <v/>
      </c>
      <c r="AB520" s="124" t="str">
        <f t="shared" si="56"/>
        <v/>
      </c>
      <c r="AC520" s="172"/>
    </row>
    <row r="521" spans="2:29" s="139" customFormat="1" ht="15" x14ac:dyDescent="0.25">
      <c r="B521" s="141"/>
      <c r="C521" s="142"/>
      <c r="D521" s="147"/>
      <c r="E521" s="148"/>
      <c r="F521" s="143"/>
      <c r="G521" s="144"/>
      <c r="H521" s="143"/>
      <c r="I521" s="144"/>
      <c r="J521" s="145"/>
      <c r="K521" s="146"/>
      <c r="L521" s="116" t="s">
        <v>77</v>
      </c>
      <c r="M521" s="117" t="s">
        <v>137</v>
      </c>
      <c r="N521" s="118">
        <f t="shared" si="58"/>
        <v>0</v>
      </c>
      <c r="O521" s="118">
        <f t="shared" si="59"/>
        <v>0</v>
      </c>
      <c r="P521" s="119">
        <f>SUMIF(Virkedager!C:C,"&lt;" &amp; H521,Virkedager!A:A)-SUMIF(Virkedager!C:C,"&lt;" &amp; F521,Virkedager!A:A)</f>
        <v>0</v>
      </c>
      <c r="Q521" s="120" t="str">
        <f t="shared" si="60"/>
        <v>Operatøraksess</v>
      </c>
      <c r="R521" s="121">
        <f>MATCH(Q521,'SLA-parameter DRIFT'!A:A,0)</f>
        <v>16</v>
      </c>
      <c r="S521" s="118" t="e">
        <f>VLOOKUP(DATE(YEAR(F521),MONTH(F521),DAY(F521)),Virkedager!C:G,IF(E521="B",3,2),0)+INDEX('SLA-parameter DRIFT'!D:D,R521+2)</f>
        <v>#N/A</v>
      </c>
      <c r="T521" s="122" t="e">
        <f>VLOOKUP(DATE(YEAR(F521),MONTH(F521),DAY(F521)),Virkedager!C:G,2,0)+INDEX('SLA-parameter DRIFT'!B:B,R521+1)</f>
        <v>#N/A</v>
      </c>
      <c r="U521" s="173" t="e">
        <f>VLOOKUP(DATE(YEAR(F521),MONTH(F521),DAY(F521)),Virkedager!C:G,IF(E521="B",3,2)+INDEX('SLA-parameter DRIFT'!E:E,R521+0,0),0)+INDEX('SLA-parameter DRIFT'!D:D,R521+1)</f>
        <v>#N/A</v>
      </c>
      <c r="V521" s="122" t="e">
        <f>VLOOKUP(DATE(YEAR(F521),MONTH(F521),DAY(F521)),Virkedager!C:G,2,0)+INDEX('SLA-parameter DRIFT'!B:B,R521+2)</f>
        <v>#N/A</v>
      </c>
      <c r="W521" s="118" t="e">
        <f>VLOOKUP(DATE(YEAR(F521),MONTH(F521),DAY(F521)),Virkedager!C:G,IF(E521="B",4,3)+INDEX('SLA-parameter DRIFT'!E:E,R521+2,0),0)+INDEX('SLA-parameter DRIFT'!D:D,R521+2)</f>
        <v>#N/A</v>
      </c>
      <c r="X521" s="122" t="str">
        <f t="shared" si="61"/>
        <v/>
      </c>
      <c r="Y521" s="119">
        <f>SUMIF(Virkedager!C:C,"&lt;" &amp; H521,Virkedager!A:A)-SUMIF(Virkedager!C:C,"&lt;" &amp; X521,Virkedager!A:A)</f>
        <v>0</v>
      </c>
      <c r="Z521" s="121" t="str">
        <f t="shared" si="62"/>
        <v/>
      </c>
      <c r="AA521" s="123" t="str">
        <f t="shared" si="57"/>
        <v/>
      </c>
      <c r="AB521" s="124" t="str">
        <f t="shared" si="56"/>
        <v/>
      </c>
      <c r="AC521" s="172"/>
    </row>
    <row r="522" spans="2:29" s="139" customFormat="1" ht="15" x14ac:dyDescent="0.25">
      <c r="B522" s="141"/>
      <c r="C522" s="142"/>
      <c r="D522" s="147"/>
      <c r="E522" s="148"/>
      <c r="F522" s="143"/>
      <c r="G522" s="144"/>
      <c r="H522" s="143"/>
      <c r="I522" s="144"/>
      <c r="J522" s="145"/>
      <c r="K522" s="146"/>
      <c r="L522" s="116" t="s">
        <v>77</v>
      </c>
      <c r="M522" s="117" t="s">
        <v>137</v>
      </c>
      <c r="N522" s="118">
        <f t="shared" si="58"/>
        <v>0</v>
      </c>
      <c r="O522" s="118">
        <f t="shared" si="59"/>
        <v>0</v>
      </c>
      <c r="P522" s="119">
        <f>SUMIF(Virkedager!C:C,"&lt;" &amp; H522,Virkedager!A:A)-SUMIF(Virkedager!C:C,"&lt;" &amp; F522,Virkedager!A:A)</f>
        <v>0</v>
      </c>
      <c r="Q522" s="120" t="str">
        <f t="shared" si="60"/>
        <v>Operatøraksess</v>
      </c>
      <c r="R522" s="121">
        <f>MATCH(Q522,'SLA-parameter DRIFT'!A:A,0)</f>
        <v>16</v>
      </c>
      <c r="S522" s="118" t="e">
        <f>VLOOKUP(DATE(YEAR(F522),MONTH(F522),DAY(F522)),Virkedager!C:G,IF(E522="B",3,2),0)+INDEX('SLA-parameter DRIFT'!D:D,R522+2)</f>
        <v>#N/A</v>
      </c>
      <c r="T522" s="122" t="e">
        <f>VLOOKUP(DATE(YEAR(F522),MONTH(F522),DAY(F522)),Virkedager!C:G,2,0)+INDEX('SLA-parameter DRIFT'!B:B,R522+1)</f>
        <v>#N/A</v>
      </c>
      <c r="U522" s="173" t="e">
        <f>VLOOKUP(DATE(YEAR(F522),MONTH(F522),DAY(F522)),Virkedager!C:G,IF(E522="B",3,2)+INDEX('SLA-parameter DRIFT'!E:E,R522+0,0),0)+INDEX('SLA-parameter DRIFT'!D:D,R522+1)</f>
        <v>#N/A</v>
      </c>
      <c r="V522" s="122" t="e">
        <f>VLOOKUP(DATE(YEAR(F522),MONTH(F522),DAY(F522)),Virkedager!C:G,2,0)+INDEX('SLA-parameter DRIFT'!B:B,R522+2)</f>
        <v>#N/A</v>
      </c>
      <c r="W522" s="118" t="e">
        <f>VLOOKUP(DATE(YEAR(F522),MONTH(F522),DAY(F522)),Virkedager!C:G,IF(E522="B",4,3)+INDEX('SLA-parameter DRIFT'!E:E,R522+2,0),0)+INDEX('SLA-parameter DRIFT'!D:D,R522+2)</f>
        <v>#N/A</v>
      </c>
      <c r="X522" s="122" t="str">
        <f t="shared" si="61"/>
        <v/>
      </c>
      <c r="Y522" s="119">
        <f>SUMIF(Virkedager!C:C,"&lt;" &amp; H522,Virkedager!A:A)-SUMIF(Virkedager!C:C,"&lt;" &amp; X522,Virkedager!A:A)</f>
        <v>0</v>
      </c>
      <c r="Z522" s="121" t="str">
        <f t="shared" si="62"/>
        <v/>
      </c>
      <c r="AA522" s="123" t="str">
        <f t="shared" si="57"/>
        <v/>
      </c>
      <c r="AB522" s="124" t="str">
        <f t="shared" si="56"/>
        <v/>
      </c>
      <c r="AC522" s="172"/>
    </row>
    <row r="523" spans="2:29" s="139" customFormat="1" ht="15" x14ac:dyDescent="0.25">
      <c r="B523" s="141"/>
      <c r="C523" s="142"/>
      <c r="D523" s="147"/>
      <c r="E523" s="148"/>
      <c r="F523" s="143"/>
      <c r="G523" s="144"/>
      <c r="H523" s="143"/>
      <c r="I523" s="144"/>
      <c r="J523" s="145"/>
      <c r="K523" s="146"/>
      <c r="L523" s="116" t="s">
        <v>77</v>
      </c>
      <c r="M523" s="117" t="s">
        <v>137</v>
      </c>
      <c r="N523" s="118">
        <f t="shared" si="58"/>
        <v>0</v>
      </c>
      <c r="O523" s="118">
        <f t="shared" si="59"/>
        <v>0</v>
      </c>
      <c r="P523" s="119">
        <f>SUMIF(Virkedager!C:C,"&lt;" &amp; H523,Virkedager!A:A)-SUMIF(Virkedager!C:C,"&lt;" &amp; F523,Virkedager!A:A)</f>
        <v>0</v>
      </c>
      <c r="Q523" s="120" t="str">
        <f t="shared" si="60"/>
        <v>Operatøraksess</v>
      </c>
      <c r="R523" s="121">
        <f>MATCH(Q523,'SLA-parameter DRIFT'!A:A,0)</f>
        <v>16</v>
      </c>
      <c r="S523" s="118" t="e">
        <f>VLOOKUP(DATE(YEAR(F523),MONTH(F523),DAY(F523)),Virkedager!C:G,IF(E523="B",3,2),0)+INDEX('SLA-parameter DRIFT'!D:D,R523+2)</f>
        <v>#N/A</v>
      </c>
      <c r="T523" s="122" t="e">
        <f>VLOOKUP(DATE(YEAR(F523),MONTH(F523),DAY(F523)),Virkedager!C:G,2,0)+INDEX('SLA-parameter DRIFT'!B:B,R523+1)</f>
        <v>#N/A</v>
      </c>
      <c r="U523" s="173" t="e">
        <f>VLOOKUP(DATE(YEAR(F523),MONTH(F523),DAY(F523)),Virkedager!C:G,IF(E523="B",3,2)+INDEX('SLA-parameter DRIFT'!E:E,R523+0,0),0)+INDEX('SLA-parameter DRIFT'!D:D,R523+1)</f>
        <v>#N/A</v>
      </c>
      <c r="V523" s="122" t="e">
        <f>VLOOKUP(DATE(YEAR(F523),MONTH(F523),DAY(F523)),Virkedager!C:G,2,0)+INDEX('SLA-parameter DRIFT'!B:B,R523+2)</f>
        <v>#N/A</v>
      </c>
      <c r="W523" s="118" t="e">
        <f>VLOOKUP(DATE(YEAR(F523),MONTH(F523),DAY(F523)),Virkedager!C:G,IF(E523="B",4,3)+INDEX('SLA-parameter DRIFT'!E:E,R523+2,0),0)+INDEX('SLA-parameter DRIFT'!D:D,R523+2)</f>
        <v>#N/A</v>
      </c>
      <c r="X523" s="122" t="str">
        <f t="shared" si="61"/>
        <v/>
      </c>
      <c r="Y523" s="119">
        <f>SUMIF(Virkedager!C:C,"&lt;" &amp; H523,Virkedager!A:A)-SUMIF(Virkedager!C:C,"&lt;" &amp; X523,Virkedager!A:A)</f>
        <v>0</v>
      </c>
      <c r="Z523" s="121" t="str">
        <f t="shared" si="62"/>
        <v/>
      </c>
      <c r="AA523" s="123" t="str">
        <f t="shared" si="57"/>
        <v/>
      </c>
      <c r="AB523" s="124" t="str">
        <f t="shared" si="56"/>
        <v/>
      </c>
      <c r="AC523" s="172"/>
    </row>
    <row r="524" spans="2:29" s="139" customFormat="1" ht="15" x14ac:dyDescent="0.25">
      <c r="B524" s="141"/>
      <c r="C524" s="142"/>
      <c r="D524" s="147"/>
      <c r="E524" s="148"/>
      <c r="F524" s="143"/>
      <c r="G524" s="144"/>
      <c r="H524" s="143"/>
      <c r="I524" s="144"/>
      <c r="J524" s="145"/>
      <c r="K524" s="146"/>
      <c r="L524" s="116" t="s">
        <v>77</v>
      </c>
      <c r="M524" s="117" t="s">
        <v>137</v>
      </c>
      <c r="N524" s="118">
        <f t="shared" si="58"/>
        <v>0</v>
      </c>
      <c r="O524" s="118">
        <f t="shared" si="59"/>
        <v>0</v>
      </c>
      <c r="P524" s="119">
        <f>SUMIF(Virkedager!C:C,"&lt;" &amp; H524,Virkedager!A:A)-SUMIF(Virkedager!C:C,"&lt;" &amp; F524,Virkedager!A:A)</f>
        <v>0</v>
      </c>
      <c r="Q524" s="120" t="str">
        <f t="shared" si="60"/>
        <v>Operatøraksess</v>
      </c>
      <c r="R524" s="121">
        <f>MATCH(Q524,'SLA-parameter DRIFT'!A:A,0)</f>
        <v>16</v>
      </c>
      <c r="S524" s="118" t="e">
        <f>VLOOKUP(DATE(YEAR(F524),MONTH(F524),DAY(F524)),Virkedager!C:G,IF(E524="B",3,2),0)+INDEX('SLA-parameter DRIFT'!D:D,R524+2)</f>
        <v>#N/A</v>
      </c>
      <c r="T524" s="122" t="e">
        <f>VLOOKUP(DATE(YEAR(F524),MONTH(F524),DAY(F524)),Virkedager!C:G,2,0)+INDEX('SLA-parameter DRIFT'!B:B,R524+1)</f>
        <v>#N/A</v>
      </c>
      <c r="U524" s="173" t="e">
        <f>VLOOKUP(DATE(YEAR(F524),MONTH(F524),DAY(F524)),Virkedager!C:G,IF(E524="B",3,2)+INDEX('SLA-parameter DRIFT'!E:E,R524+0,0),0)+INDEX('SLA-parameter DRIFT'!D:D,R524+1)</f>
        <v>#N/A</v>
      </c>
      <c r="V524" s="122" t="e">
        <f>VLOOKUP(DATE(YEAR(F524),MONTH(F524),DAY(F524)),Virkedager!C:G,2,0)+INDEX('SLA-parameter DRIFT'!B:B,R524+2)</f>
        <v>#N/A</v>
      </c>
      <c r="W524" s="118" t="e">
        <f>VLOOKUP(DATE(YEAR(F524),MONTH(F524),DAY(F524)),Virkedager!C:G,IF(E524="B",4,3)+INDEX('SLA-parameter DRIFT'!E:E,R524+2,0),0)+INDEX('SLA-parameter DRIFT'!D:D,R524+2)</f>
        <v>#N/A</v>
      </c>
      <c r="X524" s="122" t="str">
        <f t="shared" si="61"/>
        <v/>
      </c>
      <c r="Y524" s="119">
        <f>SUMIF(Virkedager!C:C,"&lt;" &amp; H524,Virkedager!A:A)-SUMIF(Virkedager!C:C,"&lt;" &amp; X524,Virkedager!A:A)</f>
        <v>0</v>
      </c>
      <c r="Z524" s="121" t="str">
        <f t="shared" si="62"/>
        <v/>
      </c>
      <c r="AA524" s="123" t="str">
        <f t="shared" si="57"/>
        <v/>
      </c>
      <c r="AB524" s="124" t="str">
        <f t="shared" si="56"/>
        <v/>
      </c>
      <c r="AC524" s="172"/>
    </row>
    <row r="525" spans="2:29" s="139" customFormat="1" ht="15" x14ac:dyDescent="0.25">
      <c r="B525" s="141"/>
      <c r="C525" s="142"/>
      <c r="D525" s="147"/>
      <c r="E525" s="148"/>
      <c r="F525" s="143"/>
      <c r="G525" s="144"/>
      <c r="H525" s="143"/>
      <c r="I525" s="144"/>
      <c r="J525" s="145"/>
      <c r="K525" s="146"/>
      <c r="L525" s="116" t="s">
        <v>77</v>
      </c>
      <c r="M525" s="117" t="s">
        <v>137</v>
      </c>
      <c r="N525" s="118">
        <f t="shared" si="58"/>
        <v>0</v>
      </c>
      <c r="O525" s="118">
        <f t="shared" si="59"/>
        <v>0</v>
      </c>
      <c r="P525" s="119">
        <f>SUMIF(Virkedager!C:C,"&lt;" &amp; H525,Virkedager!A:A)-SUMIF(Virkedager!C:C,"&lt;" &amp; F525,Virkedager!A:A)</f>
        <v>0</v>
      </c>
      <c r="Q525" s="120" t="str">
        <f t="shared" si="60"/>
        <v>Operatøraksess</v>
      </c>
      <c r="R525" s="121">
        <f>MATCH(Q525,'SLA-parameter DRIFT'!A:A,0)</f>
        <v>16</v>
      </c>
      <c r="S525" s="118" t="e">
        <f>VLOOKUP(DATE(YEAR(F525),MONTH(F525),DAY(F525)),Virkedager!C:G,IF(E525="B",3,2),0)+INDEX('SLA-parameter DRIFT'!D:D,R525+2)</f>
        <v>#N/A</v>
      </c>
      <c r="T525" s="122" t="e">
        <f>VLOOKUP(DATE(YEAR(F525),MONTH(F525),DAY(F525)),Virkedager!C:G,2,0)+INDEX('SLA-parameter DRIFT'!B:B,R525+1)</f>
        <v>#N/A</v>
      </c>
      <c r="U525" s="173" t="e">
        <f>VLOOKUP(DATE(YEAR(F525),MONTH(F525),DAY(F525)),Virkedager!C:G,IF(E525="B",3,2)+INDEX('SLA-parameter DRIFT'!E:E,R525+0,0),0)+INDEX('SLA-parameter DRIFT'!D:D,R525+1)</f>
        <v>#N/A</v>
      </c>
      <c r="V525" s="122" t="e">
        <f>VLOOKUP(DATE(YEAR(F525),MONTH(F525),DAY(F525)),Virkedager!C:G,2,0)+INDEX('SLA-parameter DRIFT'!B:B,R525+2)</f>
        <v>#N/A</v>
      </c>
      <c r="W525" s="118" t="e">
        <f>VLOOKUP(DATE(YEAR(F525),MONTH(F525),DAY(F525)),Virkedager!C:G,IF(E525="B",4,3)+INDEX('SLA-parameter DRIFT'!E:E,R525+2,0),0)+INDEX('SLA-parameter DRIFT'!D:D,R525+2)</f>
        <v>#N/A</v>
      </c>
      <c r="X525" s="122" t="str">
        <f t="shared" si="61"/>
        <v/>
      </c>
      <c r="Y525" s="119">
        <f>SUMIF(Virkedager!C:C,"&lt;" &amp; H525,Virkedager!A:A)-SUMIF(Virkedager!C:C,"&lt;" &amp; X525,Virkedager!A:A)</f>
        <v>0</v>
      </c>
      <c r="Z525" s="121" t="str">
        <f t="shared" si="62"/>
        <v/>
      </c>
      <c r="AA525" s="123" t="str">
        <f t="shared" si="57"/>
        <v/>
      </c>
      <c r="AB525" s="124" t="str">
        <f t="shared" si="56"/>
        <v/>
      </c>
      <c r="AC525" s="172"/>
    </row>
    <row r="526" spans="2:29" s="139" customFormat="1" ht="15" x14ac:dyDescent="0.25">
      <c r="B526" s="141"/>
      <c r="C526" s="142"/>
      <c r="D526" s="147"/>
      <c r="E526" s="148"/>
      <c r="F526" s="143"/>
      <c r="G526" s="144"/>
      <c r="H526" s="143"/>
      <c r="I526" s="144"/>
      <c r="J526" s="145"/>
      <c r="K526" s="146"/>
      <c r="L526" s="116" t="s">
        <v>77</v>
      </c>
      <c r="M526" s="117" t="s">
        <v>137</v>
      </c>
      <c r="N526" s="118">
        <f t="shared" si="58"/>
        <v>0</v>
      </c>
      <c r="O526" s="118">
        <f t="shared" si="59"/>
        <v>0</v>
      </c>
      <c r="P526" s="119">
        <f>SUMIF(Virkedager!C:C,"&lt;" &amp; H526,Virkedager!A:A)-SUMIF(Virkedager!C:C,"&lt;" &amp; F526,Virkedager!A:A)</f>
        <v>0</v>
      </c>
      <c r="Q526" s="120" t="str">
        <f t="shared" si="60"/>
        <v>Operatøraksess</v>
      </c>
      <c r="R526" s="121">
        <f>MATCH(Q526,'SLA-parameter DRIFT'!A:A,0)</f>
        <v>16</v>
      </c>
      <c r="S526" s="118" t="e">
        <f>VLOOKUP(DATE(YEAR(F526),MONTH(F526),DAY(F526)),Virkedager!C:G,IF(E526="B",3,2),0)+INDEX('SLA-parameter DRIFT'!D:D,R526+2)</f>
        <v>#N/A</v>
      </c>
      <c r="T526" s="122" t="e">
        <f>VLOOKUP(DATE(YEAR(F526),MONTH(F526),DAY(F526)),Virkedager!C:G,2,0)+INDEX('SLA-parameter DRIFT'!B:B,R526+1)</f>
        <v>#N/A</v>
      </c>
      <c r="U526" s="173" t="e">
        <f>VLOOKUP(DATE(YEAR(F526),MONTH(F526),DAY(F526)),Virkedager!C:G,IF(E526="B",3,2)+INDEX('SLA-parameter DRIFT'!E:E,R526+0,0),0)+INDEX('SLA-parameter DRIFT'!D:D,R526+1)</f>
        <v>#N/A</v>
      </c>
      <c r="V526" s="122" t="e">
        <f>VLOOKUP(DATE(YEAR(F526),MONTH(F526),DAY(F526)),Virkedager!C:G,2,0)+INDEX('SLA-parameter DRIFT'!B:B,R526+2)</f>
        <v>#N/A</v>
      </c>
      <c r="W526" s="118" t="e">
        <f>VLOOKUP(DATE(YEAR(F526),MONTH(F526),DAY(F526)),Virkedager!C:G,IF(E526="B",4,3)+INDEX('SLA-parameter DRIFT'!E:E,R526+2,0),0)+INDEX('SLA-parameter DRIFT'!D:D,R526+2)</f>
        <v>#N/A</v>
      </c>
      <c r="X526" s="122" t="str">
        <f t="shared" si="61"/>
        <v/>
      </c>
      <c r="Y526" s="119">
        <f>SUMIF(Virkedager!C:C,"&lt;" &amp; H526,Virkedager!A:A)-SUMIF(Virkedager!C:C,"&lt;" &amp; X526,Virkedager!A:A)</f>
        <v>0</v>
      </c>
      <c r="Z526" s="121" t="str">
        <f t="shared" si="62"/>
        <v/>
      </c>
      <c r="AA526" s="123" t="str">
        <f t="shared" si="57"/>
        <v/>
      </c>
      <c r="AB526" s="124" t="str">
        <f t="shared" si="56"/>
        <v/>
      </c>
      <c r="AC526" s="172"/>
    </row>
    <row r="527" spans="2:29" s="139" customFormat="1" ht="15" x14ac:dyDescent="0.25">
      <c r="B527" s="141"/>
      <c r="C527" s="142"/>
      <c r="D527" s="147"/>
      <c r="E527" s="148"/>
      <c r="F527" s="143"/>
      <c r="G527" s="144"/>
      <c r="H527" s="143"/>
      <c r="I527" s="144"/>
      <c r="J527" s="145"/>
      <c r="K527" s="146"/>
      <c r="L527" s="116" t="s">
        <v>77</v>
      </c>
      <c r="M527" s="117" t="s">
        <v>137</v>
      </c>
      <c r="N527" s="118">
        <f t="shared" si="58"/>
        <v>0</v>
      </c>
      <c r="O527" s="118">
        <f t="shared" si="59"/>
        <v>0</v>
      </c>
      <c r="P527" s="119">
        <f>SUMIF(Virkedager!C:C,"&lt;" &amp; H527,Virkedager!A:A)-SUMIF(Virkedager!C:C,"&lt;" &amp; F527,Virkedager!A:A)</f>
        <v>0</v>
      </c>
      <c r="Q527" s="120" t="str">
        <f t="shared" si="60"/>
        <v>Operatøraksess</v>
      </c>
      <c r="R527" s="121">
        <f>MATCH(Q527,'SLA-parameter DRIFT'!A:A,0)</f>
        <v>16</v>
      </c>
      <c r="S527" s="118" t="e">
        <f>VLOOKUP(DATE(YEAR(F527),MONTH(F527),DAY(F527)),Virkedager!C:G,IF(E527="B",3,2),0)+INDEX('SLA-parameter DRIFT'!D:D,R527+2)</f>
        <v>#N/A</v>
      </c>
      <c r="T527" s="122" t="e">
        <f>VLOOKUP(DATE(YEAR(F527),MONTH(F527),DAY(F527)),Virkedager!C:G,2,0)+INDEX('SLA-parameter DRIFT'!B:B,R527+1)</f>
        <v>#N/A</v>
      </c>
      <c r="U527" s="173" t="e">
        <f>VLOOKUP(DATE(YEAR(F527),MONTH(F527),DAY(F527)),Virkedager!C:G,IF(E527="B",3,2)+INDEX('SLA-parameter DRIFT'!E:E,R527+0,0),0)+INDEX('SLA-parameter DRIFT'!D:D,R527+1)</f>
        <v>#N/A</v>
      </c>
      <c r="V527" s="122" t="e">
        <f>VLOOKUP(DATE(YEAR(F527),MONTH(F527),DAY(F527)),Virkedager!C:G,2,0)+INDEX('SLA-parameter DRIFT'!B:B,R527+2)</f>
        <v>#N/A</v>
      </c>
      <c r="W527" s="118" t="e">
        <f>VLOOKUP(DATE(YEAR(F527),MONTH(F527),DAY(F527)),Virkedager!C:G,IF(E527="B",4,3)+INDEX('SLA-parameter DRIFT'!E:E,R527+2,0),0)+INDEX('SLA-parameter DRIFT'!D:D,R527+2)</f>
        <v>#N/A</v>
      </c>
      <c r="X527" s="122" t="str">
        <f t="shared" si="61"/>
        <v/>
      </c>
      <c r="Y527" s="119">
        <f>SUMIF(Virkedager!C:C,"&lt;" &amp; H527,Virkedager!A:A)-SUMIF(Virkedager!C:C,"&lt;" &amp; X527,Virkedager!A:A)</f>
        <v>0</v>
      </c>
      <c r="Z527" s="121" t="str">
        <f t="shared" si="62"/>
        <v/>
      </c>
      <c r="AA527" s="123" t="str">
        <f t="shared" si="57"/>
        <v/>
      </c>
      <c r="AB527" s="124" t="str">
        <f t="shared" si="56"/>
        <v/>
      </c>
      <c r="AC527" s="172"/>
    </row>
    <row r="528" spans="2:29" s="139" customFormat="1" ht="15" x14ac:dyDescent="0.25">
      <c r="B528" s="141"/>
      <c r="C528" s="142"/>
      <c r="D528" s="147"/>
      <c r="E528" s="148"/>
      <c r="F528" s="143"/>
      <c r="G528" s="144"/>
      <c r="H528" s="143"/>
      <c r="I528" s="144"/>
      <c r="J528" s="145"/>
      <c r="K528" s="146"/>
      <c r="L528" s="116" t="s">
        <v>77</v>
      </c>
      <c r="M528" s="117" t="s">
        <v>137</v>
      </c>
      <c r="N528" s="118">
        <f t="shared" si="58"/>
        <v>0</v>
      </c>
      <c r="O528" s="118">
        <f t="shared" si="59"/>
        <v>0</v>
      </c>
      <c r="P528" s="119">
        <f>SUMIF(Virkedager!C:C,"&lt;" &amp; H528,Virkedager!A:A)-SUMIF(Virkedager!C:C,"&lt;" &amp; F528,Virkedager!A:A)</f>
        <v>0</v>
      </c>
      <c r="Q528" s="120" t="str">
        <f t="shared" si="60"/>
        <v>Operatøraksess</v>
      </c>
      <c r="R528" s="121">
        <f>MATCH(Q528,'SLA-parameter DRIFT'!A:A,0)</f>
        <v>16</v>
      </c>
      <c r="S528" s="118" t="e">
        <f>VLOOKUP(DATE(YEAR(F528),MONTH(F528),DAY(F528)),Virkedager!C:G,IF(E528="B",3,2),0)+INDEX('SLA-parameter DRIFT'!D:D,R528+2)</f>
        <v>#N/A</v>
      </c>
      <c r="T528" s="122" t="e">
        <f>VLOOKUP(DATE(YEAR(F528),MONTH(F528),DAY(F528)),Virkedager!C:G,2,0)+INDEX('SLA-parameter DRIFT'!B:B,R528+1)</f>
        <v>#N/A</v>
      </c>
      <c r="U528" s="173" t="e">
        <f>VLOOKUP(DATE(YEAR(F528),MONTH(F528),DAY(F528)),Virkedager!C:G,IF(E528="B",3,2)+INDEX('SLA-parameter DRIFT'!E:E,R528+0,0),0)+INDEX('SLA-parameter DRIFT'!D:D,R528+1)</f>
        <v>#N/A</v>
      </c>
      <c r="V528" s="122" t="e">
        <f>VLOOKUP(DATE(YEAR(F528),MONTH(F528),DAY(F528)),Virkedager!C:G,2,0)+INDEX('SLA-parameter DRIFT'!B:B,R528+2)</f>
        <v>#N/A</v>
      </c>
      <c r="W528" s="118" t="e">
        <f>VLOOKUP(DATE(YEAR(F528),MONTH(F528),DAY(F528)),Virkedager!C:G,IF(E528="B",4,3)+INDEX('SLA-parameter DRIFT'!E:E,R528+2,0),0)+INDEX('SLA-parameter DRIFT'!D:D,R528+2)</f>
        <v>#N/A</v>
      </c>
      <c r="X528" s="122" t="str">
        <f t="shared" si="61"/>
        <v/>
      </c>
      <c r="Y528" s="119">
        <f>SUMIF(Virkedager!C:C,"&lt;" &amp; H528,Virkedager!A:A)-SUMIF(Virkedager!C:C,"&lt;" &amp; X528,Virkedager!A:A)</f>
        <v>0</v>
      </c>
      <c r="Z528" s="121" t="str">
        <f t="shared" si="62"/>
        <v/>
      </c>
      <c r="AA528" s="123" t="str">
        <f t="shared" si="57"/>
        <v/>
      </c>
      <c r="AB528" s="124" t="str">
        <f t="shared" si="56"/>
        <v/>
      </c>
      <c r="AC528" s="172"/>
    </row>
    <row r="529" spans="2:29" s="139" customFormat="1" ht="15" x14ac:dyDescent="0.25">
      <c r="B529" s="141"/>
      <c r="C529" s="142"/>
      <c r="D529" s="147"/>
      <c r="E529" s="148"/>
      <c r="F529" s="143"/>
      <c r="G529" s="144"/>
      <c r="H529" s="143"/>
      <c r="I529" s="144"/>
      <c r="J529" s="145"/>
      <c r="K529" s="146"/>
      <c r="L529" s="116" t="s">
        <v>77</v>
      </c>
      <c r="M529" s="117" t="s">
        <v>137</v>
      </c>
      <c r="N529" s="118">
        <f t="shared" si="58"/>
        <v>0</v>
      </c>
      <c r="O529" s="118">
        <f t="shared" si="59"/>
        <v>0</v>
      </c>
      <c r="P529" s="119">
        <f>SUMIF(Virkedager!C:C,"&lt;" &amp; H529,Virkedager!A:A)-SUMIF(Virkedager!C:C,"&lt;" &amp; F529,Virkedager!A:A)</f>
        <v>0</v>
      </c>
      <c r="Q529" s="120" t="str">
        <f t="shared" si="60"/>
        <v>Operatøraksess</v>
      </c>
      <c r="R529" s="121">
        <f>MATCH(Q529,'SLA-parameter DRIFT'!A:A,0)</f>
        <v>16</v>
      </c>
      <c r="S529" s="118" t="e">
        <f>VLOOKUP(DATE(YEAR(F529),MONTH(F529),DAY(F529)),Virkedager!C:G,IF(E529="B",3,2),0)+INDEX('SLA-parameter DRIFT'!D:D,R529+2)</f>
        <v>#N/A</v>
      </c>
      <c r="T529" s="122" t="e">
        <f>VLOOKUP(DATE(YEAR(F529),MONTH(F529),DAY(F529)),Virkedager!C:G,2,0)+INDEX('SLA-parameter DRIFT'!B:B,R529+1)</f>
        <v>#N/A</v>
      </c>
      <c r="U529" s="173" t="e">
        <f>VLOOKUP(DATE(YEAR(F529),MONTH(F529),DAY(F529)),Virkedager!C:G,IF(E529="B",3,2)+INDEX('SLA-parameter DRIFT'!E:E,R529+0,0),0)+INDEX('SLA-parameter DRIFT'!D:D,R529+1)</f>
        <v>#N/A</v>
      </c>
      <c r="V529" s="122" t="e">
        <f>VLOOKUP(DATE(YEAR(F529),MONTH(F529),DAY(F529)),Virkedager!C:G,2,0)+INDEX('SLA-parameter DRIFT'!B:B,R529+2)</f>
        <v>#N/A</v>
      </c>
      <c r="W529" s="118" t="e">
        <f>VLOOKUP(DATE(YEAR(F529),MONTH(F529),DAY(F529)),Virkedager!C:G,IF(E529="B",4,3)+INDEX('SLA-parameter DRIFT'!E:E,R529+2,0),0)+INDEX('SLA-parameter DRIFT'!D:D,R529+2)</f>
        <v>#N/A</v>
      </c>
      <c r="X529" s="122" t="str">
        <f t="shared" si="61"/>
        <v/>
      </c>
      <c r="Y529" s="119">
        <f>SUMIF(Virkedager!C:C,"&lt;" &amp; H529,Virkedager!A:A)-SUMIF(Virkedager!C:C,"&lt;" &amp; X529,Virkedager!A:A)</f>
        <v>0</v>
      </c>
      <c r="Z529" s="121" t="str">
        <f t="shared" si="62"/>
        <v/>
      </c>
      <c r="AA529" s="123" t="str">
        <f t="shared" si="57"/>
        <v/>
      </c>
      <c r="AB529" s="124" t="str">
        <f t="shared" si="56"/>
        <v/>
      </c>
      <c r="AC529" s="172"/>
    </row>
    <row r="530" spans="2:29" s="139" customFormat="1" ht="15" x14ac:dyDescent="0.25">
      <c r="B530" s="141"/>
      <c r="C530" s="142"/>
      <c r="D530" s="147"/>
      <c r="E530" s="148"/>
      <c r="F530" s="143"/>
      <c r="G530" s="144"/>
      <c r="H530" s="143"/>
      <c r="I530" s="144"/>
      <c r="J530" s="145"/>
      <c r="K530" s="146"/>
      <c r="L530" s="116" t="s">
        <v>77</v>
      </c>
      <c r="M530" s="117" t="s">
        <v>137</v>
      </c>
      <c r="N530" s="118">
        <f t="shared" si="58"/>
        <v>0</v>
      </c>
      <c r="O530" s="118">
        <f t="shared" si="59"/>
        <v>0</v>
      </c>
      <c r="P530" s="119">
        <f>SUMIF(Virkedager!C:C,"&lt;" &amp; H530,Virkedager!A:A)-SUMIF(Virkedager!C:C,"&lt;" &amp; F530,Virkedager!A:A)</f>
        <v>0</v>
      </c>
      <c r="Q530" s="120" t="str">
        <f t="shared" si="60"/>
        <v>Operatøraksess</v>
      </c>
      <c r="R530" s="121">
        <f>MATCH(Q530,'SLA-parameter DRIFT'!A:A,0)</f>
        <v>16</v>
      </c>
      <c r="S530" s="118" t="e">
        <f>VLOOKUP(DATE(YEAR(F530),MONTH(F530),DAY(F530)),Virkedager!C:G,IF(E530="B",3,2),0)+INDEX('SLA-parameter DRIFT'!D:D,R530+2)</f>
        <v>#N/A</v>
      </c>
      <c r="T530" s="122" t="e">
        <f>VLOOKUP(DATE(YEAR(F530),MONTH(F530),DAY(F530)),Virkedager!C:G,2,0)+INDEX('SLA-parameter DRIFT'!B:B,R530+1)</f>
        <v>#N/A</v>
      </c>
      <c r="U530" s="173" t="e">
        <f>VLOOKUP(DATE(YEAR(F530),MONTH(F530),DAY(F530)),Virkedager!C:G,IF(E530="B",3,2)+INDEX('SLA-parameter DRIFT'!E:E,R530+0,0),0)+INDEX('SLA-parameter DRIFT'!D:D,R530+1)</f>
        <v>#N/A</v>
      </c>
      <c r="V530" s="122" t="e">
        <f>VLOOKUP(DATE(YEAR(F530),MONTH(F530),DAY(F530)),Virkedager!C:G,2,0)+INDEX('SLA-parameter DRIFT'!B:B,R530+2)</f>
        <v>#N/A</v>
      </c>
      <c r="W530" s="118" t="e">
        <f>VLOOKUP(DATE(YEAR(F530),MONTH(F530),DAY(F530)),Virkedager!C:G,IF(E530="B",4,3)+INDEX('SLA-parameter DRIFT'!E:E,R530+2,0),0)+INDEX('SLA-parameter DRIFT'!D:D,R530+2)</f>
        <v>#N/A</v>
      </c>
      <c r="X530" s="122" t="str">
        <f t="shared" si="61"/>
        <v/>
      </c>
      <c r="Y530" s="119">
        <f>SUMIF(Virkedager!C:C,"&lt;" &amp; H530,Virkedager!A:A)-SUMIF(Virkedager!C:C,"&lt;" &amp; X530,Virkedager!A:A)</f>
        <v>0</v>
      </c>
      <c r="Z530" s="121" t="str">
        <f t="shared" si="62"/>
        <v/>
      </c>
      <c r="AA530" s="123" t="str">
        <f t="shared" si="57"/>
        <v/>
      </c>
      <c r="AB530" s="124" t="str">
        <f t="shared" ref="AB530:AB593" si="63">IF(F530="","",IF(NOT(Z530),J530*0.06*AA530,0))</f>
        <v/>
      </c>
      <c r="AC530" s="172"/>
    </row>
    <row r="531" spans="2:29" s="139" customFormat="1" ht="15" x14ac:dyDescent="0.25">
      <c r="B531" s="141"/>
      <c r="C531" s="142"/>
      <c r="D531" s="147"/>
      <c r="E531" s="148"/>
      <c r="F531" s="143"/>
      <c r="G531" s="144"/>
      <c r="H531" s="143"/>
      <c r="I531" s="144"/>
      <c r="J531" s="145"/>
      <c r="K531" s="146"/>
      <c r="L531" s="116" t="s">
        <v>77</v>
      </c>
      <c r="M531" s="117" t="s">
        <v>137</v>
      </c>
      <c r="N531" s="118">
        <f t="shared" si="58"/>
        <v>0</v>
      </c>
      <c r="O531" s="118">
        <f t="shared" si="59"/>
        <v>0</v>
      </c>
      <c r="P531" s="119">
        <f>SUMIF(Virkedager!C:C,"&lt;" &amp; H531,Virkedager!A:A)-SUMIF(Virkedager!C:C,"&lt;" &amp; F531,Virkedager!A:A)</f>
        <v>0</v>
      </c>
      <c r="Q531" s="120" t="str">
        <f t="shared" si="60"/>
        <v>Operatøraksess</v>
      </c>
      <c r="R531" s="121">
        <f>MATCH(Q531,'SLA-parameter DRIFT'!A:A,0)</f>
        <v>16</v>
      </c>
      <c r="S531" s="118" t="e">
        <f>VLOOKUP(DATE(YEAR(F531),MONTH(F531),DAY(F531)),Virkedager!C:G,IF(E531="B",3,2),0)+INDEX('SLA-parameter DRIFT'!D:D,R531+2)</f>
        <v>#N/A</v>
      </c>
      <c r="T531" s="122" t="e">
        <f>VLOOKUP(DATE(YEAR(F531),MONTH(F531),DAY(F531)),Virkedager!C:G,2,0)+INDEX('SLA-parameter DRIFT'!B:B,R531+1)</f>
        <v>#N/A</v>
      </c>
      <c r="U531" s="173" t="e">
        <f>VLOOKUP(DATE(YEAR(F531),MONTH(F531),DAY(F531)),Virkedager!C:G,IF(E531="B",3,2)+INDEX('SLA-parameter DRIFT'!E:E,R531+0,0),0)+INDEX('SLA-parameter DRIFT'!D:D,R531+1)</f>
        <v>#N/A</v>
      </c>
      <c r="V531" s="122" t="e">
        <f>VLOOKUP(DATE(YEAR(F531),MONTH(F531),DAY(F531)),Virkedager!C:G,2,0)+INDEX('SLA-parameter DRIFT'!B:B,R531+2)</f>
        <v>#N/A</v>
      </c>
      <c r="W531" s="118" t="e">
        <f>VLOOKUP(DATE(YEAR(F531),MONTH(F531),DAY(F531)),Virkedager!C:G,IF(E531="B",4,3)+INDEX('SLA-parameter DRIFT'!E:E,R531+2,0),0)+INDEX('SLA-parameter DRIFT'!D:D,R531+2)</f>
        <v>#N/A</v>
      </c>
      <c r="X531" s="122" t="str">
        <f t="shared" si="61"/>
        <v/>
      </c>
      <c r="Y531" s="119">
        <f>SUMIF(Virkedager!C:C,"&lt;" &amp; H531,Virkedager!A:A)-SUMIF(Virkedager!C:C,"&lt;" &amp; X531,Virkedager!A:A)</f>
        <v>0</v>
      </c>
      <c r="Z531" s="121" t="str">
        <f t="shared" si="62"/>
        <v/>
      </c>
      <c r="AA531" s="123" t="str">
        <f t="shared" si="57"/>
        <v/>
      </c>
      <c r="AB531" s="124" t="str">
        <f t="shared" si="63"/>
        <v/>
      </c>
      <c r="AC531" s="172"/>
    </row>
    <row r="532" spans="2:29" s="139" customFormat="1" ht="15" x14ac:dyDescent="0.25">
      <c r="B532" s="141"/>
      <c r="C532" s="142"/>
      <c r="D532" s="147"/>
      <c r="E532" s="148"/>
      <c r="F532" s="143"/>
      <c r="G532" s="144"/>
      <c r="H532" s="143"/>
      <c r="I532" s="144"/>
      <c r="J532" s="145"/>
      <c r="K532" s="146"/>
      <c r="L532" s="116" t="s">
        <v>77</v>
      </c>
      <c r="M532" s="117" t="s">
        <v>137</v>
      </c>
      <c r="N532" s="118">
        <f t="shared" si="58"/>
        <v>0</v>
      </c>
      <c r="O532" s="118">
        <f t="shared" si="59"/>
        <v>0</v>
      </c>
      <c r="P532" s="119">
        <f>SUMIF(Virkedager!C:C,"&lt;" &amp; H532,Virkedager!A:A)-SUMIF(Virkedager!C:C,"&lt;" &amp; F532,Virkedager!A:A)</f>
        <v>0</v>
      </c>
      <c r="Q532" s="120" t="str">
        <f t="shared" si="60"/>
        <v>Operatøraksess</v>
      </c>
      <c r="R532" s="121">
        <f>MATCH(Q532,'SLA-parameter DRIFT'!A:A,0)</f>
        <v>16</v>
      </c>
      <c r="S532" s="118" t="e">
        <f>VLOOKUP(DATE(YEAR(F532),MONTH(F532),DAY(F532)),Virkedager!C:G,IF(E532="B",3,2),0)+INDEX('SLA-parameter DRIFT'!D:D,R532+2)</f>
        <v>#N/A</v>
      </c>
      <c r="T532" s="122" t="e">
        <f>VLOOKUP(DATE(YEAR(F532),MONTH(F532),DAY(F532)),Virkedager!C:G,2,0)+INDEX('SLA-parameter DRIFT'!B:B,R532+1)</f>
        <v>#N/A</v>
      </c>
      <c r="U532" s="173" t="e">
        <f>VLOOKUP(DATE(YEAR(F532),MONTH(F532),DAY(F532)),Virkedager!C:G,IF(E532="B",3,2)+INDEX('SLA-parameter DRIFT'!E:E,R532+0,0),0)+INDEX('SLA-parameter DRIFT'!D:D,R532+1)</f>
        <v>#N/A</v>
      </c>
      <c r="V532" s="122" t="e">
        <f>VLOOKUP(DATE(YEAR(F532),MONTH(F532),DAY(F532)),Virkedager!C:G,2,0)+INDEX('SLA-parameter DRIFT'!B:B,R532+2)</f>
        <v>#N/A</v>
      </c>
      <c r="W532" s="118" t="e">
        <f>VLOOKUP(DATE(YEAR(F532),MONTH(F532),DAY(F532)),Virkedager!C:G,IF(E532="B",4,3)+INDEX('SLA-parameter DRIFT'!E:E,R532+2,0),0)+INDEX('SLA-parameter DRIFT'!D:D,R532+2)</f>
        <v>#N/A</v>
      </c>
      <c r="X532" s="122" t="str">
        <f t="shared" si="61"/>
        <v/>
      </c>
      <c r="Y532" s="119">
        <f>SUMIF(Virkedager!C:C,"&lt;" &amp; H532,Virkedager!A:A)-SUMIF(Virkedager!C:C,"&lt;" &amp; X532,Virkedager!A:A)</f>
        <v>0</v>
      </c>
      <c r="Z532" s="121" t="str">
        <f t="shared" si="62"/>
        <v/>
      </c>
      <c r="AA532" s="123" t="str">
        <f t="shared" si="57"/>
        <v/>
      </c>
      <c r="AB532" s="124" t="str">
        <f t="shared" si="63"/>
        <v/>
      </c>
      <c r="AC532" s="172"/>
    </row>
    <row r="533" spans="2:29" s="139" customFormat="1" ht="15" x14ac:dyDescent="0.25">
      <c r="B533" s="141"/>
      <c r="C533" s="142"/>
      <c r="D533" s="147"/>
      <c r="E533" s="148"/>
      <c r="F533" s="143"/>
      <c r="G533" s="144"/>
      <c r="H533" s="143"/>
      <c r="I533" s="144"/>
      <c r="J533" s="145"/>
      <c r="K533" s="146"/>
      <c r="L533" s="116" t="s">
        <v>77</v>
      </c>
      <c r="M533" s="117" t="s">
        <v>137</v>
      </c>
      <c r="N533" s="118">
        <f t="shared" si="58"/>
        <v>0</v>
      </c>
      <c r="O533" s="118">
        <f t="shared" si="59"/>
        <v>0</v>
      </c>
      <c r="P533" s="119">
        <f>SUMIF(Virkedager!C:C,"&lt;" &amp; H533,Virkedager!A:A)-SUMIF(Virkedager!C:C,"&lt;" &amp; F533,Virkedager!A:A)</f>
        <v>0</v>
      </c>
      <c r="Q533" s="120" t="str">
        <f t="shared" si="60"/>
        <v>Operatøraksess</v>
      </c>
      <c r="R533" s="121">
        <f>MATCH(Q533,'SLA-parameter DRIFT'!A:A,0)</f>
        <v>16</v>
      </c>
      <c r="S533" s="118" t="e">
        <f>VLOOKUP(DATE(YEAR(F533),MONTH(F533),DAY(F533)),Virkedager!C:G,IF(E533="B",3,2),0)+INDEX('SLA-parameter DRIFT'!D:D,R533+2)</f>
        <v>#N/A</v>
      </c>
      <c r="T533" s="122" t="e">
        <f>VLOOKUP(DATE(YEAR(F533),MONTH(F533),DAY(F533)),Virkedager!C:G,2,0)+INDEX('SLA-parameter DRIFT'!B:B,R533+1)</f>
        <v>#N/A</v>
      </c>
      <c r="U533" s="173" t="e">
        <f>VLOOKUP(DATE(YEAR(F533),MONTH(F533),DAY(F533)),Virkedager!C:G,IF(E533="B",3,2)+INDEX('SLA-parameter DRIFT'!E:E,R533+0,0),0)+INDEX('SLA-parameter DRIFT'!D:D,R533+1)</f>
        <v>#N/A</v>
      </c>
      <c r="V533" s="122" t="e">
        <f>VLOOKUP(DATE(YEAR(F533),MONTH(F533),DAY(F533)),Virkedager!C:G,2,0)+INDEX('SLA-parameter DRIFT'!B:B,R533+2)</f>
        <v>#N/A</v>
      </c>
      <c r="W533" s="118" t="e">
        <f>VLOOKUP(DATE(YEAR(F533),MONTH(F533),DAY(F533)),Virkedager!C:G,IF(E533="B",4,3)+INDEX('SLA-parameter DRIFT'!E:E,R533+2,0),0)+INDEX('SLA-parameter DRIFT'!D:D,R533+2)</f>
        <v>#N/A</v>
      </c>
      <c r="X533" s="122" t="str">
        <f t="shared" si="61"/>
        <v/>
      </c>
      <c r="Y533" s="119">
        <f>SUMIF(Virkedager!C:C,"&lt;" &amp; H533,Virkedager!A:A)-SUMIF(Virkedager!C:C,"&lt;" &amp; X533,Virkedager!A:A)</f>
        <v>0</v>
      </c>
      <c r="Z533" s="121" t="str">
        <f t="shared" si="62"/>
        <v/>
      </c>
      <c r="AA533" s="123" t="str">
        <f t="shared" si="57"/>
        <v/>
      </c>
      <c r="AB533" s="124" t="str">
        <f t="shared" si="63"/>
        <v/>
      </c>
      <c r="AC533" s="172"/>
    </row>
    <row r="534" spans="2:29" s="139" customFormat="1" ht="15" x14ac:dyDescent="0.25">
      <c r="B534" s="141"/>
      <c r="C534" s="142"/>
      <c r="D534" s="147"/>
      <c r="E534" s="148"/>
      <c r="F534" s="143"/>
      <c r="G534" s="144"/>
      <c r="H534" s="143"/>
      <c r="I534" s="144"/>
      <c r="J534" s="145"/>
      <c r="K534" s="146"/>
      <c r="L534" s="116" t="s">
        <v>77</v>
      </c>
      <c r="M534" s="117" t="s">
        <v>137</v>
      </c>
      <c r="N534" s="118">
        <f t="shared" si="58"/>
        <v>0</v>
      </c>
      <c r="O534" s="118">
        <f t="shared" si="59"/>
        <v>0</v>
      </c>
      <c r="P534" s="119">
        <f>SUMIF(Virkedager!C:C,"&lt;" &amp; H534,Virkedager!A:A)-SUMIF(Virkedager!C:C,"&lt;" &amp; F534,Virkedager!A:A)</f>
        <v>0</v>
      </c>
      <c r="Q534" s="120" t="str">
        <f t="shared" si="60"/>
        <v>Operatøraksess</v>
      </c>
      <c r="R534" s="121">
        <f>MATCH(Q534,'SLA-parameter DRIFT'!A:A,0)</f>
        <v>16</v>
      </c>
      <c r="S534" s="118" t="e">
        <f>VLOOKUP(DATE(YEAR(F534),MONTH(F534),DAY(F534)),Virkedager!C:G,IF(E534="B",3,2),0)+INDEX('SLA-parameter DRIFT'!D:D,R534+2)</f>
        <v>#N/A</v>
      </c>
      <c r="T534" s="122" t="e">
        <f>VLOOKUP(DATE(YEAR(F534),MONTH(F534),DAY(F534)),Virkedager!C:G,2,0)+INDEX('SLA-parameter DRIFT'!B:B,R534+1)</f>
        <v>#N/A</v>
      </c>
      <c r="U534" s="173" t="e">
        <f>VLOOKUP(DATE(YEAR(F534),MONTH(F534),DAY(F534)),Virkedager!C:G,IF(E534="B",3,2)+INDEX('SLA-parameter DRIFT'!E:E,R534+0,0),0)+INDEX('SLA-parameter DRIFT'!D:D,R534+1)</f>
        <v>#N/A</v>
      </c>
      <c r="V534" s="122" t="e">
        <f>VLOOKUP(DATE(YEAR(F534),MONTH(F534),DAY(F534)),Virkedager!C:G,2,0)+INDEX('SLA-parameter DRIFT'!B:B,R534+2)</f>
        <v>#N/A</v>
      </c>
      <c r="W534" s="118" t="e">
        <f>VLOOKUP(DATE(YEAR(F534),MONTH(F534),DAY(F534)),Virkedager!C:G,IF(E534="B",4,3)+INDEX('SLA-parameter DRIFT'!E:E,R534+2,0),0)+INDEX('SLA-parameter DRIFT'!D:D,R534+2)</f>
        <v>#N/A</v>
      </c>
      <c r="X534" s="122" t="str">
        <f t="shared" si="61"/>
        <v/>
      </c>
      <c r="Y534" s="119">
        <f>SUMIF(Virkedager!C:C,"&lt;" &amp; H534,Virkedager!A:A)-SUMIF(Virkedager!C:C,"&lt;" &amp; X534,Virkedager!A:A)</f>
        <v>0</v>
      </c>
      <c r="Z534" s="121" t="str">
        <f t="shared" si="62"/>
        <v/>
      </c>
      <c r="AA534" s="123" t="str">
        <f t="shared" si="57"/>
        <v/>
      </c>
      <c r="AB534" s="124" t="str">
        <f t="shared" si="63"/>
        <v/>
      </c>
      <c r="AC534" s="172"/>
    </row>
    <row r="535" spans="2:29" s="139" customFormat="1" ht="15" x14ac:dyDescent="0.25">
      <c r="B535" s="141"/>
      <c r="C535" s="142"/>
      <c r="D535" s="147"/>
      <c r="E535" s="148"/>
      <c r="F535" s="143"/>
      <c r="G535" s="144"/>
      <c r="H535" s="143"/>
      <c r="I535" s="144"/>
      <c r="J535" s="145"/>
      <c r="K535" s="146"/>
      <c r="L535" s="116" t="s">
        <v>77</v>
      </c>
      <c r="M535" s="117" t="s">
        <v>137</v>
      </c>
      <c r="N535" s="118">
        <f t="shared" si="58"/>
        <v>0</v>
      </c>
      <c r="O535" s="118">
        <f t="shared" si="59"/>
        <v>0</v>
      </c>
      <c r="P535" s="119">
        <f>SUMIF(Virkedager!C:C,"&lt;" &amp; H535,Virkedager!A:A)-SUMIF(Virkedager!C:C,"&lt;" &amp; F535,Virkedager!A:A)</f>
        <v>0</v>
      </c>
      <c r="Q535" s="120" t="str">
        <f t="shared" si="60"/>
        <v>Operatøraksess</v>
      </c>
      <c r="R535" s="121">
        <f>MATCH(Q535,'SLA-parameter DRIFT'!A:A,0)</f>
        <v>16</v>
      </c>
      <c r="S535" s="118" t="e">
        <f>VLOOKUP(DATE(YEAR(F535),MONTH(F535),DAY(F535)),Virkedager!C:G,IF(E535="B",3,2),0)+INDEX('SLA-parameter DRIFT'!D:D,R535+2)</f>
        <v>#N/A</v>
      </c>
      <c r="T535" s="122" t="e">
        <f>VLOOKUP(DATE(YEAR(F535),MONTH(F535),DAY(F535)),Virkedager!C:G,2,0)+INDEX('SLA-parameter DRIFT'!B:B,R535+1)</f>
        <v>#N/A</v>
      </c>
      <c r="U535" s="173" t="e">
        <f>VLOOKUP(DATE(YEAR(F535),MONTH(F535),DAY(F535)),Virkedager!C:G,IF(E535="B",3,2)+INDEX('SLA-parameter DRIFT'!E:E,R535+0,0),0)+INDEX('SLA-parameter DRIFT'!D:D,R535+1)</f>
        <v>#N/A</v>
      </c>
      <c r="V535" s="122" t="e">
        <f>VLOOKUP(DATE(YEAR(F535),MONTH(F535),DAY(F535)),Virkedager!C:G,2,0)+INDEX('SLA-parameter DRIFT'!B:B,R535+2)</f>
        <v>#N/A</v>
      </c>
      <c r="W535" s="118" t="e">
        <f>VLOOKUP(DATE(YEAR(F535),MONTH(F535),DAY(F535)),Virkedager!C:G,IF(E535="B",4,3)+INDEX('SLA-parameter DRIFT'!E:E,R535+2,0),0)+INDEX('SLA-parameter DRIFT'!D:D,R535+2)</f>
        <v>#N/A</v>
      </c>
      <c r="X535" s="122" t="str">
        <f t="shared" si="61"/>
        <v/>
      </c>
      <c r="Y535" s="119">
        <f>SUMIF(Virkedager!C:C,"&lt;" &amp; H535,Virkedager!A:A)-SUMIF(Virkedager!C:C,"&lt;" &amp; X535,Virkedager!A:A)</f>
        <v>0</v>
      </c>
      <c r="Z535" s="121" t="str">
        <f t="shared" si="62"/>
        <v/>
      </c>
      <c r="AA535" s="123" t="str">
        <f t="shared" si="57"/>
        <v/>
      </c>
      <c r="AB535" s="124" t="str">
        <f t="shared" si="63"/>
        <v/>
      </c>
      <c r="AC535" s="172"/>
    </row>
    <row r="536" spans="2:29" s="139" customFormat="1" ht="15" x14ac:dyDescent="0.25">
      <c r="B536" s="141"/>
      <c r="C536" s="142"/>
      <c r="D536" s="147"/>
      <c r="E536" s="148"/>
      <c r="F536" s="143"/>
      <c r="G536" s="144"/>
      <c r="H536" s="143"/>
      <c r="I536" s="144"/>
      <c r="J536" s="145"/>
      <c r="K536" s="146"/>
      <c r="L536" s="116" t="s">
        <v>77</v>
      </c>
      <c r="M536" s="117" t="s">
        <v>137</v>
      </c>
      <c r="N536" s="118">
        <f t="shared" si="58"/>
        <v>0</v>
      </c>
      <c r="O536" s="118">
        <f t="shared" si="59"/>
        <v>0</v>
      </c>
      <c r="P536" s="119">
        <f>SUMIF(Virkedager!C:C,"&lt;" &amp; H536,Virkedager!A:A)-SUMIF(Virkedager!C:C,"&lt;" &amp; F536,Virkedager!A:A)</f>
        <v>0</v>
      </c>
      <c r="Q536" s="120" t="str">
        <f t="shared" si="60"/>
        <v>Operatøraksess</v>
      </c>
      <c r="R536" s="121">
        <f>MATCH(Q536,'SLA-parameter DRIFT'!A:A,0)</f>
        <v>16</v>
      </c>
      <c r="S536" s="118" t="e">
        <f>VLOOKUP(DATE(YEAR(F536),MONTH(F536),DAY(F536)),Virkedager!C:G,IF(E536="B",3,2),0)+INDEX('SLA-parameter DRIFT'!D:D,R536+2)</f>
        <v>#N/A</v>
      </c>
      <c r="T536" s="122" t="e">
        <f>VLOOKUP(DATE(YEAR(F536),MONTH(F536),DAY(F536)),Virkedager!C:G,2,0)+INDEX('SLA-parameter DRIFT'!B:B,R536+1)</f>
        <v>#N/A</v>
      </c>
      <c r="U536" s="173" t="e">
        <f>VLOOKUP(DATE(YEAR(F536),MONTH(F536),DAY(F536)),Virkedager!C:G,IF(E536="B",3,2)+INDEX('SLA-parameter DRIFT'!E:E,R536+0,0),0)+INDEX('SLA-parameter DRIFT'!D:D,R536+1)</f>
        <v>#N/A</v>
      </c>
      <c r="V536" s="122" t="e">
        <f>VLOOKUP(DATE(YEAR(F536),MONTH(F536),DAY(F536)),Virkedager!C:G,2,0)+INDEX('SLA-parameter DRIFT'!B:B,R536+2)</f>
        <v>#N/A</v>
      </c>
      <c r="W536" s="118" t="e">
        <f>VLOOKUP(DATE(YEAR(F536),MONTH(F536),DAY(F536)),Virkedager!C:G,IF(E536="B",4,3)+INDEX('SLA-parameter DRIFT'!E:E,R536+2,0),0)+INDEX('SLA-parameter DRIFT'!D:D,R536+2)</f>
        <v>#N/A</v>
      </c>
      <c r="X536" s="122" t="str">
        <f t="shared" si="61"/>
        <v/>
      </c>
      <c r="Y536" s="119">
        <f>SUMIF(Virkedager!C:C,"&lt;" &amp; H536,Virkedager!A:A)-SUMIF(Virkedager!C:C,"&lt;" &amp; X536,Virkedager!A:A)</f>
        <v>0</v>
      </c>
      <c r="Z536" s="121" t="str">
        <f t="shared" si="62"/>
        <v/>
      </c>
      <c r="AA536" s="123" t="str">
        <f t="shared" si="57"/>
        <v/>
      </c>
      <c r="AB536" s="124" t="str">
        <f t="shared" si="63"/>
        <v/>
      </c>
      <c r="AC536" s="172"/>
    </row>
    <row r="537" spans="2:29" s="139" customFormat="1" ht="15" x14ac:dyDescent="0.25">
      <c r="B537" s="141"/>
      <c r="C537" s="142"/>
      <c r="D537" s="147"/>
      <c r="E537" s="148"/>
      <c r="F537" s="143"/>
      <c r="G537" s="144"/>
      <c r="H537" s="143"/>
      <c r="I537" s="144"/>
      <c r="J537" s="145"/>
      <c r="K537" s="146"/>
      <c r="L537" s="116" t="s">
        <v>77</v>
      </c>
      <c r="M537" s="117" t="s">
        <v>137</v>
      </c>
      <c r="N537" s="118">
        <f t="shared" si="58"/>
        <v>0</v>
      </c>
      <c r="O537" s="118">
        <f t="shared" si="59"/>
        <v>0</v>
      </c>
      <c r="P537" s="119">
        <f>SUMIF(Virkedager!C:C,"&lt;" &amp; H537,Virkedager!A:A)-SUMIF(Virkedager!C:C,"&lt;" &amp; F537,Virkedager!A:A)</f>
        <v>0</v>
      </c>
      <c r="Q537" s="120" t="str">
        <f t="shared" si="60"/>
        <v>Operatøraksess</v>
      </c>
      <c r="R537" s="121">
        <f>MATCH(Q537,'SLA-parameter DRIFT'!A:A,0)</f>
        <v>16</v>
      </c>
      <c r="S537" s="118" t="e">
        <f>VLOOKUP(DATE(YEAR(F537),MONTH(F537),DAY(F537)),Virkedager!C:G,IF(E537="B",3,2),0)+INDEX('SLA-parameter DRIFT'!D:D,R537+2)</f>
        <v>#N/A</v>
      </c>
      <c r="T537" s="122" t="e">
        <f>VLOOKUP(DATE(YEAR(F537),MONTH(F537),DAY(F537)),Virkedager!C:G,2,0)+INDEX('SLA-parameter DRIFT'!B:B,R537+1)</f>
        <v>#N/A</v>
      </c>
      <c r="U537" s="173" t="e">
        <f>VLOOKUP(DATE(YEAR(F537),MONTH(F537),DAY(F537)),Virkedager!C:G,IF(E537="B",3,2)+INDEX('SLA-parameter DRIFT'!E:E,R537+0,0),0)+INDEX('SLA-parameter DRIFT'!D:D,R537+1)</f>
        <v>#N/A</v>
      </c>
      <c r="V537" s="122" t="e">
        <f>VLOOKUP(DATE(YEAR(F537),MONTH(F537),DAY(F537)),Virkedager!C:G,2,0)+INDEX('SLA-parameter DRIFT'!B:B,R537+2)</f>
        <v>#N/A</v>
      </c>
      <c r="W537" s="118" t="e">
        <f>VLOOKUP(DATE(YEAR(F537),MONTH(F537),DAY(F537)),Virkedager!C:G,IF(E537="B",4,3)+INDEX('SLA-parameter DRIFT'!E:E,R537+2,0),0)+INDEX('SLA-parameter DRIFT'!D:D,R537+2)</f>
        <v>#N/A</v>
      </c>
      <c r="X537" s="122" t="str">
        <f t="shared" si="61"/>
        <v/>
      </c>
      <c r="Y537" s="119">
        <f>SUMIF(Virkedager!C:C,"&lt;" &amp; H537,Virkedager!A:A)-SUMIF(Virkedager!C:C,"&lt;" &amp; X537,Virkedager!A:A)</f>
        <v>0</v>
      </c>
      <c r="Z537" s="121" t="str">
        <f t="shared" si="62"/>
        <v/>
      </c>
      <c r="AA537" s="123" t="str">
        <f t="shared" si="57"/>
        <v/>
      </c>
      <c r="AB537" s="124" t="str">
        <f t="shared" si="63"/>
        <v/>
      </c>
      <c r="AC537" s="172"/>
    </row>
    <row r="538" spans="2:29" s="139" customFormat="1" ht="15" x14ac:dyDescent="0.25">
      <c r="B538" s="141"/>
      <c r="C538" s="142"/>
      <c r="D538" s="147"/>
      <c r="E538" s="148"/>
      <c r="F538" s="143"/>
      <c r="G538" s="144"/>
      <c r="H538" s="143"/>
      <c r="I538" s="144"/>
      <c r="J538" s="145"/>
      <c r="K538" s="146"/>
      <c r="L538" s="116" t="s">
        <v>77</v>
      </c>
      <c r="M538" s="117" t="s">
        <v>137</v>
      </c>
      <c r="N538" s="118">
        <f t="shared" si="58"/>
        <v>0</v>
      </c>
      <c r="O538" s="118">
        <f t="shared" si="59"/>
        <v>0</v>
      </c>
      <c r="P538" s="119">
        <f>SUMIF(Virkedager!C:C,"&lt;" &amp; H538,Virkedager!A:A)-SUMIF(Virkedager!C:C,"&lt;" &amp; F538,Virkedager!A:A)</f>
        <v>0</v>
      </c>
      <c r="Q538" s="120" t="str">
        <f t="shared" si="60"/>
        <v>Operatøraksess</v>
      </c>
      <c r="R538" s="121">
        <f>MATCH(Q538,'SLA-parameter DRIFT'!A:A,0)</f>
        <v>16</v>
      </c>
      <c r="S538" s="118" t="e">
        <f>VLOOKUP(DATE(YEAR(F538),MONTH(F538),DAY(F538)),Virkedager!C:G,IF(E538="B",3,2),0)+INDEX('SLA-parameter DRIFT'!D:D,R538+2)</f>
        <v>#N/A</v>
      </c>
      <c r="T538" s="122" t="e">
        <f>VLOOKUP(DATE(YEAR(F538),MONTH(F538),DAY(F538)),Virkedager!C:G,2,0)+INDEX('SLA-parameter DRIFT'!B:B,R538+1)</f>
        <v>#N/A</v>
      </c>
      <c r="U538" s="173" t="e">
        <f>VLOOKUP(DATE(YEAR(F538),MONTH(F538),DAY(F538)),Virkedager!C:G,IF(E538="B",3,2)+INDEX('SLA-parameter DRIFT'!E:E,R538+0,0),0)+INDEX('SLA-parameter DRIFT'!D:D,R538+1)</f>
        <v>#N/A</v>
      </c>
      <c r="V538" s="122" t="e">
        <f>VLOOKUP(DATE(YEAR(F538),MONTH(F538),DAY(F538)),Virkedager!C:G,2,0)+INDEX('SLA-parameter DRIFT'!B:B,R538+2)</f>
        <v>#N/A</v>
      </c>
      <c r="W538" s="118" t="e">
        <f>VLOOKUP(DATE(YEAR(F538),MONTH(F538),DAY(F538)),Virkedager!C:G,IF(E538="B",4,3)+INDEX('SLA-parameter DRIFT'!E:E,R538+2,0),0)+INDEX('SLA-parameter DRIFT'!D:D,R538+2)</f>
        <v>#N/A</v>
      </c>
      <c r="X538" s="122" t="str">
        <f t="shared" si="61"/>
        <v/>
      </c>
      <c r="Y538" s="119">
        <f>SUMIF(Virkedager!C:C,"&lt;" &amp; H538,Virkedager!A:A)-SUMIF(Virkedager!C:C,"&lt;" &amp; X538,Virkedager!A:A)</f>
        <v>0</v>
      </c>
      <c r="Z538" s="121" t="str">
        <f t="shared" si="62"/>
        <v/>
      </c>
      <c r="AA538" s="123" t="str">
        <f t="shared" si="57"/>
        <v/>
      </c>
      <c r="AB538" s="124" t="str">
        <f t="shared" si="63"/>
        <v/>
      </c>
      <c r="AC538" s="172"/>
    </row>
    <row r="539" spans="2:29" s="139" customFormat="1" ht="15" x14ac:dyDescent="0.25">
      <c r="B539" s="141"/>
      <c r="C539" s="142"/>
      <c r="D539" s="147"/>
      <c r="E539" s="148"/>
      <c r="F539" s="143"/>
      <c r="G539" s="144"/>
      <c r="H539" s="143"/>
      <c r="I539" s="144"/>
      <c r="J539" s="145"/>
      <c r="K539" s="146"/>
      <c r="L539" s="116" t="s">
        <v>77</v>
      </c>
      <c r="M539" s="117" t="s">
        <v>137</v>
      </c>
      <c r="N539" s="118">
        <f t="shared" si="58"/>
        <v>0</v>
      </c>
      <c r="O539" s="118">
        <f t="shared" si="59"/>
        <v>0</v>
      </c>
      <c r="P539" s="119">
        <f>SUMIF(Virkedager!C:C,"&lt;" &amp; H539,Virkedager!A:A)-SUMIF(Virkedager!C:C,"&lt;" &amp; F539,Virkedager!A:A)</f>
        <v>0</v>
      </c>
      <c r="Q539" s="120" t="str">
        <f t="shared" si="60"/>
        <v>Operatøraksess</v>
      </c>
      <c r="R539" s="121">
        <f>MATCH(Q539,'SLA-parameter DRIFT'!A:A,0)</f>
        <v>16</v>
      </c>
      <c r="S539" s="118" t="e">
        <f>VLOOKUP(DATE(YEAR(F539),MONTH(F539),DAY(F539)),Virkedager!C:G,IF(E539="B",3,2),0)+INDEX('SLA-parameter DRIFT'!D:D,R539+2)</f>
        <v>#N/A</v>
      </c>
      <c r="T539" s="122" t="e">
        <f>VLOOKUP(DATE(YEAR(F539),MONTH(F539),DAY(F539)),Virkedager!C:G,2,0)+INDEX('SLA-parameter DRIFT'!B:B,R539+1)</f>
        <v>#N/A</v>
      </c>
      <c r="U539" s="173" t="e">
        <f>VLOOKUP(DATE(YEAR(F539),MONTH(F539),DAY(F539)),Virkedager!C:G,IF(E539="B",3,2)+INDEX('SLA-parameter DRIFT'!E:E,R539+0,0),0)+INDEX('SLA-parameter DRIFT'!D:D,R539+1)</f>
        <v>#N/A</v>
      </c>
      <c r="V539" s="122" t="e">
        <f>VLOOKUP(DATE(YEAR(F539),MONTH(F539),DAY(F539)),Virkedager!C:G,2,0)+INDEX('SLA-parameter DRIFT'!B:B,R539+2)</f>
        <v>#N/A</v>
      </c>
      <c r="W539" s="118" t="e">
        <f>VLOOKUP(DATE(YEAR(F539),MONTH(F539),DAY(F539)),Virkedager!C:G,IF(E539="B",4,3)+INDEX('SLA-parameter DRIFT'!E:E,R539+2,0),0)+INDEX('SLA-parameter DRIFT'!D:D,R539+2)</f>
        <v>#N/A</v>
      </c>
      <c r="X539" s="122" t="str">
        <f t="shared" si="61"/>
        <v/>
      </c>
      <c r="Y539" s="119">
        <f>SUMIF(Virkedager!C:C,"&lt;" &amp; H539,Virkedager!A:A)-SUMIF(Virkedager!C:C,"&lt;" &amp; X539,Virkedager!A:A)</f>
        <v>0</v>
      </c>
      <c r="Z539" s="121" t="str">
        <f t="shared" si="62"/>
        <v/>
      </c>
      <c r="AA539" s="123" t="str">
        <f t="shared" si="57"/>
        <v/>
      </c>
      <c r="AB539" s="124" t="str">
        <f t="shared" si="63"/>
        <v/>
      </c>
      <c r="AC539" s="172"/>
    </row>
    <row r="540" spans="2:29" s="139" customFormat="1" ht="15" x14ac:dyDescent="0.25">
      <c r="B540" s="141"/>
      <c r="C540" s="142"/>
      <c r="D540" s="147"/>
      <c r="E540" s="148"/>
      <c r="F540" s="143"/>
      <c r="G540" s="144"/>
      <c r="H540" s="143"/>
      <c r="I540" s="144"/>
      <c r="J540" s="145"/>
      <c r="K540" s="146"/>
      <c r="L540" s="116" t="s">
        <v>77</v>
      </c>
      <c r="M540" s="117" t="s">
        <v>137</v>
      </c>
      <c r="N540" s="118">
        <f t="shared" si="58"/>
        <v>0</v>
      </c>
      <c r="O540" s="118">
        <f t="shared" si="59"/>
        <v>0</v>
      </c>
      <c r="P540" s="119">
        <f>SUMIF(Virkedager!C:C,"&lt;" &amp; H540,Virkedager!A:A)-SUMIF(Virkedager!C:C,"&lt;" &amp; F540,Virkedager!A:A)</f>
        <v>0</v>
      </c>
      <c r="Q540" s="120" t="str">
        <f t="shared" si="60"/>
        <v>Operatøraksess</v>
      </c>
      <c r="R540" s="121">
        <f>MATCH(Q540,'SLA-parameter DRIFT'!A:A,0)</f>
        <v>16</v>
      </c>
      <c r="S540" s="118" t="e">
        <f>VLOOKUP(DATE(YEAR(F540),MONTH(F540),DAY(F540)),Virkedager!C:G,IF(E540="B",3,2),0)+INDEX('SLA-parameter DRIFT'!D:D,R540+2)</f>
        <v>#N/A</v>
      </c>
      <c r="T540" s="122" t="e">
        <f>VLOOKUP(DATE(YEAR(F540),MONTH(F540),DAY(F540)),Virkedager!C:G,2,0)+INDEX('SLA-parameter DRIFT'!B:B,R540+1)</f>
        <v>#N/A</v>
      </c>
      <c r="U540" s="173" t="e">
        <f>VLOOKUP(DATE(YEAR(F540),MONTH(F540),DAY(F540)),Virkedager!C:G,IF(E540="B",3,2)+INDEX('SLA-parameter DRIFT'!E:E,R540+0,0),0)+INDEX('SLA-parameter DRIFT'!D:D,R540+1)</f>
        <v>#N/A</v>
      </c>
      <c r="V540" s="122" t="e">
        <f>VLOOKUP(DATE(YEAR(F540),MONTH(F540),DAY(F540)),Virkedager!C:G,2,0)+INDEX('SLA-parameter DRIFT'!B:B,R540+2)</f>
        <v>#N/A</v>
      </c>
      <c r="W540" s="118" t="e">
        <f>VLOOKUP(DATE(YEAR(F540),MONTH(F540),DAY(F540)),Virkedager!C:G,IF(E540="B",4,3)+INDEX('SLA-parameter DRIFT'!E:E,R540+2,0),0)+INDEX('SLA-parameter DRIFT'!D:D,R540+2)</f>
        <v>#N/A</v>
      </c>
      <c r="X540" s="122" t="str">
        <f t="shared" si="61"/>
        <v/>
      </c>
      <c r="Y540" s="119">
        <f>SUMIF(Virkedager!C:C,"&lt;" &amp; H540,Virkedager!A:A)-SUMIF(Virkedager!C:C,"&lt;" &amp; X540,Virkedager!A:A)</f>
        <v>0</v>
      </c>
      <c r="Z540" s="121" t="str">
        <f t="shared" si="62"/>
        <v/>
      </c>
      <c r="AA540" s="123" t="str">
        <f t="shared" si="57"/>
        <v/>
      </c>
      <c r="AB540" s="124" t="str">
        <f t="shared" si="63"/>
        <v/>
      </c>
      <c r="AC540" s="172"/>
    </row>
    <row r="541" spans="2:29" s="139" customFormat="1" ht="15" x14ac:dyDescent="0.25">
      <c r="B541" s="141"/>
      <c r="C541" s="142"/>
      <c r="D541" s="147"/>
      <c r="E541" s="148"/>
      <c r="F541" s="143"/>
      <c r="G541" s="144"/>
      <c r="H541" s="143"/>
      <c r="I541" s="144"/>
      <c r="J541" s="145"/>
      <c r="K541" s="146"/>
      <c r="L541" s="116" t="s">
        <v>77</v>
      </c>
      <c r="M541" s="117" t="s">
        <v>137</v>
      </c>
      <c r="N541" s="118">
        <f t="shared" si="58"/>
        <v>0</v>
      </c>
      <c r="O541" s="118">
        <f t="shared" si="59"/>
        <v>0</v>
      </c>
      <c r="P541" s="119">
        <f>SUMIF(Virkedager!C:C,"&lt;" &amp; H541,Virkedager!A:A)-SUMIF(Virkedager!C:C,"&lt;" &amp; F541,Virkedager!A:A)</f>
        <v>0</v>
      </c>
      <c r="Q541" s="120" t="str">
        <f t="shared" si="60"/>
        <v>Operatøraksess</v>
      </c>
      <c r="R541" s="121">
        <f>MATCH(Q541,'SLA-parameter DRIFT'!A:A,0)</f>
        <v>16</v>
      </c>
      <c r="S541" s="118" t="e">
        <f>VLOOKUP(DATE(YEAR(F541),MONTH(F541),DAY(F541)),Virkedager!C:G,IF(E541="B",3,2),0)+INDEX('SLA-parameter DRIFT'!D:D,R541+2)</f>
        <v>#N/A</v>
      </c>
      <c r="T541" s="122" t="e">
        <f>VLOOKUP(DATE(YEAR(F541),MONTH(F541),DAY(F541)),Virkedager!C:G,2,0)+INDEX('SLA-parameter DRIFT'!B:B,R541+1)</f>
        <v>#N/A</v>
      </c>
      <c r="U541" s="173" t="e">
        <f>VLOOKUP(DATE(YEAR(F541),MONTH(F541),DAY(F541)),Virkedager!C:G,IF(E541="B",3,2)+INDEX('SLA-parameter DRIFT'!E:E,R541+0,0),0)+INDEX('SLA-parameter DRIFT'!D:D,R541+1)</f>
        <v>#N/A</v>
      </c>
      <c r="V541" s="122" t="e">
        <f>VLOOKUP(DATE(YEAR(F541),MONTH(F541),DAY(F541)),Virkedager!C:G,2,0)+INDEX('SLA-parameter DRIFT'!B:B,R541+2)</f>
        <v>#N/A</v>
      </c>
      <c r="W541" s="118" t="e">
        <f>VLOOKUP(DATE(YEAR(F541),MONTH(F541),DAY(F541)),Virkedager!C:G,IF(E541="B",4,3)+INDEX('SLA-parameter DRIFT'!E:E,R541+2,0),0)+INDEX('SLA-parameter DRIFT'!D:D,R541+2)</f>
        <v>#N/A</v>
      </c>
      <c r="X541" s="122" t="str">
        <f t="shared" si="61"/>
        <v/>
      </c>
      <c r="Y541" s="119">
        <f>SUMIF(Virkedager!C:C,"&lt;" &amp; H541,Virkedager!A:A)-SUMIF(Virkedager!C:C,"&lt;" &amp; X541,Virkedager!A:A)</f>
        <v>0</v>
      </c>
      <c r="Z541" s="121" t="str">
        <f t="shared" si="62"/>
        <v/>
      </c>
      <c r="AA541" s="123" t="str">
        <f t="shared" si="57"/>
        <v/>
      </c>
      <c r="AB541" s="124" t="str">
        <f t="shared" si="63"/>
        <v/>
      </c>
      <c r="AC541" s="172"/>
    </row>
    <row r="542" spans="2:29" s="139" customFormat="1" ht="15" x14ac:dyDescent="0.25">
      <c r="B542" s="141"/>
      <c r="C542" s="142"/>
      <c r="D542" s="147"/>
      <c r="E542" s="148"/>
      <c r="F542" s="143"/>
      <c r="G542" s="144"/>
      <c r="H542" s="143"/>
      <c r="I542" s="144"/>
      <c r="J542" s="145"/>
      <c r="K542" s="146"/>
      <c r="L542" s="116" t="s">
        <v>77</v>
      </c>
      <c r="M542" s="117" t="s">
        <v>137</v>
      </c>
      <c r="N542" s="118">
        <f t="shared" si="58"/>
        <v>0</v>
      </c>
      <c r="O542" s="118">
        <f t="shared" si="59"/>
        <v>0</v>
      </c>
      <c r="P542" s="119">
        <f>SUMIF(Virkedager!C:C,"&lt;" &amp; H542,Virkedager!A:A)-SUMIF(Virkedager!C:C,"&lt;" &amp; F542,Virkedager!A:A)</f>
        <v>0</v>
      </c>
      <c r="Q542" s="120" t="str">
        <f t="shared" si="60"/>
        <v>Operatøraksess</v>
      </c>
      <c r="R542" s="121">
        <f>MATCH(Q542,'SLA-parameter DRIFT'!A:A,0)</f>
        <v>16</v>
      </c>
      <c r="S542" s="118" t="e">
        <f>VLOOKUP(DATE(YEAR(F542),MONTH(F542),DAY(F542)),Virkedager!C:G,IF(E542="B",3,2),0)+INDEX('SLA-parameter DRIFT'!D:D,R542+2)</f>
        <v>#N/A</v>
      </c>
      <c r="T542" s="122" t="e">
        <f>VLOOKUP(DATE(YEAR(F542),MONTH(F542),DAY(F542)),Virkedager!C:G,2,0)+INDEX('SLA-parameter DRIFT'!B:B,R542+1)</f>
        <v>#N/A</v>
      </c>
      <c r="U542" s="173" t="e">
        <f>VLOOKUP(DATE(YEAR(F542),MONTH(F542),DAY(F542)),Virkedager!C:G,IF(E542="B",3,2)+INDEX('SLA-parameter DRIFT'!E:E,R542+0,0),0)+INDEX('SLA-parameter DRIFT'!D:D,R542+1)</f>
        <v>#N/A</v>
      </c>
      <c r="V542" s="122" t="e">
        <f>VLOOKUP(DATE(YEAR(F542),MONTH(F542),DAY(F542)),Virkedager!C:G,2,0)+INDEX('SLA-parameter DRIFT'!B:B,R542+2)</f>
        <v>#N/A</v>
      </c>
      <c r="W542" s="118" t="e">
        <f>VLOOKUP(DATE(YEAR(F542),MONTH(F542),DAY(F542)),Virkedager!C:G,IF(E542="B",4,3)+INDEX('SLA-parameter DRIFT'!E:E,R542+2,0),0)+INDEX('SLA-parameter DRIFT'!D:D,R542+2)</f>
        <v>#N/A</v>
      </c>
      <c r="X542" s="122" t="str">
        <f t="shared" si="61"/>
        <v/>
      </c>
      <c r="Y542" s="119">
        <f>SUMIF(Virkedager!C:C,"&lt;" &amp; H542,Virkedager!A:A)-SUMIF(Virkedager!C:C,"&lt;" &amp; X542,Virkedager!A:A)</f>
        <v>0</v>
      </c>
      <c r="Z542" s="121" t="str">
        <f t="shared" si="62"/>
        <v/>
      </c>
      <c r="AA542" s="123" t="str">
        <f t="shared" si="57"/>
        <v/>
      </c>
      <c r="AB542" s="124" t="str">
        <f t="shared" si="63"/>
        <v/>
      </c>
      <c r="AC542" s="172"/>
    </row>
    <row r="543" spans="2:29" s="139" customFormat="1" ht="15" x14ac:dyDescent="0.25">
      <c r="B543" s="141"/>
      <c r="C543" s="142"/>
      <c r="D543" s="147"/>
      <c r="E543" s="148"/>
      <c r="F543" s="143"/>
      <c r="G543" s="144"/>
      <c r="H543" s="143"/>
      <c r="I543" s="144"/>
      <c r="J543" s="145"/>
      <c r="K543" s="146"/>
      <c r="L543" s="116" t="s">
        <v>77</v>
      </c>
      <c r="M543" s="117" t="s">
        <v>137</v>
      </c>
      <c r="N543" s="118">
        <f t="shared" si="58"/>
        <v>0</v>
      </c>
      <c r="O543" s="118">
        <f t="shared" si="59"/>
        <v>0</v>
      </c>
      <c r="P543" s="119">
        <f>SUMIF(Virkedager!C:C,"&lt;" &amp; H543,Virkedager!A:A)-SUMIF(Virkedager!C:C,"&lt;" &amp; F543,Virkedager!A:A)</f>
        <v>0</v>
      </c>
      <c r="Q543" s="120" t="str">
        <f t="shared" si="60"/>
        <v>Operatøraksess</v>
      </c>
      <c r="R543" s="121">
        <f>MATCH(Q543,'SLA-parameter DRIFT'!A:A,0)</f>
        <v>16</v>
      </c>
      <c r="S543" s="118" t="e">
        <f>VLOOKUP(DATE(YEAR(F543),MONTH(F543),DAY(F543)),Virkedager!C:G,IF(E543="B",3,2),0)+INDEX('SLA-parameter DRIFT'!D:D,R543+2)</f>
        <v>#N/A</v>
      </c>
      <c r="T543" s="122" t="e">
        <f>VLOOKUP(DATE(YEAR(F543),MONTH(F543),DAY(F543)),Virkedager!C:G,2,0)+INDEX('SLA-parameter DRIFT'!B:B,R543+1)</f>
        <v>#N/A</v>
      </c>
      <c r="U543" s="173" t="e">
        <f>VLOOKUP(DATE(YEAR(F543),MONTH(F543),DAY(F543)),Virkedager!C:G,IF(E543="B",3,2)+INDEX('SLA-parameter DRIFT'!E:E,R543+0,0),0)+INDEX('SLA-parameter DRIFT'!D:D,R543+1)</f>
        <v>#N/A</v>
      </c>
      <c r="V543" s="122" t="e">
        <f>VLOOKUP(DATE(YEAR(F543),MONTH(F543),DAY(F543)),Virkedager!C:G,2,0)+INDEX('SLA-parameter DRIFT'!B:B,R543+2)</f>
        <v>#N/A</v>
      </c>
      <c r="W543" s="118" t="e">
        <f>VLOOKUP(DATE(YEAR(F543),MONTH(F543),DAY(F543)),Virkedager!C:G,IF(E543="B",4,3)+INDEX('SLA-parameter DRIFT'!E:E,R543+2,0),0)+INDEX('SLA-parameter DRIFT'!D:D,R543+2)</f>
        <v>#N/A</v>
      </c>
      <c r="X543" s="122" t="str">
        <f t="shared" si="61"/>
        <v/>
      </c>
      <c r="Y543" s="119">
        <f>SUMIF(Virkedager!C:C,"&lt;" &amp; H543,Virkedager!A:A)-SUMIF(Virkedager!C:C,"&lt;" &amp; X543,Virkedager!A:A)</f>
        <v>0</v>
      </c>
      <c r="Z543" s="121" t="str">
        <f t="shared" si="62"/>
        <v/>
      </c>
      <c r="AA543" s="123" t="str">
        <f t="shared" si="57"/>
        <v/>
      </c>
      <c r="AB543" s="124" t="str">
        <f t="shared" si="63"/>
        <v/>
      </c>
      <c r="AC543" s="172"/>
    </row>
    <row r="544" spans="2:29" s="139" customFormat="1" ht="15" x14ac:dyDescent="0.25">
      <c r="B544" s="141"/>
      <c r="C544" s="142"/>
      <c r="D544" s="147"/>
      <c r="E544" s="148"/>
      <c r="F544" s="143"/>
      <c r="G544" s="144"/>
      <c r="H544" s="143"/>
      <c r="I544" s="144"/>
      <c r="J544" s="145"/>
      <c r="K544" s="146"/>
      <c r="L544" s="116" t="s">
        <v>77</v>
      </c>
      <c r="M544" s="117" t="s">
        <v>137</v>
      </c>
      <c r="N544" s="118">
        <f t="shared" si="58"/>
        <v>0</v>
      </c>
      <c r="O544" s="118">
        <f t="shared" si="59"/>
        <v>0</v>
      </c>
      <c r="P544" s="119">
        <f>SUMIF(Virkedager!C:C,"&lt;" &amp; H544,Virkedager!A:A)-SUMIF(Virkedager!C:C,"&lt;" &amp; F544,Virkedager!A:A)</f>
        <v>0</v>
      </c>
      <c r="Q544" s="120" t="str">
        <f t="shared" si="60"/>
        <v>Operatøraksess</v>
      </c>
      <c r="R544" s="121">
        <f>MATCH(Q544,'SLA-parameter DRIFT'!A:A,0)</f>
        <v>16</v>
      </c>
      <c r="S544" s="118" t="e">
        <f>VLOOKUP(DATE(YEAR(F544),MONTH(F544),DAY(F544)),Virkedager!C:G,IF(E544="B",3,2),0)+INDEX('SLA-parameter DRIFT'!D:D,R544+2)</f>
        <v>#N/A</v>
      </c>
      <c r="T544" s="122" t="e">
        <f>VLOOKUP(DATE(YEAR(F544),MONTH(F544),DAY(F544)),Virkedager!C:G,2,0)+INDEX('SLA-parameter DRIFT'!B:B,R544+1)</f>
        <v>#N/A</v>
      </c>
      <c r="U544" s="173" t="e">
        <f>VLOOKUP(DATE(YEAR(F544),MONTH(F544),DAY(F544)),Virkedager!C:G,IF(E544="B",3,2)+INDEX('SLA-parameter DRIFT'!E:E,R544+0,0),0)+INDEX('SLA-parameter DRIFT'!D:D,R544+1)</f>
        <v>#N/A</v>
      </c>
      <c r="V544" s="122" t="e">
        <f>VLOOKUP(DATE(YEAR(F544),MONTH(F544),DAY(F544)),Virkedager!C:G,2,0)+INDEX('SLA-parameter DRIFT'!B:B,R544+2)</f>
        <v>#N/A</v>
      </c>
      <c r="W544" s="118" t="e">
        <f>VLOOKUP(DATE(YEAR(F544),MONTH(F544),DAY(F544)),Virkedager!C:G,IF(E544="B",4,3)+INDEX('SLA-parameter DRIFT'!E:E,R544+2,0),0)+INDEX('SLA-parameter DRIFT'!D:D,R544+2)</f>
        <v>#N/A</v>
      </c>
      <c r="X544" s="122" t="str">
        <f t="shared" si="61"/>
        <v/>
      </c>
      <c r="Y544" s="119">
        <f>SUMIF(Virkedager!C:C,"&lt;" &amp; H544,Virkedager!A:A)-SUMIF(Virkedager!C:C,"&lt;" &amp; X544,Virkedager!A:A)</f>
        <v>0</v>
      </c>
      <c r="Z544" s="121" t="str">
        <f t="shared" si="62"/>
        <v/>
      </c>
      <c r="AA544" s="123" t="str">
        <f t="shared" si="57"/>
        <v/>
      </c>
      <c r="AB544" s="124" t="str">
        <f t="shared" si="63"/>
        <v/>
      </c>
      <c r="AC544" s="172"/>
    </row>
    <row r="545" spans="2:29" s="139" customFormat="1" ht="15" x14ac:dyDescent="0.25">
      <c r="B545" s="141"/>
      <c r="C545" s="142"/>
      <c r="D545" s="147"/>
      <c r="E545" s="148"/>
      <c r="F545" s="143"/>
      <c r="G545" s="144"/>
      <c r="H545" s="143"/>
      <c r="I545" s="144"/>
      <c r="J545" s="145"/>
      <c r="K545" s="146"/>
      <c r="L545" s="116" t="s">
        <v>77</v>
      </c>
      <c r="M545" s="117" t="s">
        <v>137</v>
      </c>
      <c r="N545" s="118">
        <f t="shared" si="58"/>
        <v>0</v>
      </c>
      <c r="O545" s="118">
        <f t="shared" si="59"/>
        <v>0</v>
      </c>
      <c r="P545" s="119">
        <f>SUMIF(Virkedager!C:C,"&lt;" &amp; H545,Virkedager!A:A)-SUMIF(Virkedager!C:C,"&lt;" &amp; F545,Virkedager!A:A)</f>
        <v>0</v>
      </c>
      <c r="Q545" s="120" t="str">
        <f t="shared" si="60"/>
        <v>Operatøraksess</v>
      </c>
      <c r="R545" s="121">
        <f>MATCH(Q545,'SLA-parameter DRIFT'!A:A,0)</f>
        <v>16</v>
      </c>
      <c r="S545" s="118" t="e">
        <f>VLOOKUP(DATE(YEAR(F545),MONTH(F545),DAY(F545)),Virkedager!C:G,IF(E545="B",3,2),0)+INDEX('SLA-parameter DRIFT'!D:D,R545+2)</f>
        <v>#N/A</v>
      </c>
      <c r="T545" s="122" t="e">
        <f>VLOOKUP(DATE(YEAR(F545),MONTH(F545),DAY(F545)),Virkedager!C:G,2,0)+INDEX('SLA-parameter DRIFT'!B:B,R545+1)</f>
        <v>#N/A</v>
      </c>
      <c r="U545" s="173" t="e">
        <f>VLOOKUP(DATE(YEAR(F545),MONTH(F545),DAY(F545)),Virkedager!C:G,IF(E545="B",3,2)+INDEX('SLA-parameter DRIFT'!E:E,R545+0,0),0)+INDEX('SLA-parameter DRIFT'!D:D,R545+1)</f>
        <v>#N/A</v>
      </c>
      <c r="V545" s="122" t="e">
        <f>VLOOKUP(DATE(YEAR(F545),MONTH(F545),DAY(F545)),Virkedager!C:G,2,0)+INDEX('SLA-parameter DRIFT'!B:B,R545+2)</f>
        <v>#N/A</v>
      </c>
      <c r="W545" s="118" t="e">
        <f>VLOOKUP(DATE(YEAR(F545),MONTH(F545),DAY(F545)),Virkedager!C:G,IF(E545="B",4,3)+INDEX('SLA-parameter DRIFT'!E:E,R545+2,0),0)+INDEX('SLA-parameter DRIFT'!D:D,R545+2)</f>
        <v>#N/A</v>
      </c>
      <c r="X545" s="122" t="str">
        <f t="shared" si="61"/>
        <v/>
      </c>
      <c r="Y545" s="119">
        <f>SUMIF(Virkedager!C:C,"&lt;" &amp; H545,Virkedager!A:A)-SUMIF(Virkedager!C:C,"&lt;" &amp; X545,Virkedager!A:A)</f>
        <v>0</v>
      </c>
      <c r="Z545" s="121" t="str">
        <f t="shared" si="62"/>
        <v/>
      </c>
      <c r="AA545" s="123" t="str">
        <f t="shared" si="57"/>
        <v/>
      </c>
      <c r="AB545" s="124" t="str">
        <f t="shared" si="63"/>
        <v/>
      </c>
      <c r="AC545" s="172"/>
    </row>
    <row r="546" spans="2:29" s="139" customFormat="1" ht="15" x14ac:dyDescent="0.25">
      <c r="B546" s="141"/>
      <c r="C546" s="142"/>
      <c r="D546" s="147"/>
      <c r="E546" s="148"/>
      <c r="F546" s="143"/>
      <c r="G546" s="144"/>
      <c r="H546" s="143"/>
      <c r="I546" s="144"/>
      <c r="J546" s="145"/>
      <c r="K546" s="146"/>
      <c r="L546" s="116" t="s">
        <v>77</v>
      </c>
      <c r="M546" s="117" t="s">
        <v>137</v>
      </c>
      <c r="N546" s="118">
        <f t="shared" si="58"/>
        <v>0</v>
      </c>
      <c r="O546" s="118">
        <f t="shared" si="59"/>
        <v>0</v>
      </c>
      <c r="P546" s="119">
        <f>SUMIF(Virkedager!C:C,"&lt;" &amp; H546,Virkedager!A:A)-SUMIF(Virkedager!C:C,"&lt;" &amp; F546,Virkedager!A:A)</f>
        <v>0</v>
      </c>
      <c r="Q546" s="120" t="str">
        <f t="shared" si="60"/>
        <v>Operatøraksess</v>
      </c>
      <c r="R546" s="121">
        <f>MATCH(Q546,'SLA-parameter DRIFT'!A:A,0)</f>
        <v>16</v>
      </c>
      <c r="S546" s="118" t="e">
        <f>VLOOKUP(DATE(YEAR(F546),MONTH(F546),DAY(F546)),Virkedager!C:G,IF(E546="B",3,2),0)+INDEX('SLA-parameter DRIFT'!D:D,R546+2)</f>
        <v>#N/A</v>
      </c>
      <c r="T546" s="122" t="e">
        <f>VLOOKUP(DATE(YEAR(F546),MONTH(F546),DAY(F546)),Virkedager!C:G,2,0)+INDEX('SLA-parameter DRIFT'!B:B,R546+1)</f>
        <v>#N/A</v>
      </c>
      <c r="U546" s="173" t="e">
        <f>VLOOKUP(DATE(YEAR(F546),MONTH(F546),DAY(F546)),Virkedager!C:G,IF(E546="B",3,2)+INDEX('SLA-parameter DRIFT'!E:E,R546+0,0),0)+INDEX('SLA-parameter DRIFT'!D:D,R546+1)</f>
        <v>#N/A</v>
      </c>
      <c r="V546" s="122" t="e">
        <f>VLOOKUP(DATE(YEAR(F546),MONTH(F546),DAY(F546)),Virkedager!C:G,2,0)+INDEX('SLA-parameter DRIFT'!B:B,R546+2)</f>
        <v>#N/A</v>
      </c>
      <c r="W546" s="118" t="e">
        <f>VLOOKUP(DATE(YEAR(F546),MONTH(F546),DAY(F546)),Virkedager!C:G,IF(E546="B",4,3)+INDEX('SLA-parameter DRIFT'!E:E,R546+2,0),0)+INDEX('SLA-parameter DRIFT'!D:D,R546+2)</f>
        <v>#N/A</v>
      </c>
      <c r="X546" s="122" t="str">
        <f t="shared" si="61"/>
        <v/>
      </c>
      <c r="Y546" s="119">
        <f>SUMIF(Virkedager!C:C,"&lt;" &amp; H546,Virkedager!A:A)-SUMIF(Virkedager!C:C,"&lt;" &amp; X546,Virkedager!A:A)</f>
        <v>0</v>
      </c>
      <c r="Z546" s="121" t="str">
        <f t="shared" si="62"/>
        <v/>
      </c>
      <c r="AA546" s="123" t="str">
        <f t="shared" si="57"/>
        <v/>
      </c>
      <c r="AB546" s="124" t="str">
        <f t="shared" si="63"/>
        <v/>
      </c>
      <c r="AC546" s="172"/>
    </row>
    <row r="547" spans="2:29" s="139" customFormat="1" ht="15" x14ac:dyDescent="0.25">
      <c r="B547" s="141"/>
      <c r="C547" s="142"/>
      <c r="D547" s="147"/>
      <c r="E547" s="148"/>
      <c r="F547" s="143"/>
      <c r="G547" s="144"/>
      <c r="H547" s="143"/>
      <c r="I547" s="144"/>
      <c r="J547" s="145"/>
      <c r="K547" s="146"/>
      <c r="L547" s="116" t="s">
        <v>77</v>
      </c>
      <c r="M547" s="117" t="s">
        <v>137</v>
      </c>
      <c r="N547" s="118">
        <f t="shared" si="58"/>
        <v>0</v>
      </c>
      <c r="O547" s="118">
        <f t="shared" si="59"/>
        <v>0</v>
      </c>
      <c r="P547" s="119">
        <f>SUMIF(Virkedager!C:C,"&lt;" &amp; H547,Virkedager!A:A)-SUMIF(Virkedager!C:C,"&lt;" &amp; F547,Virkedager!A:A)</f>
        <v>0</v>
      </c>
      <c r="Q547" s="120" t="str">
        <f t="shared" si="60"/>
        <v>Operatøraksess</v>
      </c>
      <c r="R547" s="121">
        <f>MATCH(Q547,'SLA-parameter DRIFT'!A:A,0)</f>
        <v>16</v>
      </c>
      <c r="S547" s="118" t="e">
        <f>VLOOKUP(DATE(YEAR(F547),MONTH(F547),DAY(F547)),Virkedager!C:G,IF(E547="B",3,2),0)+INDEX('SLA-parameter DRIFT'!D:D,R547+2)</f>
        <v>#N/A</v>
      </c>
      <c r="T547" s="122" t="e">
        <f>VLOOKUP(DATE(YEAR(F547),MONTH(F547),DAY(F547)),Virkedager!C:G,2,0)+INDEX('SLA-parameter DRIFT'!B:B,R547+1)</f>
        <v>#N/A</v>
      </c>
      <c r="U547" s="173" t="e">
        <f>VLOOKUP(DATE(YEAR(F547),MONTH(F547),DAY(F547)),Virkedager!C:G,IF(E547="B",3,2)+INDEX('SLA-parameter DRIFT'!E:E,R547+0,0),0)+INDEX('SLA-parameter DRIFT'!D:D,R547+1)</f>
        <v>#N/A</v>
      </c>
      <c r="V547" s="122" t="e">
        <f>VLOOKUP(DATE(YEAR(F547),MONTH(F547),DAY(F547)),Virkedager!C:G,2,0)+INDEX('SLA-parameter DRIFT'!B:B,R547+2)</f>
        <v>#N/A</v>
      </c>
      <c r="W547" s="118" t="e">
        <f>VLOOKUP(DATE(YEAR(F547),MONTH(F547),DAY(F547)),Virkedager!C:G,IF(E547="B",4,3)+INDEX('SLA-parameter DRIFT'!E:E,R547+2,0),0)+INDEX('SLA-parameter DRIFT'!D:D,R547+2)</f>
        <v>#N/A</v>
      </c>
      <c r="X547" s="122" t="str">
        <f t="shared" si="61"/>
        <v/>
      </c>
      <c r="Y547" s="119">
        <f>SUMIF(Virkedager!C:C,"&lt;" &amp; H547,Virkedager!A:A)-SUMIF(Virkedager!C:C,"&lt;" &amp; X547,Virkedager!A:A)</f>
        <v>0</v>
      </c>
      <c r="Z547" s="121" t="str">
        <f t="shared" si="62"/>
        <v/>
      </c>
      <c r="AA547" s="123" t="str">
        <f t="shared" si="57"/>
        <v/>
      </c>
      <c r="AB547" s="124" t="str">
        <f t="shared" si="63"/>
        <v/>
      </c>
      <c r="AC547" s="172"/>
    </row>
    <row r="548" spans="2:29" s="139" customFormat="1" ht="15" x14ac:dyDescent="0.25">
      <c r="B548" s="141"/>
      <c r="C548" s="142"/>
      <c r="D548" s="147"/>
      <c r="E548" s="148"/>
      <c r="F548" s="143"/>
      <c r="G548" s="144"/>
      <c r="H548" s="143"/>
      <c r="I548" s="144"/>
      <c r="J548" s="145"/>
      <c r="K548" s="146"/>
      <c r="L548" s="116" t="s">
        <v>77</v>
      </c>
      <c r="M548" s="117" t="s">
        <v>137</v>
      </c>
      <c r="N548" s="118">
        <f t="shared" si="58"/>
        <v>0</v>
      </c>
      <c r="O548" s="118">
        <f t="shared" si="59"/>
        <v>0</v>
      </c>
      <c r="P548" s="119">
        <f>SUMIF(Virkedager!C:C,"&lt;" &amp; H548,Virkedager!A:A)-SUMIF(Virkedager!C:C,"&lt;" &amp; F548,Virkedager!A:A)</f>
        <v>0</v>
      </c>
      <c r="Q548" s="120" t="str">
        <f t="shared" si="60"/>
        <v>Operatøraksess</v>
      </c>
      <c r="R548" s="121">
        <f>MATCH(Q548,'SLA-parameter DRIFT'!A:A,0)</f>
        <v>16</v>
      </c>
      <c r="S548" s="118" t="e">
        <f>VLOOKUP(DATE(YEAR(F548),MONTH(F548),DAY(F548)),Virkedager!C:G,IF(E548="B",3,2),0)+INDEX('SLA-parameter DRIFT'!D:D,R548+2)</f>
        <v>#N/A</v>
      </c>
      <c r="T548" s="122" t="e">
        <f>VLOOKUP(DATE(YEAR(F548),MONTH(F548),DAY(F548)),Virkedager!C:G,2,0)+INDEX('SLA-parameter DRIFT'!B:B,R548+1)</f>
        <v>#N/A</v>
      </c>
      <c r="U548" s="173" t="e">
        <f>VLOOKUP(DATE(YEAR(F548),MONTH(F548),DAY(F548)),Virkedager!C:G,IF(E548="B",3,2)+INDEX('SLA-parameter DRIFT'!E:E,R548+0,0),0)+INDEX('SLA-parameter DRIFT'!D:D,R548+1)</f>
        <v>#N/A</v>
      </c>
      <c r="V548" s="122" t="e">
        <f>VLOOKUP(DATE(YEAR(F548),MONTH(F548),DAY(F548)),Virkedager!C:G,2,0)+INDEX('SLA-parameter DRIFT'!B:B,R548+2)</f>
        <v>#N/A</v>
      </c>
      <c r="W548" s="118" t="e">
        <f>VLOOKUP(DATE(YEAR(F548),MONTH(F548),DAY(F548)),Virkedager!C:G,IF(E548="B",4,3)+INDEX('SLA-parameter DRIFT'!E:E,R548+2,0),0)+INDEX('SLA-parameter DRIFT'!D:D,R548+2)</f>
        <v>#N/A</v>
      </c>
      <c r="X548" s="122" t="str">
        <f t="shared" si="61"/>
        <v/>
      </c>
      <c r="Y548" s="119">
        <f>SUMIF(Virkedager!C:C,"&lt;" &amp; H548,Virkedager!A:A)-SUMIF(Virkedager!C:C,"&lt;" &amp; X548,Virkedager!A:A)</f>
        <v>0</v>
      </c>
      <c r="Z548" s="121" t="str">
        <f t="shared" si="62"/>
        <v/>
      </c>
      <c r="AA548" s="123" t="str">
        <f t="shared" si="57"/>
        <v/>
      </c>
      <c r="AB548" s="124" t="str">
        <f t="shared" si="63"/>
        <v/>
      </c>
      <c r="AC548" s="172"/>
    </row>
    <row r="549" spans="2:29" s="139" customFormat="1" ht="15" x14ac:dyDescent="0.25">
      <c r="B549" s="141"/>
      <c r="C549" s="142"/>
      <c r="D549" s="147"/>
      <c r="E549" s="148"/>
      <c r="F549" s="143"/>
      <c r="G549" s="144"/>
      <c r="H549" s="143"/>
      <c r="I549" s="144"/>
      <c r="J549" s="145"/>
      <c r="K549" s="146"/>
      <c r="L549" s="116" t="s">
        <v>77</v>
      </c>
      <c r="M549" s="117" t="s">
        <v>137</v>
      </c>
      <c r="N549" s="118">
        <f t="shared" si="58"/>
        <v>0</v>
      </c>
      <c r="O549" s="118">
        <f t="shared" si="59"/>
        <v>0</v>
      </c>
      <c r="P549" s="119">
        <f>SUMIF(Virkedager!C:C,"&lt;" &amp; H549,Virkedager!A:A)-SUMIF(Virkedager!C:C,"&lt;" &amp; F549,Virkedager!A:A)</f>
        <v>0</v>
      </c>
      <c r="Q549" s="120" t="str">
        <f t="shared" si="60"/>
        <v>Operatøraksess</v>
      </c>
      <c r="R549" s="121">
        <f>MATCH(Q549,'SLA-parameter DRIFT'!A:A,0)</f>
        <v>16</v>
      </c>
      <c r="S549" s="118" t="e">
        <f>VLOOKUP(DATE(YEAR(F549),MONTH(F549),DAY(F549)),Virkedager!C:G,IF(E549="B",3,2),0)+INDEX('SLA-parameter DRIFT'!D:D,R549+2)</f>
        <v>#N/A</v>
      </c>
      <c r="T549" s="122" t="e">
        <f>VLOOKUP(DATE(YEAR(F549),MONTH(F549),DAY(F549)),Virkedager!C:G,2,0)+INDEX('SLA-parameter DRIFT'!B:B,R549+1)</f>
        <v>#N/A</v>
      </c>
      <c r="U549" s="173" t="e">
        <f>VLOOKUP(DATE(YEAR(F549),MONTH(F549),DAY(F549)),Virkedager!C:G,IF(E549="B",3,2)+INDEX('SLA-parameter DRIFT'!E:E,R549+0,0),0)+INDEX('SLA-parameter DRIFT'!D:D,R549+1)</f>
        <v>#N/A</v>
      </c>
      <c r="V549" s="122" t="e">
        <f>VLOOKUP(DATE(YEAR(F549),MONTH(F549),DAY(F549)),Virkedager!C:G,2,0)+INDEX('SLA-parameter DRIFT'!B:B,R549+2)</f>
        <v>#N/A</v>
      </c>
      <c r="W549" s="118" t="e">
        <f>VLOOKUP(DATE(YEAR(F549),MONTH(F549),DAY(F549)),Virkedager!C:G,IF(E549="B",4,3)+INDEX('SLA-parameter DRIFT'!E:E,R549+2,0),0)+INDEX('SLA-parameter DRIFT'!D:D,R549+2)</f>
        <v>#N/A</v>
      </c>
      <c r="X549" s="122" t="str">
        <f t="shared" si="61"/>
        <v/>
      </c>
      <c r="Y549" s="119">
        <f>SUMIF(Virkedager!C:C,"&lt;" &amp; H549,Virkedager!A:A)-SUMIF(Virkedager!C:C,"&lt;" &amp; X549,Virkedager!A:A)</f>
        <v>0</v>
      </c>
      <c r="Z549" s="121" t="str">
        <f t="shared" si="62"/>
        <v/>
      </c>
      <c r="AA549" s="123" t="str">
        <f t="shared" si="57"/>
        <v/>
      </c>
      <c r="AB549" s="124" t="str">
        <f t="shared" si="63"/>
        <v/>
      </c>
      <c r="AC549" s="172"/>
    </row>
    <row r="550" spans="2:29" s="139" customFormat="1" ht="15" x14ac:dyDescent="0.25">
      <c r="B550" s="141"/>
      <c r="C550" s="142"/>
      <c r="D550" s="147"/>
      <c r="E550" s="148"/>
      <c r="F550" s="143"/>
      <c r="G550" s="144"/>
      <c r="H550" s="143"/>
      <c r="I550" s="144"/>
      <c r="J550" s="145"/>
      <c r="K550" s="146"/>
      <c r="L550" s="116" t="s">
        <v>77</v>
      </c>
      <c r="M550" s="117" t="s">
        <v>137</v>
      </c>
      <c r="N550" s="118">
        <f t="shared" si="58"/>
        <v>0</v>
      </c>
      <c r="O550" s="118">
        <f t="shared" si="59"/>
        <v>0</v>
      </c>
      <c r="P550" s="119">
        <f>SUMIF(Virkedager!C:C,"&lt;" &amp; H550,Virkedager!A:A)-SUMIF(Virkedager!C:C,"&lt;" &amp; F550,Virkedager!A:A)</f>
        <v>0</v>
      </c>
      <c r="Q550" s="120" t="str">
        <f t="shared" si="60"/>
        <v>Operatøraksess</v>
      </c>
      <c r="R550" s="121">
        <f>MATCH(Q550,'SLA-parameter DRIFT'!A:A,0)</f>
        <v>16</v>
      </c>
      <c r="S550" s="118" t="e">
        <f>VLOOKUP(DATE(YEAR(F550),MONTH(F550),DAY(F550)),Virkedager!C:G,IF(E550="B",3,2),0)+INDEX('SLA-parameter DRIFT'!D:D,R550+2)</f>
        <v>#N/A</v>
      </c>
      <c r="T550" s="122" t="e">
        <f>VLOOKUP(DATE(YEAR(F550),MONTH(F550),DAY(F550)),Virkedager!C:G,2,0)+INDEX('SLA-parameter DRIFT'!B:B,R550+1)</f>
        <v>#N/A</v>
      </c>
      <c r="U550" s="173" t="e">
        <f>VLOOKUP(DATE(YEAR(F550),MONTH(F550),DAY(F550)),Virkedager!C:G,IF(E550="B",3,2)+INDEX('SLA-parameter DRIFT'!E:E,R550+0,0),0)+INDEX('SLA-parameter DRIFT'!D:D,R550+1)</f>
        <v>#N/A</v>
      </c>
      <c r="V550" s="122" t="e">
        <f>VLOOKUP(DATE(YEAR(F550),MONTH(F550),DAY(F550)),Virkedager!C:G,2,0)+INDEX('SLA-parameter DRIFT'!B:B,R550+2)</f>
        <v>#N/A</v>
      </c>
      <c r="W550" s="118" t="e">
        <f>VLOOKUP(DATE(YEAR(F550),MONTH(F550),DAY(F550)),Virkedager!C:G,IF(E550="B",4,3)+INDEX('SLA-parameter DRIFT'!E:E,R550+2,0),0)+INDEX('SLA-parameter DRIFT'!D:D,R550+2)</f>
        <v>#N/A</v>
      </c>
      <c r="X550" s="122" t="str">
        <f t="shared" si="61"/>
        <v/>
      </c>
      <c r="Y550" s="119">
        <f>SUMIF(Virkedager!C:C,"&lt;" &amp; H550,Virkedager!A:A)-SUMIF(Virkedager!C:C,"&lt;" &amp; X550,Virkedager!A:A)</f>
        <v>0</v>
      </c>
      <c r="Z550" s="121" t="str">
        <f t="shared" si="62"/>
        <v/>
      </c>
      <c r="AA550" s="123" t="str">
        <f t="shared" si="57"/>
        <v/>
      </c>
      <c r="AB550" s="124" t="str">
        <f t="shared" si="63"/>
        <v/>
      </c>
      <c r="AC550" s="172"/>
    </row>
    <row r="551" spans="2:29" s="139" customFormat="1" ht="15" x14ac:dyDescent="0.25">
      <c r="B551" s="141"/>
      <c r="C551" s="142"/>
      <c r="D551" s="147"/>
      <c r="E551" s="148"/>
      <c r="F551" s="143"/>
      <c r="G551" s="144"/>
      <c r="H551" s="143"/>
      <c r="I551" s="144"/>
      <c r="J551" s="145"/>
      <c r="K551" s="146"/>
      <c r="L551" s="116" t="s">
        <v>77</v>
      </c>
      <c r="M551" s="117" t="s">
        <v>137</v>
      </c>
      <c r="N551" s="118">
        <f t="shared" si="58"/>
        <v>0</v>
      </c>
      <c r="O551" s="118">
        <f t="shared" si="59"/>
        <v>0</v>
      </c>
      <c r="P551" s="119">
        <f>SUMIF(Virkedager!C:C,"&lt;" &amp; H551,Virkedager!A:A)-SUMIF(Virkedager!C:C,"&lt;" &amp; F551,Virkedager!A:A)</f>
        <v>0</v>
      </c>
      <c r="Q551" s="120" t="str">
        <f t="shared" si="60"/>
        <v>Operatøraksess</v>
      </c>
      <c r="R551" s="121">
        <f>MATCH(Q551,'SLA-parameter DRIFT'!A:A,0)</f>
        <v>16</v>
      </c>
      <c r="S551" s="118" t="e">
        <f>VLOOKUP(DATE(YEAR(F551),MONTH(F551),DAY(F551)),Virkedager!C:G,IF(E551="B",3,2),0)+INDEX('SLA-parameter DRIFT'!D:D,R551+2)</f>
        <v>#N/A</v>
      </c>
      <c r="T551" s="122" t="e">
        <f>VLOOKUP(DATE(YEAR(F551),MONTH(F551),DAY(F551)),Virkedager!C:G,2,0)+INDEX('SLA-parameter DRIFT'!B:B,R551+1)</f>
        <v>#N/A</v>
      </c>
      <c r="U551" s="173" t="e">
        <f>VLOOKUP(DATE(YEAR(F551),MONTH(F551),DAY(F551)),Virkedager!C:G,IF(E551="B",3,2)+INDEX('SLA-parameter DRIFT'!E:E,R551+0,0),0)+INDEX('SLA-parameter DRIFT'!D:D,R551+1)</f>
        <v>#N/A</v>
      </c>
      <c r="V551" s="122" t="e">
        <f>VLOOKUP(DATE(YEAR(F551),MONTH(F551),DAY(F551)),Virkedager!C:G,2,0)+INDEX('SLA-parameter DRIFT'!B:B,R551+2)</f>
        <v>#N/A</v>
      </c>
      <c r="W551" s="118" t="e">
        <f>VLOOKUP(DATE(YEAR(F551),MONTH(F551),DAY(F551)),Virkedager!C:G,IF(E551="B",4,3)+INDEX('SLA-parameter DRIFT'!E:E,R551+2,0),0)+INDEX('SLA-parameter DRIFT'!D:D,R551+2)</f>
        <v>#N/A</v>
      </c>
      <c r="X551" s="122" t="str">
        <f t="shared" si="61"/>
        <v/>
      </c>
      <c r="Y551" s="119">
        <f>SUMIF(Virkedager!C:C,"&lt;" &amp; H551,Virkedager!A:A)-SUMIF(Virkedager!C:C,"&lt;" &amp; X551,Virkedager!A:A)</f>
        <v>0</v>
      </c>
      <c r="Z551" s="121" t="str">
        <f t="shared" si="62"/>
        <v/>
      </c>
      <c r="AA551" s="123" t="str">
        <f t="shared" si="57"/>
        <v/>
      </c>
      <c r="AB551" s="124" t="str">
        <f t="shared" si="63"/>
        <v/>
      </c>
      <c r="AC551" s="172"/>
    </row>
    <row r="552" spans="2:29" s="139" customFormat="1" ht="15" x14ac:dyDescent="0.25">
      <c r="B552" s="141"/>
      <c r="C552" s="142"/>
      <c r="D552" s="147"/>
      <c r="E552" s="148"/>
      <c r="F552" s="143"/>
      <c r="G552" s="144"/>
      <c r="H552" s="143"/>
      <c r="I552" s="144"/>
      <c r="J552" s="145"/>
      <c r="K552" s="146"/>
      <c r="L552" s="116" t="s">
        <v>77</v>
      </c>
      <c r="M552" s="117" t="s">
        <v>137</v>
      </c>
      <c r="N552" s="118">
        <f t="shared" si="58"/>
        <v>0</v>
      </c>
      <c r="O552" s="118">
        <f t="shared" si="59"/>
        <v>0</v>
      </c>
      <c r="P552" s="119">
        <f>SUMIF(Virkedager!C:C,"&lt;" &amp; H552,Virkedager!A:A)-SUMIF(Virkedager!C:C,"&lt;" &amp; F552,Virkedager!A:A)</f>
        <v>0</v>
      </c>
      <c r="Q552" s="120" t="str">
        <f t="shared" si="60"/>
        <v>Operatøraksess</v>
      </c>
      <c r="R552" s="121">
        <f>MATCH(Q552,'SLA-parameter DRIFT'!A:A,0)</f>
        <v>16</v>
      </c>
      <c r="S552" s="118" t="e">
        <f>VLOOKUP(DATE(YEAR(F552),MONTH(F552),DAY(F552)),Virkedager!C:G,IF(E552="B",3,2),0)+INDEX('SLA-parameter DRIFT'!D:D,R552+2)</f>
        <v>#N/A</v>
      </c>
      <c r="T552" s="122" t="e">
        <f>VLOOKUP(DATE(YEAR(F552),MONTH(F552),DAY(F552)),Virkedager!C:G,2,0)+INDEX('SLA-parameter DRIFT'!B:B,R552+1)</f>
        <v>#N/A</v>
      </c>
      <c r="U552" s="173" t="e">
        <f>VLOOKUP(DATE(YEAR(F552),MONTH(F552),DAY(F552)),Virkedager!C:G,IF(E552="B",3,2)+INDEX('SLA-parameter DRIFT'!E:E,R552+0,0),0)+INDEX('SLA-parameter DRIFT'!D:D,R552+1)</f>
        <v>#N/A</v>
      </c>
      <c r="V552" s="122" t="e">
        <f>VLOOKUP(DATE(YEAR(F552),MONTH(F552),DAY(F552)),Virkedager!C:G,2,0)+INDEX('SLA-parameter DRIFT'!B:B,R552+2)</f>
        <v>#N/A</v>
      </c>
      <c r="W552" s="118" t="e">
        <f>VLOOKUP(DATE(YEAR(F552),MONTH(F552),DAY(F552)),Virkedager!C:G,IF(E552="B",4,3)+INDEX('SLA-parameter DRIFT'!E:E,R552+2,0),0)+INDEX('SLA-parameter DRIFT'!D:D,R552+2)</f>
        <v>#N/A</v>
      </c>
      <c r="X552" s="122" t="str">
        <f t="shared" si="61"/>
        <v/>
      </c>
      <c r="Y552" s="119">
        <f>SUMIF(Virkedager!C:C,"&lt;" &amp; H552,Virkedager!A:A)-SUMIF(Virkedager!C:C,"&lt;" &amp; X552,Virkedager!A:A)</f>
        <v>0</v>
      </c>
      <c r="Z552" s="121" t="str">
        <f t="shared" si="62"/>
        <v/>
      </c>
      <c r="AA552" s="123" t="str">
        <f t="shared" si="57"/>
        <v/>
      </c>
      <c r="AB552" s="124" t="str">
        <f t="shared" si="63"/>
        <v/>
      </c>
      <c r="AC552" s="172"/>
    </row>
    <row r="553" spans="2:29" s="139" customFormat="1" ht="15" x14ac:dyDescent="0.25">
      <c r="B553" s="141"/>
      <c r="C553" s="142"/>
      <c r="D553" s="147"/>
      <c r="E553" s="148"/>
      <c r="F553" s="143"/>
      <c r="G553" s="144"/>
      <c r="H553" s="143"/>
      <c r="I553" s="144"/>
      <c r="J553" s="145"/>
      <c r="K553" s="146"/>
      <c r="L553" s="116" t="s">
        <v>77</v>
      </c>
      <c r="M553" s="117" t="s">
        <v>137</v>
      </c>
      <c r="N553" s="118">
        <f t="shared" si="58"/>
        <v>0</v>
      </c>
      <c r="O553" s="118">
        <f t="shared" si="59"/>
        <v>0</v>
      </c>
      <c r="P553" s="119">
        <f>SUMIF(Virkedager!C:C,"&lt;" &amp; H553,Virkedager!A:A)-SUMIF(Virkedager!C:C,"&lt;" &amp; F553,Virkedager!A:A)</f>
        <v>0</v>
      </c>
      <c r="Q553" s="120" t="str">
        <f t="shared" si="60"/>
        <v>Operatøraksess</v>
      </c>
      <c r="R553" s="121">
        <f>MATCH(Q553,'SLA-parameter DRIFT'!A:A,0)</f>
        <v>16</v>
      </c>
      <c r="S553" s="118" t="e">
        <f>VLOOKUP(DATE(YEAR(F553),MONTH(F553),DAY(F553)),Virkedager!C:G,IF(E553="B",3,2),0)+INDEX('SLA-parameter DRIFT'!D:D,R553+2)</f>
        <v>#N/A</v>
      </c>
      <c r="T553" s="122" t="e">
        <f>VLOOKUP(DATE(YEAR(F553),MONTH(F553),DAY(F553)),Virkedager!C:G,2,0)+INDEX('SLA-parameter DRIFT'!B:B,R553+1)</f>
        <v>#N/A</v>
      </c>
      <c r="U553" s="173" t="e">
        <f>VLOOKUP(DATE(YEAR(F553),MONTH(F553),DAY(F553)),Virkedager!C:G,IF(E553="B",3,2)+INDEX('SLA-parameter DRIFT'!E:E,R553+0,0),0)+INDEX('SLA-parameter DRIFT'!D:D,R553+1)</f>
        <v>#N/A</v>
      </c>
      <c r="V553" s="122" t="e">
        <f>VLOOKUP(DATE(YEAR(F553),MONTH(F553),DAY(F553)),Virkedager!C:G,2,0)+INDEX('SLA-parameter DRIFT'!B:B,R553+2)</f>
        <v>#N/A</v>
      </c>
      <c r="W553" s="118" t="e">
        <f>VLOOKUP(DATE(YEAR(F553),MONTH(F553),DAY(F553)),Virkedager!C:G,IF(E553="B",4,3)+INDEX('SLA-parameter DRIFT'!E:E,R553+2,0),0)+INDEX('SLA-parameter DRIFT'!D:D,R553+2)</f>
        <v>#N/A</v>
      </c>
      <c r="X553" s="122" t="str">
        <f t="shared" si="61"/>
        <v/>
      </c>
      <c r="Y553" s="119">
        <f>SUMIF(Virkedager!C:C,"&lt;" &amp; H553,Virkedager!A:A)-SUMIF(Virkedager!C:C,"&lt;" &amp; X553,Virkedager!A:A)</f>
        <v>0</v>
      </c>
      <c r="Z553" s="121" t="str">
        <f t="shared" si="62"/>
        <v/>
      </c>
      <c r="AA553" s="123" t="str">
        <f t="shared" si="57"/>
        <v/>
      </c>
      <c r="AB553" s="124" t="str">
        <f t="shared" si="63"/>
        <v/>
      </c>
      <c r="AC553" s="172"/>
    </row>
    <row r="554" spans="2:29" s="139" customFormat="1" ht="15" x14ac:dyDescent="0.25">
      <c r="B554" s="141"/>
      <c r="C554" s="142"/>
      <c r="D554" s="147"/>
      <c r="E554" s="148"/>
      <c r="F554" s="143"/>
      <c r="G554" s="144"/>
      <c r="H554" s="143"/>
      <c r="I554" s="144"/>
      <c r="J554" s="145"/>
      <c r="K554" s="146"/>
      <c r="L554" s="116" t="s">
        <v>77</v>
      </c>
      <c r="M554" s="117" t="s">
        <v>137</v>
      </c>
      <c r="N554" s="118">
        <f t="shared" si="58"/>
        <v>0</v>
      </c>
      <c r="O554" s="118">
        <f t="shared" si="59"/>
        <v>0</v>
      </c>
      <c r="P554" s="119">
        <f>SUMIF(Virkedager!C:C,"&lt;" &amp; H554,Virkedager!A:A)-SUMIF(Virkedager!C:C,"&lt;" &amp; F554,Virkedager!A:A)</f>
        <v>0</v>
      </c>
      <c r="Q554" s="120" t="str">
        <f t="shared" si="60"/>
        <v>Operatøraksess</v>
      </c>
      <c r="R554" s="121">
        <f>MATCH(Q554,'SLA-parameter DRIFT'!A:A,0)</f>
        <v>16</v>
      </c>
      <c r="S554" s="118" t="e">
        <f>VLOOKUP(DATE(YEAR(F554),MONTH(F554),DAY(F554)),Virkedager!C:G,IF(E554="B",3,2),0)+INDEX('SLA-parameter DRIFT'!D:D,R554+2)</f>
        <v>#N/A</v>
      </c>
      <c r="T554" s="122" t="e">
        <f>VLOOKUP(DATE(YEAR(F554),MONTH(F554),DAY(F554)),Virkedager!C:G,2,0)+INDEX('SLA-parameter DRIFT'!B:B,R554+1)</f>
        <v>#N/A</v>
      </c>
      <c r="U554" s="173" t="e">
        <f>VLOOKUP(DATE(YEAR(F554),MONTH(F554),DAY(F554)),Virkedager!C:G,IF(E554="B",3,2)+INDEX('SLA-parameter DRIFT'!E:E,R554+0,0),0)+INDEX('SLA-parameter DRIFT'!D:D,R554+1)</f>
        <v>#N/A</v>
      </c>
      <c r="V554" s="122" t="e">
        <f>VLOOKUP(DATE(YEAR(F554),MONTH(F554),DAY(F554)),Virkedager!C:G,2,0)+INDEX('SLA-parameter DRIFT'!B:B,R554+2)</f>
        <v>#N/A</v>
      </c>
      <c r="W554" s="118" t="e">
        <f>VLOOKUP(DATE(YEAR(F554),MONTH(F554),DAY(F554)),Virkedager!C:G,IF(E554="B",4,3)+INDEX('SLA-parameter DRIFT'!E:E,R554+2,0),0)+INDEX('SLA-parameter DRIFT'!D:D,R554+2)</f>
        <v>#N/A</v>
      </c>
      <c r="X554" s="122" t="str">
        <f t="shared" si="61"/>
        <v/>
      </c>
      <c r="Y554" s="119">
        <f>SUMIF(Virkedager!C:C,"&lt;" &amp; H554,Virkedager!A:A)-SUMIF(Virkedager!C:C,"&lt;" &amp; X554,Virkedager!A:A)</f>
        <v>0</v>
      </c>
      <c r="Z554" s="121" t="str">
        <f t="shared" si="62"/>
        <v/>
      </c>
      <c r="AA554" s="123" t="str">
        <f t="shared" si="57"/>
        <v/>
      </c>
      <c r="AB554" s="124" t="str">
        <f t="shared" si="63"/>
        <v/>
      </c>
      <c r="AC554" s="172"/>
    </row>
    <row r="555" spans="2:29" s="139" customFormat="1" ht="15" x14ac:dyDescent="0.25">
      <c r="B555" s="141"/>
      <c r="C555" s="142"/>
      <c r="D555" s="147"/>
      <c r="E555" s="148"/>
      <c r="F555" s="143"/>
      <c r="G555" s="144"/>
      <c r="H555" s="143"/>
      <c r="I555" s="144"/>
      <c r="J555" s="145"/>
      <c r="K555" s="146"/>
      <c r="L555" s="116" t="s">
        <v>77</v>
      </c>
      <c r="M555" s="117" t="s">
        <v>137</v>
      </c>
      <c r="N555" s="118">
        <f t="shared" si="58"/>
        <v>0</v>
      </c>
      <c r="O555" s="118">
        <f t="shared" si="59"/>
        <v>0</v>
      </c>
      <c r="P555" s="119">
        <f>SUMIF(Virkedager!C:C,"&lt;" &amp; H555,Virkedager!A:A)-SUMIF(Virkedager!C:C,"&lt;" &amp; F555,Virkedager!A:A)</f>
        <v>0</v>
      </c>
      <c r="Q555" s="120" t="str">
        <f t="shared" si="60"/>
        <v>Operatøraksess</v>
      </c>
      <c r="R555" s="121">
        <f>MATCH(Q555,'SLA-parameter DRIFT'!A:A,0)</f>
        <v>16</v>
      </c>
      <c r="S555" s="118" t="e">
        <f>VLOOKUP(DATE(YEAR(F555),MONTH(F555),DAY(F555)),Virkedager!C:G,IF(E555="B",3,2),0)+INDEX('SLA-parameter DRIFT'!D:D,R555+2)</f>
        <v>#N/A</v>
      </c>
      <c r="T555" s="122" t="e">
        <f>VLOOKUP(DATE(YEAR(F555),MONTH(F555),DAY(F555)),Virkedager!C:G,2,0)+INDEX('SLA-parameter DRIFT'!B:B,R555+1)</f>
        <v>#N/A</v>
      </c>
      <c r="U555" s="173" t="e">
        <f>VLOOKUP(DATE(YEAR(F555),MONTH(F555),DAY(F555)),Virkedager!C:G,IF(E555="B",3,2)+INDEX('SLA-parameter DRIFT'!E:E,R555+0,0),0)+INDEX('SLA-parameter DRIFT'!D:D,R555+1)</f>
        <v>#N/A</v>
      </c>
      <c r="V555" s="122" t="e">
        <f>VLOOKUP(DATE(YEAR(F555),MONTH(F555),DAY(F555)),Virkedager!C:G,2,0)+INDEX('SLA-parameter DRIFT'!B:B,R555+2)</f>
        <v>#N/A</v>
      </c>
      <c r="W555" s="118" t="e">
        <f>VLOOKUP(DATE(YEAR(F555),MONTH(F555),DAY(F555)),Virkedager!C:G,IF(E555="B",4,3)+INDEX('SLA-parameter DRIFT'!E:E,R555+2,0),0)+INDEX('SLA-parameter DRIFT'!D:D,R555+2)</f>
        <v>#N/A</v>
      </c>
      <c r="X555" s="122" t="str">
        <f t="shared" si="61"/>
        <v/>
      </c>
      <c r="Y555" s="119">
        <f>SUMIF(Virkedager!C:C,"&lt;" &amp; H555,Virkedager!A:A)-SUMIF(Virkedager!C:C,"&lt;" &amp; X555,Virkedager!A:A)</f>
        <v>0</v>
      </c>
      <c r="Z555" s="121" t="str">
        <f t="shared" si="62"/>
        <v/>
      </c>
      <c r="AA555" s="123" t="str">
        <f t="shared" si="57"/>
        <v/>
      </c>
      <c r="AB555" s="124" t="str">
        <f t="shared" si="63"/>
        <v/>
      </c>
      <c r="AC555" s="172"/>
    </row>
    <row r="556" spans="2:29" s="139" customFormat="1" ht="15" x14ac:dyDescent="0.25">
      <c r="B556" s="141"/>
      <c r="C556" s="142"/>
      <c r="D556" s="147"/>
      <c r="E556" s="148"/>
      <c r="F556" s="143"/>
      <c r="G556" s="144"/>
      <c r="H556" s="143"/>
      <c r="I556" s="144"/>
      <c r="J556" s="145"/>
      <c r="K556" s="146"/>
      <c r="L556" s="116" t="s">
        <v>77</v>
      </c>
      <c r="M556" s="117" t="s">
        <v>137</v>
      </c>
      <c r="N556" s="118">
        <f t="shared" si="58"/>
        <v>0</v>
      </c>
      <c r="O556" s="118">
        <f t="shared" si="59"/>
        <v>0</v>
      </c>
      <c r="P556" s="119">
        <f>SUMIF(Virkedager!C:C,"&lt;" &amp; H556,Virkedager!A:A)-SUMIF(Virkedager!C:C,"&lt;" &amp; F556,Virkedager!A:A)</f>
        <v>0</v>
      </c>
      <c r="Q556" s="120" t="str">
        <f t="shared" si="60"/>
        <v>Operatøraksess</v>
      </c>
      <c r="R556" s="121">
        <f>MATCH(Q556,'SLA-parameter DRIFT'!A:A,0)</f>
        <v>16</v>
      </c>
      <c r="S556" s="118" t="e">
        <f>VLOOKUP(DATE(YEAR(F556),MONTH(F556),DAY(F556)),Virkedager!C:G,IF(E556="B",3,2),0)+INDEX('SLA-parameter DRIFT'!D:D,R556+2)</f>
        <v>#N/A</v>
      </c>
      <c r="T556" s="122" t="e">
        <f>VLOOKUP(DATE(YEAR(F556),MONTH(F556),DAY(F556)),Virkedager!C:G,2,0)+INDEX('SLA-parameter DRIFT'!B:B,R556+1)</f>
        <v>#N/A</v>
      </c>
      <c r="U556" s="173" t="e">
        <f>VLOOKUP(DATE(YEAR(F556),MONTH(F556),DAY(F556)),Virkedager!C:G,IF(E556="B",3,2)+INDEX('SLA-parameter DRIFT'!E:E,R556+0,0),0)+INDEX('SLA-parameter DRIFT'!D:D,R556+1)</f>
        <v>#N/A</v>
      </c>
      <c r="V556" s="122" t="e">
        <f>VLOOKUP(DATE(YEAR(F556),MONTH(F556),DAY(F556)),Virkedager!C:G,2,0)+INDEX('SLA-parameter DRIFT'!B:B,R556+2)</f>
        <v>#N/A</v>
      </c>
      <c r="W556" s="118" t="e">
        <f>VLOOKUP(DATE(YEAR(F556),MONTH(F556),DAY(F556)),Virkedager!C:G,IF(E556="B",4,3)+INDEX('SLA-parameter DRIFT'!E:E,R556+2,0),0)+INDEX('SLA-parameter DRIFT'!D:D,R556+2)</f>
        <v>#N/A</v>
      </c>
      <c r="X556" s="122" t="str">
        <f t="shared" si="61"/>
        <v/>
      </c>
      <c r="Y556" s="119">
        <f>SUMIF(Virkedager!C:C,"&lt;" &amp; H556,Virkedager!A:A)-SUMIF(Virkedager!C:C,"&lt;" &amp; X556,Virkedager!A:A)</f>
        <v>0</v>
      </c>
      <c r="Z556" s="121" t="str">
        <f t="shared" si="62"/>
        <v/>
      </c>
      <c r="AA556" s="123" t="str">
        <f t="shared" si="57"/>
        <v/>
      </c>
      <c r="AB556" s="124" t="str">
        <f t="shared" si="63"/>
        <v/>
      </c>
      <c r="AC556" s="172"/>
    </row>
    <row r="557" spans="2:29" s="139" customFormat="1" ht="15" x14ac:dyDescent="0.25">
      <c r="B557" s="141"/>
      <c r="C557" s="142"/>
      <c r="D557" s="147"/>
      <c r="E557" s="148"/>
      <c r="F557" s="143"/>
      <c r="G557" s="144"/>
      <c r="H557" s="143"/>
      <c r="I557" s="144"/>
      <c r="J557" s="145"/>
      <c r="K557" s="146"/>
      <c r="L557" s="116" t="s">
        <v>77</v>
      </c>
      <c r="M557" s="117" t="s">
        <v>137</v>
      </c>
      <c r="N557" s="118">
        <f t="shared" si="58"/>
        <v>0</v>
      </c>
      <c r="O557" s="118">
        <f t="shared" si="59"/>
        <v>0</v>
      </c>
      <c r="P557" s="119">
        <f>SUMIF(Virkedager!C:C,"&lt;" &amp; H557,Virkedager!A:A)-SUMIF(Virkedager!C:C,"&lt;" &amp; F557,Virkedager!A:A)</f>
        <v>0</v>
      </c>
      <c r="Q557" s="120" t="str">
        <f t="shared" si="60"/>
        <v>Operatøraksess</v>
      </c>
      <c r="R557" s="121">
        <f>MATCH(Q557,'SLA-parameter DRIFT'!A:A,0)</f>
        <v>16</v>
      </c>
      <c r="S557" s="118" t="e">
        <f>VLOOKUP(DATE(YEAR(F557),MONTH(F557),DAY(F557)),Virkedager!C:G,IF(E557="B",3,2),0)+INDEX('SLA-parameter DRIFT'!D:D,R557+2)</f>
        <v>#N/A</v>
      </c>
      <c r="T557" s="122" t="e">
        <f>VLOOKUP(DATE(YEAR(F557),MONTH(F557),DAY(F557)),Virkedager!C:G,2,0)+INDEX('SLA-parameter DRIFT'!B:B,R557+1)</f>
        <v>#N/A</v>
      </c>
      <c r="U557" s="173" t="e">
        <f>VLOOKUP(DATE(YEAR(F557),MONTH(F557),DAY(F557)),Virkedager!C:G,IF(E557="B",3,2)+INDEX('SLA-parameter DRIFT'!E:E,R557+0,0),0)+INDEX('SLA-parameter DRIFT'!D:D,R557+1)</f>
        <v>#N/A</v>
      </c>
      <c r="V557" s="122" t="e">
        <f>VLOOKUP(DATE(YEAR(F557),MONTH(F557),DAY(F557)),Virkedager!C:G,2,0)+INDEX('SLA-parameter DRIFT'!B:B,R557+2)</f>
        <v>#N/A</v>
      </c>
      <c r="W557" s="118" t="e">
        <f>VLOOKUP(DATE(YEAR(F557),MONTH(F557),DAY(F557)),Virkedager!C:G,IF(E557="B",4,3)+INDEX('SLA-parameter DRIFT'!E:E,R557+2,0),0)+INDEX('SLA-parameter DRIFT'!D:D,R557+2)</f>
        <v>#N/A</v>
      </c>
      <c r="X557" s="122" t="str">
        <f t="shared" si="61"/>
        <v/>
      </c>
      <c r="Y557" s="119">
        <f>SUMIF(Virkedager!C:C,"&lt;" &amp; H557,Virkedager!A:A)-SUMIF(Virkedager!C:C,"&lt;" &amp; X557,Virkedager!A:A)</f>
        <v>0</v>
      </c>
      <c r="Z557" s="121" t="str">
        <f t="shared" si="62"/>
        <v/>
      </c>
      <c r="AA557" s="123" t="str">
        <f t="shared" si="57"/>
        <v/>
      </c>
      <c r="AB557" s="124" t="str">
        <f t="shared" si="63"/>
        <v/>
      </c>
      <c r="AC557" s="172"/>
    </row>
    <row r="558" spans="2:29" s="139" customFormat="1" ht="15" x14ac:dyDescent="0.25">
      <c r="B558" s="141"/>
      <c r="C558" s="142"/>
      <c r="D558" s="147"/>
      <c r="E558" s="148"/>
      <c r="F558" s="143"/>
      <c r="G558" s="144"/>
      <c r="H558" s="143"/>
      <c r="I558" s="144"/>
      <c r="J558" s="145"/>
      <c r="K558" s="146"/>
      <c r="L558" s="116" t="s">
        <v>77</v>
      </c>
      <c r="M558" s="117" t="s">
        <v>137</v>
      </c>
      <c r="N558" s="118">
        <f t="shared" si="58"/>
        <v>0</v>
      </c>
      <c r="O558" s="118">
        <f t="shared" si="59"/>
        <v>0</v>
      </c>
      <c r="P558" s="119">
        <f>SUMIF(Virkedager!C:C,"&lt;" &amp; H558,Virkedager!A:A)-SUMIF(Virkedager!C:C,"&lt;" &amp; F558,Virkedager!A:A)</f>
        <v>0</v>
      </c>
      <c r="Q558" s="120" t="str">
        <f t="shared" si="60"/>
        <v>Operatøraksess</v>
      </c>
      <c r="R558" s="121">
        <f>MATCH(Q558,'SLA-parameter DRIFT'!A:A,0)</f>
        <v>16</v>
      </c>
      <c r="S558" s="118" t="e">
        <f>VLOOKUP(DATE(YEAR(F558),MONTH(F558),DAY(F558)),Virkedager!C:G,IF(E558="B",3,2),0)+INDEX('SLA-parameter DRIFT'!D:D,R558+2)</f>
        <v>#N/A</v>
      </c>
      <c r="T558" s="122" t="e">
        <f>VLOOKUP(DATE(YEAR(F558),MONTH(F558),DAY(F558)),Virkedager!C:G,2,0)+INDEX('SLA-parameter DRIFT'!B:B,R558+1)</f>
        <v>#N/A</v>
      </c>
      <c r="U558" s="173" t="e">
        <f>VLOOKUP(DATE(YEAR(F558),MONTH(F558),DAY(F558)),Virkedager!C:G,IF(E558="B",3,2)+INDEX('SLA-parameter DRIFT'!E:E,R558+0,0),0)+INDEX('SLA-parameter DRIFT'!D:D,R558+1)</f>
        <v>#N/A</v>
      </c>
      <c r="V558" s="122" t="e">
        <f>VLOOKUP(DATE(YEAR(F558),MONTH(F558),DAY(F558)),Virkedager!C:G,2,0)+INDEX('SLA-parameter DRIFT'!B:B,R558+2)</f>
        <v>#N/A</v>
      </c>
      <c r="W558" s="118" t="e">
        <f>VLOOKUP(DATE(YEAR(F558),MONTH(F558),DAY(F558)),Virkedager!C:G,IF(E558="B",4,3)+INDEX('SLA-parameter DRIFT'!E:E,R558+2,0),0)+INDEX('SLA-parameter DRIFT'!D:D,R558+2)</f>
        <v>#N/A</v>
      </c>
      <c r="X558" s="122" t="str">
        <f t="shared" si="61"/>
        <v/>
      </c>
      <c r="Y558" s="119">
        <f>SUMIF(Virkedager!C:C,"&lt;" &amp; H558,Virkedager!A:A)-SUMIF(Virkedager!C:C,"&lt;" &amp; X558,Virkedager!A:A)</f>
        <v>0</v>
      </c>
      <c r="Z558" s="121" t="str">
        <f t="shared" si="62"/>
        <v/>
      </c>
      <c r="AA558" s="123" t="str">
        <f t="shared" si="57"/>
        <v/>
      </c>
      <c r="AB558" s="124" t="str">
        <f t="shared" si="63"/>
        <v/>
      </c>
      <c r="AC558" s="172"/>
    </row>
    <row r="559" spans="2:29" s="139" customFormat="1" ht="15" x14ac:dyDescent="0.25">
      <c r="B559" s="141"/>
      <c r="C559" s="142"/>
      <c r="D559" s="147"/>
      <c r="E559" s="148"/>
      <c r="F559" s="143"/>
      <c r="G559" s="144"/>
      <c r="H559" s="143"/>
      <c r="I559" s="144"/>
      <c r="J559" s="145"/>
      <c r="K559" s="146"/>
      <c r="L559" s="116" t="s">
        <v>77</v>
      </c>
      <c r="M559" s="117" t="s">
        <v>137</v>
      </c>
      <c r="N559" s="118">
        <f t="shared" si="58"/>
        <v>0</v>
      </c>
      <c r="O559" s="118">
        <f t="shared" si="59"/>
        <v>0</v>
      </c>
      <c r="P559" s="119">
        <f>SUMIF(Virkedager!C:C,"&lt;" &amp; H559,Virkedager!A:A)-SUMIF(Virkedager!C:C,"&lt;" &amp; F559,Virkedager!A:A)</f>
        <v>0</v>
      </c>
      <c r="Q559" s="120" t="str">
        <f t="shared" si="60"/>
        <v>Operatøraksess</v>
      </c>
      <c r="R559" s="121">
        <f>MATCH(Q559,'SLA-parameter DRIFT'!A:A,0)</f>
        <v>16</v>
      </c>
      <c r="S559" s="118" t="e">
        <f>VLOOKUP(DATE(YEAR(F559),MONTH(F559),DAY(F559)),Virkedager!C:G,IF(E559="B",3,2),0)+INDEX('SLA-parameter DRIFT'!D:D,R559+2)</f>
        <v>#N/A</v>
      </c>
      <c r="T559" s="122" t="e">
        <f>VLOOKUP(DATE(YEAR(F559),MONTH(F559),DAY(F559)),Virkedager!C:G,2,0)+INDEX('SLA-parameter DRIFT'!B:B,R559+1)</f>
        <v>#N/A</v>
      </c>
      <c r="U559" s="173" t="e">
        <f>VLOOKUP(DATE(YEAR(F559),MONTH(F559),DAY(F559)),Virkedager!C:G,IF(E559="B",3,2)+INDEX('SLA-parameter DRIFT'!E:E,R559+0,0),0)+INDEX('SLA-parameter DRIFT'!D:D,R559+1)</f>
        <v>#N/A</v>
      </c>
      <c r="V559" s="122" t="e">
        <f>VLOOKUP(DATE(YEAR(F559),MONTH(F559),DAY(F559)),Virkedager!C:G,2,0)+INDEX('SLA-parameter DRIFT'!B:B,R559+2)</f>
        <v>#N/A</v>
      </c>
      <c r="W559" s="118" t="e">
        <f>VLOOKUP(DATE(YEAR(F559),MONTH(F559),DAY(F559)),Virkedager!C:G,IF(E559="B",4,3)+INDEX('SLA-parameter DRIFT'!E:E,R559+2,0),0)+INDEX('SLA-parameter DRIFT'!D:D,R559+2)</f>
        <v>#N/A</v>
      </c>
      <c r="X559" s="122" t="str">
        <f t="shared" si="61"/>
        <v/>
      </c>
      <c r="Y559" s="119">
        <f>SUMIF(Virkedager!C:C,"&lt;" &amp; H559,Virkedager!A:A)-SUMIF(Virkedager!C:C,"&lt;" &amp; X559,Virkedager!A:A)</f>
        <v>0</v>
      </c>
      <c r="Z559" s="121" t="str">
        <f t="shared" si="62"/>
        <v/>
      </c>
      <c r="AA559" s="123" t="str">
        <f t="shared" si="57"/>
        <v/>
      </c>
      <c r="AB559" s="124" t="str">
        <f t="shared" si="63"/>
        <v/>
      </c>
      <c r="AC559" s="172"/>
    </row>
    <row r="560" spans="2:29" s="139" customFormat="1" ht="15" x14ac:dyDescent="0.25">
      <c r="B560" s="141"/>
      <c r="C560" s="142"/>
      <c r="D560" s="147"/>
      <c r="E560" s="148"/>
      <c r="F560" s="143"/>
      <c r="G560" s="144"/>
      <c r="H560" s="143"/>
      <c r="I560" s="144"/>
      <c r="J560" s="145"/>
      <c r="K560" s="146"/>
      <c r="L560" s="116" t="s">
        <v>77</v>
      </c>
      <c r="M560" s="117" t="s">
        <v>137</v>
      </c>
      <c r="N560" s="118">
        <f t="shared" si="58"/>
        <v>0</v>
      </c>
      <c r="O560" s="118">
        <f t="shared" si="59"/>
        <v>0</v>
      </c>
      <c r="P560" s="119">
        <f>SUMIF(Virkedager!C:C,"&lt;" &amp; H560,Virkedager!A:A)-SUMIF(Virkedager!C:C,"&lt;" &amp; F560,Virkedager!A:A)</f>
        <v>0</v>
      </c>
      <c r="Q560" s="120" t="str">
        <f t="shared" si="60"/>
        <v>Operatøraksess</v>
      </c>
      <c r="R560" s="121">
        <f>MATCH(Q560,'SLA-parameter DRIFT'!A:A,0)</f>
        <v>16</v>
      </c>
      <c r="S560" s="118" t="e">
        <f>VLOOKUP(DATE(YEAR(F560),MONTH(F560),DAY(F560)),Virkedager!C:G,IF(E560="B",3,2),0)+INDEX('SLA-parameter DRIFT'!D:D,R560+2)</f>
        <v>#N/A</v>
      </c>
      <c r="T560" s="122" t="e">
        <f>VLOOKUP(DATE(YEAR(F560),MONTH(F560),DAY(F560)),Virkedager!C:G,2,0)+INDEX('SLA-parameter DRIFT'!B:B,R560+1)</f>
        <v>#N/A</v>
      </c>
      <c r="U560" s="173" t="e">
        <f>VLOOKUP(DATE(YEAR(F560),MONTH(F560),DAY(F560)),Virkedager!C:G,IF(E560="B",3,2)+INDEX('SLA-parameter DRIFT'!E:E,R560+0,0),0)+INDEX('SLA-parameter DRIFT'!D:D,R560+1)</f>
        <v>#N/A</v>
      </c>
      <c r="V560" s="122" t="e">
        <f>VLOOKUP(DATE(YEAR(F560),MONTH(F560),DAY(F560)),Virkedager!C:G,2,0)+INDEX('SLA-parameter DRIFT'!B:B,R560+2)</f>
        <v>#N/A</v>
      </c>
      <c r="W560" s="118" t="e">
        <f>VLOOKUP(DATE(YEAR(F560),MONTH(F560),DAY(F560)),Virkedager!C:G,IF(E560="B",4,3)+INDEX('SLA-parameter DRIFT'!E:E,R560+2,0),0)+INDEX('SLA-parameter DRIFT'!D:D,R560+2)</f>
        <v>#N/A</v>
      </c>
      <c r="X560" s="122" t="str">
        <f t="shared" si="61"/>
        <v/>
      </c>
      <c r="Y560" s="119">
        <f>SUMIF(Virkedager!C:C,"&lt;" &amp; H560,Virkedager!A:A)-SUMIF(Virkedager!C:C,"&lt;" &amp; X560,Virkedager!A:A)</f>
        <v>0</v>
      </c>
      <c r="Z560" s="121" t="str">
        <f t="shared" si="62"/>
        <v/>
      </c>
      <c r="AA560" s="123" t="str">
        <f t="shared" si="57"/>
        <v/>
      </c>
      <c r="AB560" s="124" t="str">
        <f t="shared" si="63"/>
        <v/>
      </c>
      <c r="AC560" s="172"/>
    </row>
    <row r="561" spans="2:29" s="139" customFormat="1" ht="15" x14ac:dyDescent="0.25">
      <c r="B561" s="141"/>
      <c r="C561" s="142"/>
      <c r="D561" s="147"/>
      <c r="E561" s="148"/>
      <c r="F561" s="143"/>
      <c r="G561" s="144"/>
      <c r="H561" s="143"/>
      <c r="I561" s="144"/>
      <c r="J561" s="145"/>
      <c r="K561" s="146"/>
      <c r="L561" s="116" t="s">
        <v>77</v>
      </c>
      <c r="M561" s="117" t="s">
        <v>137</v>
      </c>
      <c r="N561" s="118">
        <f t="shared" si="58"/>
        <v>0</v>
      </c>
      <c r="O561" s="118">
        <f t="shared" si="59"/>
        <v>0</v>
      </c>
      <c r="P561" s="119">
        <f>SUMIF(Virkedager!C:C,"&lt;" &amp; H561,Virkedager!A:A)-SUMIF(Virkedager!C:C,"&lt;" &amp; F561,Virkedager!A:A)</f>
        <v>0</v>
      </c>
      <c r="Q561" s="120" t="str">
        <f t="shared" si="60"/>
        <v>Operatøraksess</v>
      </c>
      <c r="R561" s="121">
        <f>MATCH(Q561,'SLA-parameter DRIFT'!A:A,0)</f>
        <v>16</v>
      </c>
      <c r="S561" s="118" t="e">
        <f>VLOOKUP(DATE(YEAR(F561),MONTH(F561),DAY(F561)),Virkedager!C:G,IF(E561="B",3,2),0)+INDEX('SLA-parameter DRIFT'!D:D,R561+2)</f>
        <v>#N/A</v>
      </c>
      <c r="T561" s="122" t="e">
        <f>VLOOKUP(DATE(YEAR(F561),MONTH(F561),DAY(F561)),Virkedager!C:G,2,0)+INDEX('SLA-parameter DRIFT'!B:B,R561+1)</f>
        <v>#N/A</v>
      </c>
      <c r="U561" s="173" t="e">
        <f>VLOOKUP(DATE(YEAR(F561),MONTH(F561),DAY(F561)),Virkedager!C:G,IF(E561="B",3,2)+INDEX('SLA-parameter DRIFT'!E:E,R561+0,0),0)+INDEX('SLA-parameter DRIFT'!D:D,R561+1)</f>
        <v>#N/A</v>
      </c>
      <c r="V561" s="122" t="e">
        <f>VLOOKUP(DATE(YEAR(F561),MONTH(F561),DAY(F561)),Virkedager!C:G,2,0)+INDEX('SLA-parameter DRIFT'!B:B,R561+2)</f>
        <v>#N/A</v>
      </c>
      <c r="W561" s="118" t="e">
        <f>VLOOKUP(DATE(YEAR(F561),MONTH(F561),DAY(F561)),Virkedager!C:G,IF(E561="B",4,3)+INDEX('SLA-parameter DRIFT'!E:E,R561+2,0),0)+INDEX('SLA-parameter DRIFT'!D:D,R561+2)</f>
        <v>#N/A</v>
      </c>
      <c r="X561" s="122" t="str">
        <f t="shared" si="61"/>
        <v/>
      </c>
      <c r="Y561" s="119">
        <f>SUMIF(Virkedager!C:C,"&lt;" &amp; H561,Virkedager!A:A)-SUMIF(Virkedager!C:C,"&lt;" &amp; X561,Virkedager!A:A)</f>
        <v>0</v>
      </c>
      <c r="Z561" s="121" t="str">
        <f t="shared" si="62"/>
        <v/>
      </c>
      <c r="AA561" s="123" t="str">
        <f t="shared" si="57"/>
        <v/>
      </c>
      <c r="AB561" s="124" t="str">
        <f t="shared" si="63"/>
        <v/>
      </c>
      <c r="AC561" s="172"/>
    </row>
    <row r="562" spans="2:29" s="139" customFormat="1" ht="15" x14ac:dyDescent="0.25">
      <c r="B562" s="141"/>
      <c r="C562" s="142"/>
      <c r="D562" s="147"/>
      <c r="E562" s="148"/>
      <c r="F562" s="143"/>
      <c r="G562" s="144"/>
      <c r="H562" s="143"/>
      <c r="I562" s="144"/>
      <c r="J562" s="145"/>
      <c r="K562" s="146"/>
      <c r="L562" s="116" t="s">
        <v>77</v>
      </c>
      <c r="M562" s="117" t="s">
        <v>137</v>
      </c>
      <c r="N562" s="118">
        <f t="shared" si="58"/>
        <v>0</v>
      </c>
      <c r="O562" s="118">
        <f t="shared" si="59"/>
        <v>0</v>
      </c>
      <c r="P562" s="119">
        <f>SUMIF(Virkedager!C:C,"&lt;" &amp; H562,Virkedager!A:A)-SUMIF(Virkedager!C:C,"&lt;" &amp; F562,Virkedager!A:A)</f>
        <v>0</v>
      </c>
      <c r="Q562" s="120" t="str">
        <f t="shared" si="60"/>
        <v>Operatøraksess</v>
      </c>
      <c r="R562" s="121">
        <f>MATCH(Q562,'SLA-parameter DRIFT'!A:A,0)</f>
        <v>16</v>
      </c>
      <c r="S562" s="118" t="e">
        <f>VLOOKUP(DATE(YEAR(F562),MONTH(F562),DAY(F562)),Virkedager!C:G,IF(E562="B",3,2),0)+INDEX('SLA-parameter DRIFT'!D:D,R562+2)</f>
        <v>#N/A</v>
      </c>
      <c r="T562" s="122" t="e">
        <f>VLOOKUP(DATE(YEAR(F562),MONTH(F562),DAY(F562)),Virkedager!C:G,2,0)+INDEX('SLA-parameter DRIFT'!B:B,R562+1)</f>
        <v>#N/A</v>
      </c>
      <c r="U562" s="173" t="e">
        <f>VLOOKUP(DATE(YEAR(F562),MONTH(F562),DAY(F562)),Virkedager!C:G,IF(E562="B",3,2)+INDEX('SLA-parameter DRIFT'!E:E,R562+0,0),0)+INDEX('SLA-parameter DRIFT'!D:D,R562+1)</f>
        <v>#N/A</v>
      </c>
      <c r="V562" s="122" t="e">
        <f>VLOOKUP(DATE(YEAR(F562),MONTH(F562),DAY(F562)),Virkedager!C:G,2,0)+INDEX('SLA-parameter DRIFT'!B:B,R562+2)</f>
        <v>#N/A</v>
      </c>
      <c r="W562" s="118" t="e">
        <f>VLOOKUP(DATE(YEAR(F562),MONTH(F562),DAY(F562)),Virkedager!C:G,IF(E562="B",4,3)+INDEX('SLA-parameter DRIFT'!E:E,R562+2,0),0)+INDEX('SLA-parameter DRIFT'!D:D,R562+2)</f>
        <v>#N/A</v>
      </c>
      <c r="X562" s="122" t="str">
        <f t="shared" si="61"/>
        <v/>
      </c>
      <c r="Y562" s="119">
        <f>SUMIF(Virkedager!C:C,"&lt;" &amp; H562,Virkedager!A:A)-SUMIF(Virkedager!C:C,"&lt;" &amp; X562,Virkedager!A:A)</f>
        <v>0</v>
      </c>
      <c r="Z562" s="121" t="str">
        <f t="shared" si="62"/>
        <v/>
      </c>
      <c r="AA562" s="123" t="str">
        <f t="shared" si="57"/>
        <v/>
      </c>
      <c r="AB562" s="124" t="str">
        <f t="shared" si="63"/>
        <v/>
      </c>
      <c r="AC562" s="172"/>
    </row>
    <row r="563" spans="2:29" s="139" customFormat="1" ht="15" x14ac:dyDescent="0.25">
      <c r="B563" s="141"/>
      <c r="C563" s="142"/>
      <c r="D563" s="147"/>
      <c r="E563" s="148"/>
      <c r="F563" s="143"/>
      <c r="G563" s="144"/>
      <c r="H563" s="143"/>
      <c r="I563" s="144"/>
      <c r="J563" s="145"/>
      <c r="K563" s="146"/>
      <c r="L563" s="116" t="s">
        <v>77</v>
      </c>
      <c r="M563" s="117" t="s">
        <v>137</v>
      </c>
      <c r="N563" s="118">
        <f t="shared" si="58"/>
        <v>0</v>
      </c>
      <c r="O563" s="118">
        <f t="shared" si="59"/>
        <v>0</v>
      </c>
      <c r="P563" s="119">
        <f>SUMIF(Virkedager!C:C,"&lt;" &amp; H563,Virkedager!A:A)-SUMIF(Virkedager!C:C,"&lt;" &amp; F563,Virkedager!A:A)</f>
        <v>0</v>
      </c>
      <c r="Q563" s="120" t="str">
        <f t="shared" si="60"/>
        <v>Operatøraksess</v>
      </c>
      <c r="R563" s="121">
        <f>MATCH(Q563,'SLA-parameter DRIFT'!A:A,0)</f>
        <v>16</v>
      </c>
      <c r="S563" s="118" t="e">
        <f>VLOOKUP(DATE(YEAR(F563),MONTH(F563),DAY(F563)),Virkedager!C:G,IF(E563="B",3,2),0)+INDEX('SLA-parameter DRIFT'!D:D,R563+2)</f>
        <v>#N/A</v>
      </c>
      <c r="T563" s="122" t="e">
        <f>VLOOKUP(DATE(YEAR(F563),MONTH(F563),DAY(F563)),Virkedager!C:G,2,0)+INDEX('SLA-parameter DRIFT'!B:B,R563+1)</f>
        <v>#N/A</v>
      </c>
      <c r="U563" s="173" t="e">
        <f>VLOOKUP(DATE(YEAR(F563),MONTH(F563),DAY(F563)),Virkedager!C:G,IF(E563="B",3,2)+INDEX('SLA-parameter DRIFT'!E:E,R563+0,0),0)+INDEX('SLA-parameter DRIFT'!D:D,R563+1)</f>
        <v>#N/A</v>
      </c>
      <c r="V563" s="122" t="e">
        <f>VLOOKUP(DATE(YEAR(F563),MONTH(F563),DAY(F563)),Virkedager!C:G,2,0)+INDEX('SLA-parameter DRIFT'!B:B,R563+2)</f>
        <v>#N/A</v>
      </c>
      <c r="W563" s="118" t="e">
        <f>VLOOKUP(DATE(YEAR(F563),MONTH(F563),DAY(F563)),Virkedager!C:G,IF(E563="B",4,3)+INDEX('SLA-parameter DRIFT'!E:E,R563+2,0),0)+INDEX('SLA-parameter DRIFT'!D:D,R563+2)</f>
        <v>#N/A</v>
      </c>
      <c r="X563" s="122" t="str">
        <f t="shared" si="61"/>
        <v/>
      </c>
      <c r="Y563" s="119">
        <f>SUMIF(Virkedager!C:C,"&lt;" &amp; H563,Virkedager!A:A)-SUMIF(Virkedager!C:C,"&lt;" &amp; X563,Virkedager!A:A)</f>
        <v>0</v>
      </c>
      <c r="Z563" s="121" t="str">
        <f t="shared" si="62"/>
        <v/>
      </c>
      <c r="AA563" s="123" t="str">
        <f t="shared" si="57"/>
        <v/>
      </c>
      <c r="AB563" s="124" t="str">
        <f t="shared" si="63"/>
        <v/>
      </c>
      <c r="AC563" s="172"/>
    </row>
    <row r="564" spans="2:29" s="139" customFormat="1" ht="15" x14ac:dyDescent="0.25">
      <c r="B564" s="141"/>
      <c r="C564" s="142"/>
      <c r="D564" s="147"/>
      <c r="E564" s="148"/>
      <c r="F564" s="143"/>
      <c r="G564" s="144"/>
      <c r="H564" s="143"/>
      <c r="I564" s="144"/>
      <c r="J564" s="145"/>
      <c r="K564" s="146"/>
      <c r="L564" s="116" t="s">
        <v>77</v>
      </c>
      <c r="M564" s="117" t="s">
        <v>137</v>
      </c>
      <c r="N564" s="118">
        <f t="shared" si="58"/>
        <v>0</v>
      </c>
      <c r="O564" s="118">
        <f t="shared" si="59"/>
        <v>0</v>
      </c>
      <c r="P564" s="119">
        <f>SUMIF(Virkedager!C:C,"&lt;" &amp; H564,Virkedager!A:A)-SUMIF(Virkedager!C:C,"&lt;" &amp; F564,Virkedager!A:A)</f>
        <v>0</v>
      </c>
      <c r="Q564" s="120" t="str">
        <f t="shared" si="60"/>
        <v>Operatøraksess</v>
      </c>
      <c r="R564" s="121">
        <f>MATCH(Q564,'SLA-parameter DRIFT'!A:A,0)</f>
        <v>16</v>
      </c>
      <c r="S564" s="118" t="e">
        <f>VLOOKUP(DATE(YEAR(F564),MONTH(F564),DAY(F564)),Virkedager!C:G,IF(E564="B",3,2),0)+INDEX('SLA-parameter DRIFT'!D:D,R564+2)</f>
        <v>#N/A</v>
      </c>
      <c r="T564" s="122" t="e">
        <f>VLOOKUP(DATE(YEAR(F564),MONTH(F564),DAY(F564)),Virkedager!C:G,2,0)+INDEX('SLA-parameter DRIFT'!B:B,R564+1)</f>
        <v>#N/A</v>
      </c>
      <c r="U564" s="173" t="e">
        <f>VLOOKUP(DATE(YEAR(F564),MONTH(F564),DAY(F564)),Virkedager!C:G,IF(E564="B",3,2)+INDEX('SLA-parameter DRIFT'!E:E,R564+0,0),0)+INDEX('SLA-parameter DRIFT'!D:D,R564+1)</f>
        <v>#N/A</v>
      </c>
      <c r="V564" s="122" t="e">
        <f>VLOOKUP(DATE(YEAR(F564),MONTH(F564),DAY(F564)),Virkedager!C:G,2,0)+INDEX('SLA-parameter DRIFT'!B:B,R564+2)</f>
        <v>#N/A</v>
      </c>
      <c r="W564" s="118" t="e">
        <f>VLOOKUP(DATE(YEAR(F564),MONTH(F564),DAY(F564)),Virkedager!C:G,IF(E564="B",4,3)+INDEX('SLA-parameter DRIFT'!E:E,R564+2,0),0)+INDEX('SLA-parameter DRIFT'!D:D,R564+2)</f>
        <v>#N/A</v>
      </c>
      <c r="X564" s="122" t="str">
        <f t="shared" si="61"/>
        <v/>
      </c>
      <c r="Y564" s="119">
        <f>SUMIF(Virkedager!C:C,"&lt;" &amp; H564,Virkedager!A:A)-SUMIF(Virkedager!C:C,"&lt;" &amp; X564,Virkedager!A:A)</f>
        <v>0</v>
      </c>
      <c r="Z564" s="121" t="str">
        <f t="shared" si="62"/>
        <v/>
      </c>
      <c r="AA564" s="123" t="str">
        <f t="shared" si="57"/>
        <v/>
      </c>
      <c r="AB564" s="124" t="str">
        <f t="shared" si="63"/>
        <v/>
      </c>
      <c r="AC564" s="172"/>
    </row>
    <row r="565" spans="2:29" s="139" customFormat="1" ht="15" x14ac:dyDescent="0.25">
      <c r="B565" s="141"/>
      <c r="C565" s="142"/>
      <c r="D565" s="147"/>
      <c r="E565" s="148"/>
      <c r="F565" s="143"/>
      <c r="G565" s="144"/>
      <c r="H565" s="143"/>
      <c r="I565" s="144"/>
      <c r="J565" s="145"/>
      <c r="K565" s="146"/>
      <c r="L565" s="116" t="s">
        <v>77</v>
      </c>
      <c r="M565" s="117" t="s">
        <v>137</v>
      </c>
      <c r="N565" s="118">
        <f t="shared" si="58"/>
        <v>0</v>
      </c>
      <c r="O565" s="118">
        <f t="shared" si="59"/>
        <v>0</v>
      </c>
      <c r="P565" s="119">
        <f>SUMIF(Virkedager!C:C,"&lt;" &amp; H565,Virkedager!A:A)-SUMIF(Virkedager!C:C,"&lt;" &amp; F565,Virkedager!A:A)</f>
        <v>0</v>
      </c>
      <c r="Q565" s="120" t="str">
        <f t="shared" si="60"/>
        <v>Operatøraksess</v>
      </c>
      <c r="R565" s="121">
        <f>MATCH(Q565,'SLA-parameter DRIFT'!A:A,0)</f>
        <v>16</v>
      </c>
      <c r="S565" s="118" t="e">
        <f>VLOOKUP(DATE(YEAR(F565),MONTH(F565),DAY(F565)),Virkedager!C:G,IF(E565="B",3,2),0)+INDEX('SLA-parameter DRIFT'!D:D,R565+2)</f>
        <v>#N/A</v>
      </c>
      <c r="T565" s="122" t="e">
        <f>VLOOKUP(DATE(YEAR(F565),MONTH(F565),DAY(F565)),Virkedager!C:G,2,0)+INDEX('SLA-parameter DRIFT'!B:B,R565+1)</f>
        <v>#N/A</v>
      </c>
      <c r="U565" s="173" t="e">
        <f>VLOOKUP(DATE(YEAR(F565),MONTH(F565),DAY(F565)),Virkedager!C:G,IF(E565="B",3,2)+INDEX('SLA-parameter DRIFT'!E:E,R565+0,0),0)+INDEX('SLA-parameter DRIFT'!D:D,R565+1)</f>
        <v>#N/A</v>
      </c>
      <c r="V565" s="122" t="e">
        <f>VLOOKUP(DATE(YEAR(F565),MONTH(F565),DAY(F565)),Virkedager!C:G,2,0)+INDEX('SLA-parameter DRIFT'!B:B,R565+2)</f>
        <v>#N/A</v>
      </c>
      <c r="W565" s="118" t="e">
        <f>VLOOKUP(DATE(YEAR(F565),MONTH(F565),DAY(F565)),Virkedager!C:G,IF(E565="B",4,3)+INDEX('SLA-parameter DRIFT'!E:E,R565+2,0),0)+INDEX('SLA-parameter DRIFT'!D:D,R565+2)</f>
        <v>#N/A</v>
      </c>
      <c r="X565" s="122" t="str">
        <f t="shared" si="61"/>
        <v/>
      </c>
      <c r="Y565" s="119">
        <f>SUMIF(Virkedager!C:C,"&lt;" &amp; H565,Virkedager!A:A)-SUMIF(Virkedager!C:C,"&lt;" &amp; X565,Virkedager!A:A)</f>
        <v>0</v>
      </c>
      <c r="Z565" s="121" t="str">
        <f t="shared" si="62"/>
        <v/>
      </c>
      <c r="AA565" s="123" t="str">
        <f t="shared" si="57"/>
        <v/>
      </c>
      <c r="AB565" s="124" t="str">
        <f t="shared" si="63"/>
        <v/>
      </c>
      <c r="AC565" s="172"/>
    </row>
    <row r="566" spans="2:29" s="139" customFormat="1" ht="15" x14ac:dyDescent="0.25">
      <c r="B566" s="141"/>
      <c r="C566" s="142"/>
      <c r="D566" s="147"/>
      <c r="E566" s="148"/>
      <c r="F566" s="143"/>
      <c r="G566" s="144"/>
      <c r="H566" s="143"/>
      <c r="I566" s="144"/>
      <c r="J566" s="145"/>
      <c r="K566" s="146"/>
      <c r="L566" s="116" t="s">
        <v>77</v>
      </c>
      <c r="M566" s="117" t="s">
        <v>137</v>
      </c>
      <c r="N566" s="118">
        <f t="shared" si="58"/>
        <v>0</v>
      </c>
      <c r="O566" s="118">
        <f t="shared" si="59"/>
        <v>0</v>
      </c>
      <c r="P566" s="119">
        <f>SUMIF(Virkedager!C:C,"&lt;" &amp; H566,Virkedager!A:A)-SUMIF(Virkedager!C:C,"&lt;" &amp; F566,Virkedager!A:A)</f>
        <v>0</v>
      </c>
      <c r="Q566" s="120" t="str">
        <f t="shared" si="60"/>
        <v>Operatøraksess</v>
      </c>
      <c r="R566" s="121">
        <f>MATCH(Q566,'SLA-parameter DRIFT'!A:A,0)</f>
        <v>16</v>
      </c>
      <c r="S566" s="118" t="e">
        <f>VLOOKUP(DATE(YEAR(F566),MONTH(F566),DAY(F566)),Virkedager!C:G,IF(E566="B",3,2),0)+INDEX('SLA-parameter DRIFT'!D:D,R566+2)</f>
        <v>#N/A</v>
      </c>
      <c r="T566" s="122" t="e">
        <f>VLOOKUP(DATE(YEAR(F566),MONTH(F566),DAY(F566)),Virkedager!C:G,2,0)+INDEX('SLA-parameter DRIFT'!B:B,R566+1)</f>
        <v>#N/A</v>
      </c>
      <c r="U566" s="173" t="e">
        <f>VLOOKUP(DATE(YEAR(F566),MONTH(F566),DAY(F566)),Virkedager!C:G,IF(E566="B",3,2)+INDEX('SLA-parameter DRIFT'!E:E,R566+0,0),0)+INDEX('SLA-parameter DRIFT'!D:D,R566+1)</f>
        <v>#N/A</v>
      </c>
      <c r="V566" s="122" t="e">
        <f>VLOOKUP(DATE(YEAR(F566),MONTH(F566),DAY(F566)),Virkedager!C:G,2,0)+INDEX('SLA-parameter DRIFT'!B:B,R566+2)</f>
        <v>#N/A</v>
      </c>
      <c r="W566" s="118" t="e">
        <f>VLOOKUP(DATE(YEAR(F566),MONTH(F566),DAY(F566)),Virkedager!C:G,IF(E566="B",4,3)+INDEX('SLA-parameter DRIFT'!E:E,R566+2,0),0)+INDEX('SLA-parameter DRIFT'!D:D,R566+2)</f>
        <v>#N/A</v>
      </c>
      <c r="X566" s="122" t="str">
        <f t="shared" si="61"/>
        <v/>
      </c>
      <c r="Y566" s="119">
        <f>SUMIF(Virkedager!C:C,"&lt;" &amp; H566,Virkedager!A:A)-SUMIF(Virkedager!C:C,"&lt;" &amp; X566,Virkedager!A:A)</f>
        <v>0</v>
      </c>
      <c r="Z566" s="121" t="str">
        <f t="shared" si="62"/>
        <v/>
      </c>
      <c r="AA566" s="123" t="str">
        <f t="shared" si="57"/>
        <v/>
      </c>
      <c r="AB566" s="124" t="str">
        <f t="shared" si="63"/>
        <v/>
      </c>
      <c r="AC566" s="172"/>
    </row>
    <row r="567" spans="2:29" s="139" customFormat="1" ht="15" x14ac:dyDescent="0.25">
      <c r="B567" s="141"/>
      <c r="C567" s="142"/>
      <c r="D567" s="147"/>
      <c r="E567" s="148"/>
      <c r="F567" s="143"/>
      <c r="G567" s="144"/>
      <c r="H567" s="143"/>
      <c r="I567" s="144"/>
      <c r="J567" s="145"/>
      <c r="K567" s="146"/>
      <c r="L567" s="116" t="s">
        <v>77</v>
      </c>
      <c r="M567" s="117" t="s">
        <v>137</v>
      </c>
      <c r="N567" s="118">
        <f t="shared" si="58"/>
        <v>0</v>
      </c>
      <c r="O567" s="118">
        <f t="shared" si="59"/>
        <v>0</v>
      </c>
      <c r="P567" s="119">
        <f>SUMIF(Virkedager!C:C,"&lt;" &amp; H567,Virkedager!A:A)-SUMIF(Virkedager!C:C,"&lt;" &amp; F567,Virkedager!A:A)</f>
        <v>0</v>
      </c>
      <c r="Q567" s="120" t="str">
        <f t="shared" si="60"/>
        <v>Operatøraksess</v>
      </c>
      <c r="R567" s="121">
        <f>MATCH(Q567,'SLA-parameter DRIFT'!A:A,0)</f>
        <v>16</v>
      </c>
      <c r="S567" s="118" t="e">
        <f>VLOOKUP(DATE(YEAR(F567),MONTH(F567),DAY(F567)),Virkedager!C:G,IF(E567="B",3,2),0)+INDEX('SLA-parameter DRIFT'!D:D,R567+2)</f>
        <v>#N/A</v>
      </c>
      <c r="T567" s="122" t="e">
        <f>VLOOKUP(DATE(YEAR(F567),MONTH(F567),DAY(F567)),Virkedager!C:G,2,0)+INDEX('SLA-parameter DRIFT'!B:B,R567+1)</f>
        <v>#N/A</v>
      </c>
      <c r="U567" s="173" t="e">
        <f>VLOOKUP(DATE(YEAR(F567),MONTH(F567),DAY(F567)),Virkedager!C:G,IF(E567="B",3,2)+INDEX('SLA-parameter DRIFT'!E:E,R567+0,0),0)+INDEX('SLA-parameter DRIFT'!D:D,R567+1)</f>
        <v>#N/A</v>
      </c>
      <c r="V567" s="122" t="e">
        <f>VLOOKUP(DATE(YEAR(F567),MONTH(F567),DAY(F567)),Virkedager!C:G,2,0)+INDEX('SLA-parameter DRIFT'!B:B,R567+2)</f>
        <v>#N/A</v>
      </c>
      <c r="W567" s="118" t="e">
        <f>VLOOKUP(DATE(YEAR(F567),MONTH(F567),DAY(F567)),Virkedager!C:G,IF(E567="B",4,3)+INDEX('SLA-parameter DRIFT'!E:E,R567+2,0),0)+INDEX('SLA-parameter DRIFT'!D:D,R567+2)</f>
        <v>#N/A</v>
      </c>
      <c r="X567" s="122" t="str">
        <f t="shared" si="61"/>
        <v/>
      </c>
      <c r="Y567" s="119">
        <f>SUMIF(Virkedager!C:C,"&lt;" &amp; H567,Virkedager!A:A)-SUMIF(Virkedager!C:C,"&lt;" &amp; X567,Virkedager!A:A)</f>
        <v>0</v>
      </c>
      <c r="Z567" s="121" t="str">
        <f t="shared" si="62"/>
        <v/>
      </c>
      <c r="AA567" s="123" t="str">
        <f t="shared" si="57"/>
        <v/>
      </c>
      <c r="AB567" s="124" t="str">
        <f t="shared" si="63"/>
        <v/>
      </c>
      <c r="AC567" s="172"/>
    </row>
    <row r="568" spans="2:29" s="139" customFormat="1" ht="15" x14ac:dyDescent="0.25">
      <c r="B568" s="141"/>
      <c r="C568" s="142"/>
      <c r="D568" s="147"/>
      <c r="E568" s="148"/>
      <c r="F568" s="143"/>
      <c r="G568" s="144"/>
      <c r="H568" s="143"/>
      <c r="I568" s="144"/>
      <c r="J568" s="145"/>
      <c r="K568" s="146"/>
      <c r="L568" s="116" t="s">
        <v>77</v>
      </c>
      <c r="M568" s="117" t="s">
        <v>137</v>
      </c>
      <c r="N568" s="118">
        <f t="shared" si="58"/>
        <v>0</v>
      </c>
      <c r="O568" s="118">
        <f t="shared" si="59"/>
        <v>0</v>
      </c>
      <c r="P568" s="119">
        <f>SUMIF(Virkedager!C:C,"&lt;" &amp; H568,Virkedager!A:A)-SUMIF(Virkedager!C:C,"&lt;" &amp; F568,Virkedager!A:A)</f>
        <v>0</v>
      </c>
      <c r="Q568" s="120" t="str">
        <f t="shared" si="60"/>
        <v>Operatøraksess</v>
      </c>
      <c r="R568" s="121">
        <f>MATCH(Q568,'SLA-parameter DRIFT'!A:A,0)</f>
        <v>16</v>
      </c>
      <c r="S568" s="118" t="e">
        <f>VLOOKUP(DATE(YEAR(F568),MONTH(F568),DAY(F568)),Virkedager!C:G,IF(E568="B",3,2),0)+INDEX('SLA-parameter DRIFT'!D:D,R568+2)</f>
        <v>#N/A</v>
      </c>
      <c r="T568" s="122" t="e">
        <f>VLOOKUP(DATE(YEAR(F568),MONTH(F568),DAY(F568)),Virkedager!C:G,2,0)+INDEX('SLA-parameter DRIFT'!B:B,R568+1)</f>
        <v>#N/A</v>
      </c>
      <c r="U568" s="173" t="e">
        <f>VLOOKUP(DATE(YEAR(F568),MONTH(F568),DAY(F568)),Virkedager!C:G,IF(E568="B",3,2)+INDEX('SLA-parameter DRIFT'!E:E,R568+0,0),0)+INDEX('SLA-parameter DRIFT'!D:D,R568+1)</f>
        <v>#N/A</v>
      </c>
      <c r="V568" s="122" t="e">
        <f>VLOOKUP(DATE(YEAR(F568),MONTH(F568),DAY(F568)),Virkedager!C:G,2,0)+INDEX('SLA-parameter DRIFT'!B:B,R568+2)</f>
        <v>#N/A</v>
      </c>
      <c r="W568" s="118" t="e">
        <f>VLOOKUP(DATE(YEAR(F568),MONTH(F568),DAY(F568)),Virkedager!C:G,IF(E568="B",4,3)+INDEX('SLA-parameter DRIFT'!E:E,R568+2,0),0)+INDEX('SLA-parameter DRIFT'!D:D,R568+2)</f>
        <v>#N/A</v>
      </c>
      <c r="X568" s="122" t="str">
        <f t="shared" si="61"/>
        <v/>
      </c>
      <c r="Y568" s="119">
        <f>SUMIF(Virkedager!C:C,"&lt;" &amp; H568,Virkedager!A:A)-SUMIF(Virkedager!C:C,"&lt;" &amp; X568,Virkedager!A:A)</f>
        <v>0</v>
      </c>
      <c r="Z568" s="121" t="str">
        <f t="shared" si="62"/>
        <v/>
      </c>
      <c r="AA568" s="123" t="str">
        <f t="shared" si="57"/>
        <v/>
      </c>
      <c r="AB568" s="124" t="str">
        <f t="shared" si="63"/>
        <v/>
      </c>
      <c r="AC568" s="172"/>
    </row>
    <row r="569" spans="2:29" s="139" customFormat="1" ht="15" x14ac:dyDescent="0.25">
      <c r="B569" s="141"/>
      <c r="C569" s="142"/>
      <c r="D569" s="147"/>
      <c r="E569" s="148"/>
      <c r="F569" s="143"/>
      <c r="G569" s="144"/>
      <c r="H569" s="143"/>
      <c r="I569" s="144"/>
      <c r="J569" s="145"/>
      <c r="K569" s="146"/>
      <c r="L569" s="116" t="s">
        <v>77</v>
      </c>
      <c r="M569" s="117" t="s">
        <v>137</v>
      </c>
      <c r="N569" s="118">
        <f t="shared" si="58"/>
        <v>0</v>
      </c>
      <c r="O569" s="118">
        <f t="shared" si="59"/>
        <v>0</v>
      </c>
      <c r="P569" s="119">
        <f>SUMIF(Virkedager!C:C,"&lt;" &amp; H569,Virkedager!A:A)-SUMIF(Virkedager!C:C,"&lt;" &amp; F569,Virkedager!A:A)</f>
        <v>0</v>
      </c>
      <c r="Q569" s="120" t="str">
        <f t="shared" si="60"/>
        <v>Operatøraksess</v>
      </c>
      <c r="R569" s="121">
        <f>MATCH(Q569,'SLA-parameter DRIFT'!A:A,0)</f>
        <v>16</v>
      </c>
      <c r="S569" s="118" t="e">
        <f>VLOOKUP(DATE(YEAR(F569),MONTH(F569),DAY(F569)),Virkedager!C:G,IF(E569="B",3,2),0)+INDEX('SLA-parameter DRIFT'!D:D,R569+2)</f>
        <v>#N/A</v>
      </c>
      <c r="T569" s="122" t="e">
        <f>VLOOKUP(DATE(YEAR(F569),MONTH(F569),DAY(F569)),Virkedager!C:G,2,0)+INDEX('SLA-parameter DRIFT'!B:B,R569+1)</f>
        <v>#N/A</v>
      </c>
      <c r="U569" s="173" t="e">
        <f>VLOOKUP(DATE(YEAR(F569),MONTH(F569),DAY(F569)),Virkedager!C:G,IF(E569="B",3,2)+INDEX('SLA-parameter DRIFT'!E:E,R569+0,0),0)+INDEX('SLA-parameter DRIFT'!D:D,R569+1)</f>
        <v>#N/A</v>
      </c>
      <c r="V569" s="122" t="e">
        <f>VLOOKUP(DATE(YEAR(F569),MONTH(F569),DAY(F569)),Virkedager!C:G,2,0)+INDEX('SLA-parameter DRIFT'!B:B,R569+2)</f>
        <v>#N/A</v>
      </c>
      <c r="W569" s="118" t="e">
        <f>VLOOKUP(DATE(YEAR(F569),MONTH(F569),DAY(F569)),Virkedager!C:G,IF(E569="B",4,3)+INDEX('SLA-parameter DRIFT'!E:E,R569+2,0),0)+INDEX('SLA-parameter DRIFT'!D:D,R569+2)</f>
        <v>#N/A</v>
      </c>
      <c r="X569" s="122" t="str">
        <f t="shared" si="61"/>
        <v/>
      </c>
      <c r="Y569" s="119">
        <f>SUMIF(Virkedager!C:C,"&lt;" &amp; H569,Virkedager!A:A)-SUMIF(Virkedager!C:C,"&lt;" &amp; X569,Virkedager!A:A)</f>
        <v>0</v>
      </c>
      <c r="Z569" s="121" t="str">
        <f t="shared" si="62"/>
        <v/>
      </c>
      <c r="AA569" s="123" t="str">
        <f t="shared" si="57"/>
        <v/>
      </c>
      <c r="AB569" s="124" t="str">
        <f t="shared" si="63"/>
        <v/>
      </c>
      <c r="AC569" s="172"/>
    </row>
    <row r="570" spans="2:29" s="139" customFormat="1" ht="15" x14ac:dyDescent="0.25">
      <c r="B570" s="141"/>
      <c r="C570" s="142"/>
      <c r="D570" s="147"/>
      <c r="E570" s="148"/>
      <c r="F570" s="143"/>
      <c r="G570" s="144"/>
      <c r="H570" s="143"/>
      <c r="I570" s="144"/>
      <c r="J570" s="145"/>
      <c r="K570" s="146"/>
      <c r="L570" s="116" t="s">
        <v>77</v>
      </c>
      <c r="M570" s="117" t="s">
        <v>137</v>
      </c>
      <c r="N570" s="118">
        <f t="shared" si="58"/>
        <v>0</v>
      </c>
      <c r="O570" s="118">
        <f t="shared" si="59"/>
        <v>0</v>
      </c>
      <c r="P570" s="119">
        <f>SUMIF(Virkedager!C:C,"&lt;" &amp; H570,Virkedager!A:A)-SUMIF(Virkedager!C:C,"&lt;" &amp; F570,Virkedager!A:A)</f>
        <v>0</v>
      </c>
      <c r="Q570" s="120" t="str">
        <f t="shared" si="60"/>
        <v>Operatøraksess</v>
      </c>
      <c r="R570" s="121">
        <f>MATCH(Q570,'SLA-parameter DRIFT'!A:A,0)</f>
        <v>16</v>
      </c>
      <c r="S570" s="118" t="e">
        <f>VLOOKUP(DATE(YEAR(F570),MONTH(F570),DAY(F570)),Virkedager!C:G,IF(E570="B",3,2),0)+INDEX('SLA-parameter DRIFT'!D:D,R570+2)</f>
        <v>#N/A</v>
      </c>
      <c r="T570" s="122" t="e">
        <f>VLOOKUP(DATE(YEAR(F570),MONTH(F570),DAY(F570)),Virkedager!C:G,2,0)+INDEX('SLA-parameter DRIFT'!B:B,R570+1)</f>
        <v>#N/A</v>
      </c>
      <c r="U570" s="173" t="e">
        <f>VLOOKUP(DATE(YEAR(F570),MONTH(F570),DAY(F570)),Virkedager!C:G,IF(E570="B",3,2)+INDEX('SLA-parameter DRIFT'!E:E,R570+0,0),0)+INDEX('SLA-parameter DRIFT'!D:D,R570+1)</f>
        <v>#N/A</v>
      </c>
      <c r="V570" s="122" t="e">
        <f>VLOOKUP(DATE(YEAR(F570),MONTH(F570),DAY(F570)),Virkedager!C:G,2,0)+INDEX('SLA-parameter DRIFT'!B:B,R570+2)</f>
        <v>#N/A</v>
      </c>
      <c r="W570" s="118" t="e">
        <f>VLOOKUP(DATE(YEAR(F570),MONTH(F570),DAY(F570)),Virkedager!C:G,IF(E570="B",4,3)+INDEX('SLA-parameter DRIFT'!E:E,R570+2,0),0)+INDEX('SLA-parameter DRIFT'!D:D,R570+2)</f>
        <v>#N/A</v>
      </c>
      <c r="X570" s="122" t="str">
        <f t="shared" si="61"/>
        <v/>
      </c>
      <c r="Y570" s="119">
        <f>SUMIF(Virkedager!C:C,"&lt;" &amp; H570,Virkedager!A:A)-SUMIF(Virkedager!C:C,"&lt;" &amp; X570,Virkedager!A:A)</f>
        <v>0</v>
      </c>
      <c r="Z570" s="121" t="str">
        <f t="shared" si="62"/>
        <v/>
      </c>
      <c r="AA570" s="123" t="str">
        <f t="shared" si="57"/>
        <v/>
      </c>
      <c r="AB570" s="124" t="str">
        <f t="shared" si="63"/>
        <v/>
      </c>
      <c r="AC570" s="172"/>
    </row>
    <row r="571" spans="2:29" s="139" customFormat="1" ht="15" x14ac:dyDescent="0.25">
      <c r="B571" s="141"/>
      <c r="C571" s="142"/>
      <c r="D571" s="147"/>
      <c r="E571" s="148"/>
      <c r="F571" s="143"/>
      <c r="G571" s="144"/>
      <c r="H571" s="143"/>
      <c r="I571" s="144"/>
      <c r="J571" s="145"/>
      <c r="K571" s="146"/>
      <c r="L571" s="116" t="s">
        <v>77</v>
      </c>
      <c r="M571" s="117" t="s">
        <v>137</v>
      </c>
      <c r="N571" s="118">
        <f t="shared" si="58"/>
        <v>0</v>
      </c>
      <c r="O571" s="118">
        <f t="shared" si="59"/>
        <v>0</v>
      </c>
      <c r="P571" s="119">
        <f>SUMIF(Virkedager!C:C,"&lt;" &amp; H571,Virkedager!A:A)-SUMIF(Virkedager!C:C,"&lt;" &amp; F571,Virkedager!A:A)</f>
        <v>0</v>
      </c>
      <c r="Q571" s="120" t="str">
        <f t="shared" si="60"/>
        <v>Operatøraksess</v>
      </c>
      <c r="R571" s="121">
        <f>MATCH(Q571,'SLA-parameter DRIFT'!A:A,0)</f>
        <v>16</v>
      </c>
      <c r="S571" s="118" t="e">
        <f>VLOOKUP(DATE(YEAR(F571),MONTH(F571),DAY(F571)),Virkedager!C:G,IF(E571="B",3,2),0)+INDEX('SLA-parameter DRIFT'!D:D,R571+2)</f>
        <v>#N/A</v>
      </c>
      <c r="T571" s="122" t="e">
        <f>VLOOKUP(DATE(YEAR(F571),MONTH(F571),DAY(F571)),Virkedager!C:G,2,0)+INDEX('SLA-parameter DRIFT'!B:B,R571+1)</f>
        <v>#N/A</v>
      </c>
      <c r="U571" s="173" t="e">
        <f>VLOOKUP(DATE(YEAR(F571),MONTH(F571),DAY(F571)),Virkedager!C:G,IF(E571="B",3,2)+INDEX('SLA-parameter DRIFT'!E:E,R571+0,0),0)+INDEX('SLA-parameter DRIFT'!D:D,R571+1)</f>
        <v>#N/A</v>
      </c>
      <c r="V571" s="122" t="e">
        <f>VLOOKUP(DATE(YEAR(F571),MONTH(F571),DAY(F571)),Virkedager!C:G,2,0)+INDEX('SLA-parameter DRIFT'!B:B,R571+2)</f>
        <v>#N/A</v>
      </c>
      <c r="W571" s="118" t="e">
        <f>VLOOKUP(DATE(YEAR(F571),MONTH(F571),DAY(F571)),Virkedager!C:G,IF(E571="B",4,3)+INDEX('SLA-parameter DRIFT'!E:E,R571+2,0),0)+INDEX('SLA-parameter DRIFT'!D:D,R571+2)</f>
        <v>#N/A</v>
      </c>
      <c r="X571" s="122" t="str">
        <f t="shared" si="61"/>
        <v/>
      </c>
      <c r="Y571" s="119">
        <f>SUMIF(Virkedager!C:C,"&lt;" &amp; H571,Virkedager!A:A)-SUMIF(Virkedager!C:C,"&lt;" &amp; X571,Virkedager!A:A)</f>
        <v>0</v>
      </c>
      <c r="Z571" s="121" t="str">
        <f t="shared" si="62"/>
        <v/>
      </c>
      <c r="AA571" s="123" t="str">
        <f t="shared" si="57"/>
        <v/>
      </c>
      <c r="AB571" s="124" t="str">
        <f t="shared" si="63"/>
        <v/>
      </c>
      <c r="AC571" s="172"/>
    </row>
    <row r="572" spans="2:29" s="139" customFormat="1" ht="15" x14ac:dyDescent="0.25">
      <c r="B572" s="141"/>
      <c r="C572" s="142"/>
      <c r="D572" s="147"/>
      <c r="E572" s="148"/>
      <c r="F572" s="143"/>
      <c r="G572" s="144"/>
      <c r="H572" s="143"/>
      <c r="I572" s="144"/>
      <c r="J572" s="145"/>
      <c r="K572" s="146"/>
      <c r="L572" s="116" t="s">
        <v>77</v>
      </c>
      <c r="M572" s="117" t="s">
        <v>137</v>
      </c>
      <c r="N572" s="118">
        <f t="shared" si="58"/>
        <v>0</v>
      </c>
      <c r="O572" s="118">
        <f t="shared" si="59"/>
        <v>0</v>
      </c>
      <c r="P572" s="119">
        <f>SUMIF(Virkedager!C:C,"&lt;" &amp; H572,Virkedager!A:A)-SUMIF(Virkedager!C:C,"&lt;" &amp; F572,Virkedager!A:A)</f>
        <v>0</v>
      </c>
      <c r="Q572" s="120" t="str">
        <f t="shared" si="60"/>
        <v>Operatøraksess</v>
      </c>
      <c r="R572" s="121">
        <f>MATCH(Q572,'SLA-parameter DRIFT'!A:A,0)</f>
        <v>16</v>
      </c>
      <c r="S572" s="118" t="e">
        <f>VLOOKUP(DATE(YEAR(F572),MONTH(F572),DAY(F572)),Virkedager!C:G,IF(E572="B",3,2),0)+INDEX('SLA-parameter DRIFT'!D:D,R572+2)</f>
        <v>#N/A</v>
      </c>
      <c r="T572" s="122" t="e">
        <f>VLOOKUP(DATE(YEAR(F572),MONTH(F572),DAY(F572)),Virkedager!C:G,2,0)+INDEX('SLA-parameter DRIFT'!B:B,R572+1)</f>
        <v>#N/A</v>
      </c>
      <c r="U572" s="173" t="e">
        <f>VLOOKUP(DATE(YEAR(F572),MONTH(F572),DAY(F572)),Virkedager!C:G,IF(E572="B",3,2)+INDEX('SLA-parameter DRIFT'!E:E,R572+0,0),0)+INDEX('SLA-parameter DRIFT'!D:D,R572+1)</f>
        <v>#N/A</v>
      </c>
      <c r="V572" s="122" t="e">
        <f>VLOOKUP(DATE(YEAR(F572),MONTH(F572),DAY(F572)),Virkedager!C:G,2,0)+INDEX('SLA-parameter DRIFT'!B:B,R572+2)</f>
        <v>#N/A</v>
      </c>
      <c r="W572" s="118" t="e">
        <f>VLOOKUP(DATE(YEAR(F572),MONTH(F572),DAY(F572)),Virkedager!C:G,IF(E572="B",4,3)+INDEX('SLA-parameter DRIFT'!E:E,R572+2,0),0)+INDEX('SLA-parameter DRIFT'!D:D,R572+2)</f>
        <v>#N/A</v>
      </c>
      <c r="X572" s="122" t="str">
        <f t="shared" si="61"/>
        <v/>
      </c>
      <c r="Y572" s="119">
        <f>SUMIF(Virkedager!C:C,"&lt;" &amp; H572,Virkedager!A:A)-SUMIF(Virkedager!C:C,"&lt;" &amp; X572,Virkedager!A:A)</f>
        <v>0</v>
      </c>
      <c r="Z572" s="121" t="str">
        <f t="shared" si="62"/>
        <v/>
      </c>
      <c r="AA572" s="123" t="str">
        <f t="shared" si="57"/>
        <v/>
      </c>
      <c r="AB572" s="124" t="str">
        <f t="shared" si="63"/>
        <v/>
      </c>
      <c r="AC572" s="172"/>
    </row>
    <row r="573" spans="2:29" s="139" customFormat="1" ht="15" x14ac:dyDescent="0.25">
      <c r="B573" s="141"/>
      <c r="C573" s="142"/>
      <c r="D573" s="147"/>
      <c r="E573" s="148"/>
      <c r="F573" s="143"/>
      <c r="G573" s="144"/>
      <c r="H573" s="143"/>
      <c r="I573" s="144"/>
      <c r="J573" s="145"/>
      <c r="K573" s="146"/>
      <c r="L573" s="116" t="s">
        <v>77</v>
      </c>
      <c r="M573" s="117" t="s">
        <v>137</v>
      </c>
      <c r="N573" s="118">
        <f t="shared" si="58"/>
        <v>0</v>
      </c>
      <c r="O573" s="118">
        <f t="shared" si="59"/>
        <v>0</v>
      </c>
      <c r="P573" s="119">
        <f>SUMIF(Virkedager!C:C,"&lt;" &amp; H573,Virkedager!A:A)-SUMIF(Virkedager!C:C,"&lt;" &amp; F573,Virkedager!A:A)</f>
        <v>0</v>
      </c>
      <c r="Q573" s="120" t="str">
        <f t="shared" si="60"/>
        <v>Operatøraksess</v>
      </c>
      <c r="R573" s="121">
        <f>MATCH(Q573,'SLA-parameter DRIFT'!A:A,0)</f>
        <v>16</v>
      </c>
      <c r="S573" s="118" t="e">
        <f>VLOOKUP(DATE(YEAR(F573),MONTH(F573),DAY(F573)),Virkedager!C:G,IF(E573="B",3,2),0)+INDEX('SLA-parameter DRIFT'!D:D,R573+2)</f>
        <v>#N/A</v>
      </c>
      <c r="T573" s="122" t="e">
        <f>VLOOKUP(DATE(YEAR(F573),MONTH(F573),DAY(F573)),Virkedager!C:G,2,0)+INDEX('SLA-parameter DRIFT'!B:B,R573+1)</f>
        <v>#N/A</v>
      </c>
      <c r="U573" s="173" t="e">
        <f>VLOOKUP(DATE(YEAR(F573),MONTH(F573),DAY(F573)),Virkedager!C:G,IF(E573="B",3,2)+INDEX('SLA-parameter DRIFT'!E:E,R573+0,0),0)+INDEX('SLA-parameter DRIFT'!D:D,R573+1)</f>
        <v>#N/A</v>
      </c>
      <c r="V573" s="122" t="e">
        <f>VLOOKUP(DATE(YEAR(F573),MONTH(F573),DAY(F573)),Virkedager!C:G,2,0)+INDEX('SLA-parameter DRIFT'!B:B,R573+2)</f>
        <v>#N/A</v>
      </c>
      <c r="W573" s="118" t="e">
        <f>VLOOKUP(DATE(YEAR(F573),MONTH(F573),DAY(F573)),Virkedager!C:G,IF(E573="B",4,3)+INDEX('SLA-parameter DRIFT'!E:E,R573+2,0),0)+INDEX('SLA-parameter DRIFT'!D:D,R573+2)</f>
        <v>#N/A</v>
      </c>
      <c r="X573" s="122" t="str">
        <f t="shared" si="61"/>
        <v/>
      </c>
      <c r="Y573" s="119">
        <f>SUMIF(Virkedager!C:C,"&lt;" &amp; H573,Virkedager!A:A)-SUMIF(Virkedager!C:C,"&lt;" &amp; X573,Virkedager!A:A)</f>
        <v>0</v>
      </c>
      <c r="Z573" s="121" t="str">
        <f t="shared" si="62"/>
        <v/>
      </c>
      <c r="AA573" s="123" t="str">
        <f t="shared" si="57"/>
        <v/>
      </c>
      <c r="AB573" s="124" t="str">
        <f t="shared" si="63"/>
        <v/>
      </c>
      <c r="AC573" s="172"/>
    </row>
    <row r="574" spans="2:29" s="139" customFormat="1" ht="15" x14ac:dyDescent="0.25">
      <c r="B574" s="141"/>
      <c r="C574" s="142"/>
      <c r="D574" s="147"/>
      <c r="E574" s="148"/>
      <c r="F574" s="143"/>
      <c r="G574" s="144"/>
      <c r="H574" s="143"/>
      <c r="I574" s="144"/>
      <c r="J574" s="145"/>
      <c r="K574" s="146"/>
      <c r="L574" s="116" t="s">
        <v>77</v>
      </c>
      <c r="M574" s="117" t="s">
        <v>137</v>
      </c>
      <c r="N574" s="118">
        <f t="shared" si="58"/>
        <v>0</v>
      </c>
      <c r="O574" s="118">
        <f t="shared" si="59"/>
        <v>0</v>
      </c>
      <c r="P574" s="119">
        <f>SUMIF(Virkedager!C:C,"&lt;" &amp; H574,Virkedager!A:A)-SUMIF(Virkedager!C:C,"&lt;" &amp; F574,Virkedager!A:A)</f>
        <v>0</v>
      </c>
      <c r="Q574" s="120" t="str">
        <f t="shared" si="60"/>
        <v>Operatøraksess</v>
      </c>
      <c r="R574" s="121">
        <f>MATCH(Q574,'SLA-parameter DRIFT'!A:A,0)</f>
        <v>16</v>
      </c>
      <c r="S574" s="118" t="e">
        <f>VLOOKUP(DATE(YEAR(F574),MONTH(F574),DAY(F574)),Virkedager!C:G,IF(E574="B",3,2),0)+INDEX('SLA-parameter DRIFT'!D:D,R574+2)</f>
        <v>#N/A</v>
      </c>
      <c r="T574" s="122" t="e">
        <f>VLOOKUP(DATE(YEAR(F574),MONTH(F574),DAY(F574)),Virkedager!C:G,2,0)+INDEX('SLA-parameter DRIFT'!B:B,R574+1)</f>
        <v>#N/A</v>
      </c>
      <c r="U574" s="173" t="e">
        <f>VLOOKUP(DATE(YEAR(F574),MONTH(F574),DAY(F574)),Virkedager!C:G,IF(E574="B",3,2)+INDEX('SLA-parameter DRIFT'!E:E,R574+0,0),0)+INDEX('SLA-parameter DRIFT'!D:D,R574+1)</f>
        <v>#N/A</v>
      </c>
      <c r="V574" s="122" t="e">
        <f>VLOOKUP(DATE(YEAR(F574),MONTH(F574),DAY(F574)),Virkedager!C:G,2,0)+INDEX('SLA-parameter DRIFT'!B:B,R574+2)</f>
        <v>#N/A</v>
      </c>
      <c r="W574" s="118" t="e">
        <f>VLOOKUP(DATE(YEAR(F574),MONTH(F574),DAY(F574)),Virkedager!C:G,IF(E574="B",4,3)+INDEX('SLA-parameter DRIFT'!E:E,R574+2,0),0)+INDEX('SLA-parameter DRIFT'!D:D,R574+2)</f>
        <v>#N/A</v>
      </c>
      <c r="X574" s="122" t="str">
        <f t="shared" si="61"/>
        <v/>
      </c>
      <c r="Y574" s="119">
        <f>SUMIF(Virkedager!C:C,"&lt;" &amp; H574,Virkedager!A:A)-SUMIF(Virkedager!C:C,"&lt;" &amp; X574,Virkedager!A:A)</f>
        <v>0</v>
      </c>
      <c r="Z574" s="121" t="str">
        <f t="shared" si="62"/>
        <v/>
      </c>
      <c r="AA574" s="123" t="str">
        <f t="shared" si="57"/>
        <v/>
      </c>
      <c r="AB574" s="124" t="str">
        <f t="shared" si="63"/>
        <v/>
      </c>
      <c r="AC574" s="172"/>
    </row>
    <row r="575" spans="2:29" s="139" customFormat="1" ht="15" x14ac:dyDescent="0.25">
      <c r="B575" s="141"/>
      <c r="C575" s="142"/>
      <c r="D575" s="147"/>
      <c r="E575" s="148"/>
      <c r="F575" s="143"/>
      <c r="G575" s="144"/>
      <c r="H575" s="143"/>
      <c r="I575" s="144"/>
      <c r="J575" s="145"/>
      <c r="K575" s="146"/>
      <c r="L575" s="116" t="s">
        <v>77</v>
      </c>
      <c r="M575" s="117" t="s">
        <v>137</v>
      </c>
      <c r="N575" s="118">
        <f t="shared" si="58"/>
        <v>0</v>
      </c>
      <c r="O575" s="118">
        <f t="shared" si="59"/>
        <v>0</v>
      </c>
      <c r="P575" s="119">
        <f>SUMIF(Virkedager!C:C,"&lt;" &amp; H575,Virkedager!A:A)-SUMIF(Virkedager!C:C,"&lt;" &amp; F575,Virkedager!A:A)</f>
        <v>0</v>
      </c>
      <c r="Q575" s="120" t="str">
        <f t="shared" si="60"/>
        <v>Operatøraksess</v>
      </c>
      <c r="R575" s="121">
        <f>MATCH(Q575,'SLA-parameter DRIFT'!A:A,0)</f>
        <v>16</v>
      </c>
      <c r="S575" s="118" t="e">
        <f>VLOOKUP(DATE(YEAR(F575),MONTH(F575),DAY(F575)),Virkedager!C:G,IF(E575="B",3,2),0)+INDEX('SLA-parameter DRIFT'!D:D,R575+2)</f>
        <v>#N/A</v>
      </c>
      <c r="T575" s="122" t="e">
        <f>VLOOKUP(DATE(YEAR(F575),MONTH(F575),DAY(F575)),Virkedager!C:G,2,0)+INDEX('SLA-parameter DRIFT'!B:B,R575+1)</f>
        <v>#N/A</v>
      </c>
      <c r="U575" s="173" t="e">
        <f>VLOOKUP(DATE(YEAR(F575),MONTH(F575),DAY(F575)),Virkedager!C:G,IF(E575="B",3,2)+INDEX('SLA-parameter DRIFT'!E:E,R575+0,0),0)+INDEX('SLA-parameter DRIFT'!D:D,R575+1)</f>
        <v>#N/A</v>
      </c>
      <c r="V575" s="122" t="e">
        <f>VLOOKUP(DATE(YEAR(F575),MONTH(F575),DAY(F575)),Virkedager!C:G,2,0)+INDEX('SLA-parameter DRIFT'!B:B,R575+2)</f>
        <v>#N/A</v>
      </c>
      <c r="W575" s="118" t="e">
        <f>VLOOKUP(DATE(YEAR(F575),MONTH(F575),DAY(F575)),Virkedager!C:G,IF(E575="B",4,3)+INDEX('SLA-parameter DRIFT'!E:E,R575+2,0),0)+INDEX('SLA-parameter DRIFT'!D:D,R575+2)</f>
        <v>#N/A</v>
      </c>
      <c r="X575" s="122" t="str">
        <f t="shared" si="61"/>
        <v/>
      </c>
      <c r="Y575" s="119">
        <f>SUMIF(Virkedager!C:C,"&lt;" &amp; H575,Virkedager!A:A)-SUMIF(Virkedager!C:C,"&lt;" &amp; X575,Virkedager!A:A)</f>
        <v>0</v>
      </c>
      <c r="Z575" s="121" t="str">
        <f t="shared" si="62"/>
        <v/>
      </c>
      <c r="AA575" s="123" t="str">
        <f t="shared" si="57"/>
        <v/>
      </c>
      <c r="AB575" s="124" t="str">
        <f t="shared" si="63"/>
        <v/>
      </c>
      <c r="AC575" s="172"/>
    </row>
    <row r="576" spans="2:29" s="139" customFormat="1" ht="15" x14ac:dyDescent="0.25">
      <c r="B576" s="141"/>
      <c r="C576" s="142"/>
      <c r="D576" s="147"/>
      <c r="E576" s="148"/>
      <c r="F576" s="143"/>
      <c r="G576" s="144"/>
      <c r="H576" s="143"/>
      <c r="I576" s="144"/>
      <c r="J576" s="145"/>
      <c r="K576" s="146"/>
      <c r="L576" s="116" t="s">
        <v>77</v>
      </c>
      <c r="M576" s="117" t="s">
        <v>137</v>
      </c>
      <c r="N576" s="118">
        <f t="shared" si="58"/>
        <v>0</v>
      </c>
      <c r="O576" s="118">
        <f t="shared" si="59"/>
        <v>0</v>
      </c>
      <c r="P576" s="119">
        <f>SUMIF(Virkedager!C:C,"&lt;" &amp; H576,Virkedager!A:A)-SUMIF(Virkedager!C:C,"&lt;" &amp; F576,Virkedager!A:A)</f>
        <v>0</v>
      </c>
      <c r="Q576" s="120" t="str">
        <f t="shared" si="60"/>
        <v>Operatøraksess</v>
      </c>
      <c r="R576" s="121">
        <f>MATCH(Q576,'SLA-parameter DRIFT'!A:A,0)</f>
        <v>16</v>
      </c>
      <c r="S576" s="118" t="e">
        <f>VLOOKUP(DATE(YEAR(F576),MONTH(F576),DAY(F576)),Virkedager!C:G,IF(E576="B",3,2),0)+INDEX('SLA-parameter DRIFT'!D:D,R576+2)</f>
        <v>#N/A</v>
      </c>
      <c r="T576" s="122" t="e">
        <f>VLOOKUP(DATE(YEAR(F576),MONTH(F576),DAY(F576)),Virkedager!C:G,2,0)+INDEX('SLA-parameter DRIFT'!B:B,R576+1)</f>
        <v>#N/A</v>
      </c>
      <c r="U576" s="173" t="e">
        <f>VLOOKUP(DATE(YEAR(F576),MONTH(F576),DAY(F576)),Virkedager!C:G,IF(E576="B",3,2)+INDEX('SLA-parameter DRIFT'!E:E,R576+0,0),0)+INDEX('SLA-parameter DRIFT'!D:D,R576+1)</f>
        <v>#N/A</v>
      </c>
      <c r="V576" s="122" t="e">
        <f>VLOOKUP(DATE(YEAR(F576),MONTH(F576),DAY(F576)),Virkedager!C:G,2,0)+INDEX('SLA-parameter DRIFT'!B:B,R576+2)</f>
        <v>#N/A</v>
      </c>
      <c r="W576" s="118" t="e">
        <f>VLOOKUP(DATE(YEAR(F576),MONTH(F576),DAY(F576)),Virkedager!C:G,IF(E576="B",4,3)+INDEX('SLA-parameter DRIFT'!E:E,R576+2,0),0)+INDEX('SLA-parameter DRIFT'!D:D,R576+2)</f>
        <v>#N/A</v>
      </c>
      <c r="X576" s="122" t="str">
        <f t="shared" si="61"/>
        <v/>
      </c>
      <c r="Y576" s="119">
        <f>SUMIF(Virkedager!C:C,"&lt;" &amp; H576,Virkedager!A:A)-SUMIF(Virkedager!C:C,"&lt;" &amp; X576,Virkedager!A:A)</f>
        <v>0</v>
      </c>
      <c r="Z576" s="121" t="str">
        <f t="shared" si="62"/>
        <v/>
      </c>
      <c r="AA576" s="123" t="str">
        <f t="shared" si="57"/>
        <v/>
      </c>
      <c r="AB576" s="124" t="str">
        <f t="shared" si="63"/>
        <v/>
      </c>
      <c r="AC576" s="172"/>
    </row>
    <row r="577" spans="2:29" s="139" customFormat="1" ht="15" x14ac:dyDescent="0.25">
      <c r="B577" s="141"/>
      <c r="C577" s="142"/>
      <c r="D577" s="147"/>
      <c r="E577" s="148"/>
      <c r="F577" s="143"/>
      <c r="G577" s="144"/>
      <c r="H577" s="143"/>
      <c r="I577" s="144"/>
      <c r="J577" s="145"/>
      <c r="K577" s="146"/>
      <c r="L577" s="116" t="s">
        <v>77</v>
      </c>
      <c r="M577" s="117" t="s">
        <v>137</v>
      </c>
      <c r="N577" s="118">
        <f t="shared" si="58"/>
        <v>0</v>
      </c>
      <c r="O577" s="118">
        <f t="shared" si="59"/>
        <v>0</v>
      </c>
      <c r="P577" s="119">
        <f>SUMIF(Virkedager!C:C,"&lt;" &amp; H577,Virkedager!A:A)-SUMIF(Virkedager!C:C,"&lt;" &amp; F577,Virkedager!A:A)</f>
        <v>0</v>
      </c>
      <c r="Q577" s="120" t="str">
        <f t="shared" si="60"/>
        <v>Operatøraksess</v>
      </c>
      <c r="R577" s="121">
        <f>MATCH(Q577,'SLA-parameter DRIFT'!A:A,0)</f>
        <v>16</v>
      </c>
      <c r="S577" s="118" t="e">
        <f>VLOOKUP(DATE(YEAR(F577),MONTH(F577),DAY(F577)),Virkedager!C:G,IF(E577="B",3,2),0)+INDEX('SLA-parameter DRIFT'!D:D,R577+2)</f>
        <v>#N/A</v>
      </c>
      <c r="T577" s="122" t="e">
        <f>VLOOKUP(DATE(YEAR(F577),MONTH(F577),DAY(F577)),Virkedager!C:G,2,0)+INDEX('SLA-parameter DRIFT'!B:B,R577+1)</f>
        <v>#N/A</v>
      </c>
      <c r="U577" s="173" t="e">
        <f>VLOOKUP(DATE(YEAR(F577),MONTH(F577),DAY(F577)),Virkedager!C:G,IF(E577="B",3,2)+INDEX('SLA-parameter DRIFT'!E:E,R577+0,0),0)+INDEX('SLA-parameter DRIFT'!D:D,R577+1)</f>
        <v>#N/A</v>
      </c>
      <c r="V577" s="122" t="e">
        <f>VLOOKUP(DATE(YEAR(F577),MONTH(F577),DAY(F577)),Virkedager!C:G,2,0)+INDEX('SLA-parameter DRIFT'!B:B,R577+2)</f>
        <v>#N/A</v>
      </c>
      <c r="W577" s="118" t="e">
        <f>VLOOKUP(DATE(YEAR(F577),MONTH(F577),DAY(F577)),Virkedager!C:G,IF(E577="B",4,3)+INDEX('SLA-parameter DRIFT'!E:E,R577+2,0),0)+INDEX('SLA-parameter DRIFT'!D:D,R577+2)</f>
        <v>#N/A</v>
      </c>
      <c r="X577" s="122" t="str">
        <f t="shared" si="61"/>
        <v/>
      </c>
      <c r="Y577" s="119">
        <f>SUMIF(Virkedager!C:C,"&lt;" &amp; H577,Virkedager!A:A)-SUMIF(Virkedager!C:C,"&lt;" &amp; X577,Virkedager!A:A)</f>
        <v>0</v>
      </c>
      <c r="Z577" s="121" t="str">
        <f t="shared" si="62"/>
        <v/>
      </c>
      <c r="AA577" s="123" t="str">
        <f t="shared" si="57"/>
        <v/>
      </c>
      <c r="AB577" s="124" t="str">
        <f t="shared" si="63"/>
        <v/>
      </c>
      <c r="AC577" s="172"/>
    </row>
    <row r="578" spans="2:29" s="139" customFormat="1" ht="15" x14ac:dyDescent="0.25">
      <c r="B578" s="141"/>
      <c r="C578" s="142"/>
      <c r="D578" s="147"/>
      <c r="E578" s="148"/>
      <c r="F578" s="143"/>
      <c r="G578" s="144"/>
      <c r="H578" s="143"/>
      <c r="I578" s="144"/>
      <c r="J578" s="145"/>
      <c r="K578" s="146"/>
      <c r="L578" s="116" t="s">
        <v>77</v>
      </c>
      <c r="M578" s="117" t="s">
        <v>137</v>
      </c>
      <c r="N578" s="118">
        <f t="shared" si="58"/>
        <v>0</v>
      </c>
      <c r="O578" s="118">
        <f t="shared" si="59"/>
        <v>0</v>
      </c>
      <c r="P578" s="119">
        <f>SUMIF(Virkedager!C:C,"&lt;" &amp; H578,Virkedager!A:A)-SUMIF(Virkedager!C:C,"&lt;" &amp; F578,Virkedager!A:A)</f>
        <v>0</v>
      </c>
      <c r="Q578" s="120" t="str">
        <f t="shared" si="60"/>
        <v>Operatøraksess</v>
      </c>
      <c r="R578" s="121">
        <f>MATCH(Q578,'SLA-parameter DRIFT'!A:A,0)</f>
        <v>16</v>
      </c>
      <c r="S578" s="118" t="e">
        <f>VLOOKUP(DATE(YEAR(F578),MONTH(F578),DAY(F578)),Virkedager!C:G,IF(E578="B",3,2),0)+INDEX('SLA-parameter DRIFT'!D:D,R578+2)</f>
        <v>#N/A</v>
      </c>
      <c r="T578" s="122" t="e">
        <f>VLOOKUP(DATE(YEAR(F578),MONTH(F578),DAY(F578)),Virkedager!C:G,2,0)+INDEX('SLA-parameter DRIFT'!B:B,R578+1)</f>
        <v>#N/A</v>
      </c>
      <c r="U578" s="173" t="e">
        <f>VLOOKUP(DATE(YEAR(F578),MONTH(F578),DAY(F578)),Virkedager!C:G,IF(E578="B",3,2)+INDEX('SLA-parameter DRIFT'!E:E,R578+0,0),0)+INDEX('SLA-parameter DRIFT'!D:D,R578+1)</f>
        <v>#N/A</v>
      </c>
      <c r="V578" s="122" t="e">
        <f>VLOOKUP(DATE(YEAR(F578),MONTH(F578),DAY(F578)),Virkedager!C:G,2,0)+INDEX('SLA-parameter DRIFT'!B:B,R578+2)</f>
        <v>#N/A</v>
      </c>
      <c r="W578" s="118" t="e">
        <f>VLOOKUP(DATE(YEAR(F578),MONTH(F578),DAY(F578)),Virkedager!C:G,IF(E578="B",4,3)+INDEX('SLA-parameter DRIFT'!E:E,R578+2,0),0)+INDEX('SLA-parameter DRIFT'!D:D,R578+2)</f>
        <v>#N/A</v>
      </c>
      <c r="X578" s="122" t="str">
        <f t="shared" si="61"/>
        <v/>
      </c>
      <c r="Y578" s="119">
        <f>SUMIF(Virkedager!C:C,"&lt;" &amp; H578,Virkedager!A:A)-SUMIF(Virkedager!C:C,"&lt;" &amp; X578,Virkedager!A:A)</f>
        <v>0</v>
      </c>
      <c r="Z578" s="121" t="str">
        <f t="shared" si="62"/>
        <v/>
      </c>
      <c r="AA578" s="123" t="str">
        <f t="shared" si="57"/>
        <v/>
      </c>
      <c r="AB578" s="124" t="str">
        <f t="shared" si="63"/>
        <v/>
      </c>
      <c r="AC578" s="172"/>
    </row>
    <row r="579" spans="2:29" s="139" customFormat="1" ht="15" x14ac:dyDescent="0.25">
      <c r="B579" s="141"/>
      <c r="C579" s="142"/>
      <c r="D579" s="147"/>
      <c r="E579" s="148"/>
      <c r="F579" s="143"/>
      <c r="G579" s="144"/>
      <c r="H579" s="143"/>
      <c r="I579" s="144"/>
      <c r="J579" s="145"/>
      <c r="K579" s="146"/>
      <c r="L579" s="116" t="s">
        <v>77</v>
      </c>
      <c r="M579" s="117" t="s">
        <v>137</v>
      </c>
      <c r="N579" s="118">
        <f t="shared" si="58"/>
        <v>0</v>
      </c>
      <c r="O579" s="118">
        <f t="shared" si="59"/>
        <v>0</v>
      </c>
      <c r="P579" s="119">
        <f>SUMIF(Virkedager!C:C,"&lt;" &amp; H579,Virkedager!A:A)-SUMIF(Virkedager!C:C,"&lt;" &amp; F579,Virkedager!A:A)</f>
        <v>0</v>
      </c>
      <c r="Q579" s="120" t="str">
        <f t="shared" si="60"/>
        <v>Operatøraksess</v>
      </c>
      <c r="R579" s="121">
        <f>MATCH(Q579,'SLA-parameter DRIFT'!A:A,0)</f>
        <v>16</v>
      </c>
      <c r="S579" s="118" t="e">
        <f>VLOOKUP(DATE(YEAR(F579),MONTH(F579),DAY(F579)),Virkedager!C:G,IF(E579="B",3,2),0)+INDEX('SLA-parameter DRIFT'!D:D,R579+2)</f>
        <v>#N/A</v>
      </c>
      <c r="T579" s="122" t="e">
        <f>VLOOKUP(DATE(YEAR(F579),MONTH(F579),DAY(F579)),Virkedager!C:G,2,0)+INDEX('SLA-parameter DRIFT'!B:B,R579+1)</f>
        <v>#N/A</v>
      </c>
      <c r="U579" s="173" t="e">
        <f>VLOOKUP(DATE(YEAR(F579),MONTH(F579),DAY(F579)),Virkedager!C:G,IF(E579="B",3,2)+INDEX('SLA-parameter DRIFT'!E:E,R579+0,0),0)+INDEX('SLA-parameter DRIFT'!D:D,R579+1)</f>
        <v>#N/A</v>
      </c>
      <c r="V579" s="122" t="e">
        <f>VLOOKUP(DATE(YEAR(F579),MONTH(F579),DAY(F579)),Virkedager!C:G,2,0)+INDEX('SLA-parameter DRIFT'!B:B,R579+2)</f>
        <v>#N/A</v>
      </c>
      <c r="W579" s="118" t="e">
        <f>VLOOKUP(DATE(YEAR(F579),MONTH(F579),DAY(F579)),Virkedager!C:G,IF(E579="B",4,3)+INDEX('SLA-parameter DRIFT'!E:E,R579+2,0),0)+INDEX('SLA-parameter DRIFT'!D:D,R579+2)</f>
        <v>#N/A</v>
      </c>
      <c r="X579" s="122" t="str">
        <f t="shared" si="61"/>
        <v/>
      </c>
      <c r="Y579" s="119">
        <f>SUMIF(Virkedager!C:C,"&lt;" &amp; H579,Virkedager!A:A)-SUMIF(Virkedager!C:C,"&lt;" &amp; X579,Virkedager!A:A)</f>
        <v>0</v>
      </c>
      <c r="Z579" s="121" t="str">
        <f t="shared" si="62"/>
        <v/>
      </c>
      <c r="AA579" s="123" t="str">
        <f t="shared" si="57"/>
        <v/>
      </c>
      <c r="AB579" s="124" t="str">
        <f t="shared" si="63"/>
        <v/>
      </c>
      <c r="AC579" s="172"/>
    </row>
    <row r="580" spans="2:29" s="139" customFormat="1" ht="15" x14ac:dyDescent="0.25">
      <c r="B580" s="141"/>
      <c r="C580" s="142"/>
      <c r="D580" s="147"/>
      <c r="E580" s="148"/>
      <c r="F580" s="143"/>
      <c r="G580" s="144"/>
      <c r="H580" s="143"/>
      <c r="I580" s="144"/>
      <c r="J580" s="145"/>
      <c r="K580" s="146"/>
      <c r="L580" s="116" t="s">
        <v>77</v>
      </c>
      <c r="M580" s="117" t="s">
        <v>137</v>
      </c>
      <c r="N580" s="118">
        <f t="shared" si="58"/>
        <v>0</v>
      </c>
      <c r="O580" s="118">
        <f t="shared" si="59"/>
        <v>0</v>
      </c>
      <c r="P580" s="119">
        <f>SUMIF(Virkedager!C:C,"&lt;" &amp; H580,Virkedager!A:A)-SUMIF(Virkedager!C:C,"&lt;" &amp; F580,Virkedager!A:A)</f>
        <v>0</v>
      </c>
      <c r="Q580" s="120" t="str">
        <f t="shared" si="60"/>
        <v>Operatøraksess</v>
      </c>
      <c r="R580" s="121">
        <f>MATCH(Q580,'SLA-parameter DRIFT'!A:A,0)</f>
        <v>16</v>
      </c>
      <c r="S580" s="118" t="e">
        <f>VLOOKUP(DATE(YEAR(F580),MONTH(F580),DAY(F580)),Virkedager!C:G,IF(E580="B",3,2),0)+INDEX('SLA-parameter DRIFT'!D:D,R580+2)</f>
        <v>#N/A</v>
      </c>
      <c r="T580" s="122" t="e">
        <f>VLOOKUP(DATE(YEAR(F580),MONTH(F580),DAY(F580)),Virkedager!C:G,2,0)+INDEX('SLA-parameter DRIFT'!B:B,R580+1)</f>
        <v>#N/A</v>
      </c>
      <c r="U580" s="173" t="e">
        <f>VLOOKUP(DATE(YEAR(F580),MONTH(F580),DAY(F580)),Virkedager!C:G,IF(E580="B",3,2)+INDEX('SLA-parameter DRIFT'!E:E,R580+0,0),0)+INDEX('SLA-parameter DRIFT'!D:D,R580+1)</f>
        <v>#N/A</v>
      </c>
      <c r="V580" s="122" t="e">
        <f>VLOOKUP(DATE(YEAR(F580),MONTH(F580),DAY(F580)),Virkedager!C:G,2,0)+INDEX('SLA-parameter DRIFT'!B:B,R580+2)</f>
        <v>#N/A</v>
      </c>
      <c r="W580" s="118" t="e">
        <f>VLOOKUP(DATE(YEAR(F580),MONTH(F580),DAY(F580)),Virkedager!C:G,IF(E580="B",4,3)+INDEX('SLA-parameter DRIFT'!E:E,R580+2,0),0)+INDEX('SLA-parameter DRIFT'!D:D,R580+2)</f>
        <v>#N/A</v>
      </c>
      <c r="X580" s="122" t="str">
        <f t="shared" si="61"/>
        <v/>
      </c>
      <c r="Y580" s="119">
        <f>SUMIF(Virkedager!C:C,"&lt;" &amp; H580,Virkedager!A:A)-SUMIF(Virkedager!C:C,"&lt;" &amp; X580,Virkedager!A:A)</f>
        <v>0</v>
      </c>
      <c r="Z580" s="121" t="str">
        <f t="shared" si="62"/>
        <v/>
      </c>
      <c r="AA580" s="123" t="str">
        <f t="shared" si="57"/>
        <v/>
      </c>
      <c r="AB580" s="124" t="str">
        <f t="shared" si="63"/>
        <v/>
      </c>
      <c r="AC580" s="172"/>
    </row>
    <row r="581" spans="2:29" s="139" customFormat="1" ht="15" x14ac:dyDescent="0.25">
      <c r="B581" s="141"/>
      <c r="C581" s="142"/>
      <c r="D581" s="147"/>
      <c r="E581" s="148"/>
      <c r="F581" s="143"/>
      <c r="G581" s="144"/>
      <c r="H581" s="143"/>
      <c r="I581" s="144"/>
      <c r="J581" s="145"/>
      <c r="K581" s="146"/>
      <c r="L581" s="116" t="s">
        <v>77</v>
      </c>
      <c r="M581" s="117" t="s">
        <v>137</v>
      </c>
      <c r="N581" s="118">
        <f t="shared" si="58"/>
        <v>0</v>
      </c>
      <c r="O581" s="118">
        <f t="shared" si="59"/>
        <v>0</v>
      </c>
      <c r="P581" s="119">
        <f>SUMIF(Virkedager!C:C,"&lt;" &amp; H581,Virkedager!A:A)-SUMIF(Virkedager!C:C,"&lt;" &amp; F581,Virkedager!A:A)</f>
        <v>0</v>
      </c>
      <c r="Q581" s="120" t="str">
        <f t="shared" si="60"/>
        <v>Operatøraksess</v>
      </c>
      <c r="R581" s="121">
        <f>MATCH(Q581,'SLA-parameter DRIFT'!A:A,0)</f>
        <v>16</v>
      </c>
      <c r="S581" s="118" t="e">
        <f>VLOOKUP(DATE(YEAR(F581),MONTH(F581),DAY(F581)),Virkedager!C:G,IF(E581="B",3,2),0)+INDEX('SLA-parameter DRIFT'!D:D,R581+2)</f>
        <v>#N/A</v>
      </c>
      <c r="T581" s="122" t="e">
        <f>VLOOKUP(DATE(YEAR(F581),MONTH(F581),DAY(F581)),Virkedager!C:G,2,0)+INDEX('SLA-parameter DRIFT'!B:B,R581+1)</f>
        <v>#N/A</v>
      </c>
      <c r="U581" s="173" t="e">
        <f>VLOOKUP(DATE(YEAR(F581),MONTH(F581),DAY(F581)),Virkedager!C:G,IF(E581="B",3,2)+INDEX('SLA-parameter DRIFT'!E:E,R581+0,0),0)+INDEX('SLA-parameter DRIFT'!D:D,R581+1)</f>
        <v>#N/A</v>
      </c>
      <c r="V581" s="122" t="e">
        <f>VLOOKUP(DATE(YEAR(F581),MONTH(F581),DAY(F581)),Virkedager!C:G,2,0)+INDEX('SLA-parameter DRIFT'!B:B,R581+2)</f>
        <v>#N/A</v>
      </c>
      <c r="W581" s="118" t="e">
        <f>VLOOKUP(DATE(YEAR(F581),MONTH(F581),DAY(F581)),Virkedager!C:G,IF(E581="B",4,3)+INDEX('SLA-parameter DRIFT'!E:E,R581+2,0),0)+INDEX('SLA-parameter DRIFT'!D:D,R581+2)</f>
        <v>#N/A</v>
      </c>
      <c r="X581" s="122" t="str">
        <f t="shared" si="61"/>
        <v/>
      </c>
      <c r="Y581" s="119">
        <f>SUMIF(Virkedager!C:C,"&lt;" &amp; H581,Virkedager!A:A)-SUMIF(Virkedager!C:C,"&lt;" &amp; X581,Virkedager!A:A)</f>
        <v>0</v>
      </c>
      <c r="Z581" s="121" t="str">
        <f t="shared" si="62"/>
        <v/>
      </c>
      <c r="AA581" s="123" t="str">
        <f t="shared" ref="AA581:AA644" si="64">IF(ISBLANK(F581),"",IF(Z581,0,IF(Y581&gt;60,60,Y581)))</f>
        <v/>
      </c>
      <c r="AB581" s="124" t="str">
        <f t="shared" si="63"/>
        <v/>
      </c>
      <c r="AC581" s="172"/>
    </row>
    <row r="582" spans="2:29" s="139" customFormat="1" ht="15" x14ac:dyDescent="0.25">
      <c r="B582" s="141"/>
      <c r="C582" s="142"/>
      <c r="D582" s="147"/>
      <c r="E582" s="148"/>
      <c r="F582" s="143"/>
      <c r="G582" s="144"/>
      <c r="H582" s="143"/>
      <c r="I582" s="144"/>
      <c r="J582" s="145"/>
      <c r="K582" s="146"/>
      <c r="L582" s="116" t="s">
        <v>77</v>
      </c>
      <c r="M582" s="117" t="s">
        <v>137</v>
      </c>
      <c r="N582" s="118">
        <f t="shared" si="58"/>
        <v>0</v>
      </c>
      <c r="O582" s="118">
        <f t="shared" si="59"/>
        <v>0</v>
      </c>
      <c r="P582" s="119">
        <f>SUMIF(Virkedager!C:C,"&lt;" &amp; H582,Virkedager!A:A)-SUMIF(Virkedager!C:C,"&lt;" &amp; F582,Virkedager!A:A)</f>
        <v>0</v>
      </c>
      <c r="Q582" s="120" t="str">
        <f t="shared" si="60"/>
        <v>Operatøraksess</v>
      </c>
      <c r="R582" s="121">
        <f>MATCH(Q582,'SLA-parameter DRIFT'!A:A,0)</f>
        <v>16</v>
      </c>
      <c r="S582" s="118" t="e">
        <f>VLOOKUP(DATE(YEAR(F582),MONTH(F582),DAY(F582)),Virkedager!C:G,IF(E582="B",3,2),0)+INDEX('SLA-parameter DRIFT'!D:D,R582+2)</f>
        <v>#N/A</v>
      </c>
      <c r="T582" s="122" t="e">
        <f>VLOOKUP(DATE(YEAR(F582),MONTH(F582),DAY(F582)),Virkedager!C:G,2,0)+INDEX('SLA-parameter DRIFT'!B:B,R582+1)</f>
        <v>#N/A</v>
      </c>
      <c r="U582" s="173" t="e">
        <f>VLOOKUP(DATE(YEAR(F582),MONTH(F582),DAY(F582)),Virkedager!C:G,IF(E582="B",3,2)+INDEX('SLA-parameter DRIFT'!E:E,R582+0,0),0)+INDEX('SLA-parameter DRIFT'!D:D,R582+1)</f>
        <v>#N/A</v>
      </c>
      <c r="V582" s="122" t="e">
        <f>VLOOKUP(DATE(YEAR(F582),MONTH(F582),DAY(F582)),Virkedager!C:G,2,0)+INDEX('SLA-parameter DRIFT'!B:B,R582+2)</f>
        <v>#N/A</v>
      </c>
      <c r="W582" s="118" t="e">
        <f>VLOOKUP(DATE(YEAR(F582),MONTH(F582),DAY(F582)),Virkedager!C:G,IF(E582="B",4,3)+INDEX('SLA-parameter DRIFT'!E:E,R582+2,0),0)+INDEX('SLA-parameter DRIFT'!D:D,R582+2)</f>
        <v>#N/A</v>
      </c>
      <c r="X582" s="122" t="str">
        <f t="shared" si="61"/>
        <v/>
      </c>
      <c r="Y582" s="119">
        <f>SUMIF(Virkedager!C:C,"&lt;" &amp; H582,Virkedager!A:A)-SUMIF(Virkedager!C:C,"&lt;" &amp; X582,Virkedager!A:A)</f>
        <v>0</v>
      </c>
      <c r="Z582" s="121" t="str">
        <f t="shared" si="62"/>
        <v/>
      </c>
      <c r="AA582" s="123" t="str">
        <f t="shared" si="64"/>
        <v/>
      </c>
      <c r="AB582" s="124" t="str">
        <f t="shared" si="63"/>
        <v/>
      </c>
      <c r="AC582" s="172"/>
    </row>
    <row r="583" spans="2:29" s="139" customFormat="1" ht="15" x14ac:dyDescent="0.25">
      <c r="B583" s="141"/>
      <c r="C583" s="142"/>
      <c r="D583" s="147"/>
      <c r="E583" s="148"/>
      <c r="F583" s="143"/>
      <c r="G583" s="144"/>
      <c r="H583" s="143"/>
      <c r="I583" s="144"/>
      <c r="J583" s="145"/>
      <c r="K583" s="146"/>
      <c r="L583" s="116" t="s">
        <v>77</v>
      </c>
      <c r="M583" s="117" t="s">
        <v>137</v>
      </c>
      <c r="N583" s="118">
        <f t="shared" ref="N583:N646" si="65">DATE(YEAR(F583),MONTH(F583),DAY(F583))+TIME(HOUR(G583),MINUTE(G583),0)</f>
        <v>0</v>
      </c>
      <c r="O583" s="118">
        <f t="shared" ref="O583:O646" si="66">DATE(YEAR(H583),MONTH(H583),DAY(H583))+TIME(HOUR(I583),MINUTE(I583),0)</f>
        <v>0</v>
      </c>
      <c r="P583" s="119">
        <f>SUMIF(Virkedager!C:C,"&lt;" &amp; H583,Virkedager!A:A)-SUMIF(Virkedager!C:C,"&lt;" &amp; F583,Virkedager!A:A)</f>
        <v>0</v>
      </c>
      <c r="Q583" s="120" t="str">
        <f t="shared" ref="Q583:Q646" si="67">L583 &amp; IF(L583&lt;&gt;"Jara ADSL Basis",""," (" &amp; IF(AND(M583&lt;&gt;"Distrikt",M583&lt;&gt;""),"Sentralt","Distrikt") &amp; ")")</f>
        <v>Operatøraksess</v>
      </c>
      <c r="R583" s="121">
        <f>MATCH(Q583,'SLA-parameter DRIFT'!A:A,0)</f>
        <v>16</v>
      </c>
      <c r="S583" s="118" t="e">
        <f>VLOOKUP(DATE(YEAR(F583),MONTH(F583),DAY(F583)),Virkedager!C:G,IF(E583="B",3,2),0)+INDEX('SLA-parameter DRIFT'!D:D,R583+2)</f>
        <v>#N/A</v>
      </c>
      <c r="T583" s="122" t="e">
        <f>VLOOKUP(DATE(YEAR(F583),MONTH(F583),DAY(F583)),Virkedager!C:G,2,0)+INDEX('SLA-parameter DRIFT'!B:B,R583+1)</f>
        <v>#N/A</v>
      </c>
      <c r="U583" s="173" t="e">
        <f>VLOOKUP(DATE(YEAR(F583),MONTH(F583),DAY(F583)),Virkedager!C:G,IF(E583="B",3,2)+INDEX('SLA-parameter DRIFT'!E:E,R583+0,0),0)+INDEX('SLA-parameter DRIFT'!D:D,R583+1)</f>
        <v>#N/A</v>
      </c>
      <c r="V583" s="122" t="e">
        <f>VLOOKUP(DATE(YEAR(F583),MONTH(F583),DAY(F583)),Virkedager!C:G,2,0)+INDEX('SLA-parameter DRIFT'!B:B,R583+2)</f>
        <v>#N/A</v>
      </c>
      <c r="W583" s="118" t="e">
        <f>VLOOKUP(DATE(YEAR(F583),MONTH(F583),DAY(F583)),Virkedager!C:G,IF(E583="B",4,3)+INDEX('SLA-parameter DRIFT'!E:E,R583+2,0),0)+INDEX('SLA-parameter DRIFT'!D:D,R583+2)</f>
        <v>#N/A</v>
      </c>
      <c r="X583" s="122" t="str">
        <f t="shared" ref="X583:X646" si="68">IF(ISBLANK(F583),"",IF(N583&lt;T583,S583,IF(AND(T583&lt;=N583,N583&lt;V583),U583,IF(V583&lt;=N583,W583,0))))</f>
        <v/>
      </c>
      <c r="Y583" s="119">
        <f>SUMIF(Virkedager!C:C,"&lt;" &amp; H583,Virkedager!A:A)-SUMIF(Virkedager!C:C,"&lt;" &amp; X583,Virkedager!A:A)</f>
        <v>0</v>
      </c>
      <c r="Z583" s="121" t="str">
        <f t="shared" ref="Z583:Z646" si="69">IF(ISBLANK(F583),"",O583&lt;X583)</f>
        <v/>
      </c>
      <c r="AA583" s="123" t="str">
        <f t="shared" si="64"/>
        <v/>
      </c>
      <c r="AB583" s="124" t="str">
        <f t="shared" si="63"/>
        <v/>
      </c>
      <c r="AC583" s="172"/>
    </row>
    <row r="584" spans="2:29" s="139" customFormat="1" ht="15" x14ac:dyDescent="0.25">
      <c r="B584" s="141"/>
      <c r="C584" s="142"/>
      <c r="D584" s="147"/>
      <c r="E584" s="148"/>
      <c r="F584" s="143"/>
      <c r="G584" s="144"/>
      <c r="H584" s="143"/>
      <c r="I584" s="144"/>
      <c r="J584" s="145"/>
      <c r="K584" s="146"/>
      <c r="L584" s="116" t="s">
        <v>77</v>
      </c>
      <c r="M584" s="117" t="s">
        <v>137</v>
      </c>
      <c r="N584" s="118">
        <f t="shared" si="65"/>
        <v>0</v>
      </c>
      <c r="O584" s="118">
        <f t="shared" si="66"/>
        <v>0</v>
      </c>
      <c r="P584" s="119">
        <f>SUMIF(Virkedager!C:C,"&lt;" &amp; H584,Virkedager!A:A)-SUMIF(Virkedager!C:C,"&lt;" &amp; F584,Virkedager!A:A)</f>
        <v>0</v>
      </c>
      <c r="Q584" s="120" t="str">
        <f t="shared" si="67"/>
        <v>Operatøraksess</v>
      </c>
      <c r="R584" s="121">
        <f>MATCH(Q584,'SLA-parameter DRIFT'!A:A,0)</f>
        <v>16</v>
      </c>
      <c r="S584" s="118" t="e">
        <f>VLOOKUP(DATE(YEAR(F584),MONTH(F584),DAY(F584)),Virkedager!C:G,IF(E584="B",3,2),0)+INDEX('SLA-parameter DRIFT'!D:D,R584+2)</f>
        <v>#N/A</v>
      </c>
      <c r="T584" s="122" t="e">
        <f>VLOOKUP(DATE(YEAR(F584),MONTH(F584),DAY(F584)),Virkedager!C:G,2,0)+INDEX('SLA-parameter DRIFT'!B:B,R584+1)</f>
        <v>#N/A</v>
      </c>
      <c r="U584" s="173" t="e">
        <f>VLOOKUP(DATE(YEAR(F584),MONTH(F584),DAY(F584)),Virkedager!C:G,IF(E584="B",3,2)+INDEX('SLA-parameter DRIFT'!E:E,R584+0,0),0)+INDEX('SLA-parameter DRIFT'!D:D,R584+1)</f>
        <v>#N/A</v>
      </c>
      <c r="V584" s="122" t="e">
        <f>VLOOKUP(DATE(YEAR(F584),MONTH(F584),DAY(F584)),Virkedager!C:G,2,0)+INDEX('SLA-parameter DRIFT'!B:B,R584+2)</f>
        <v>#N/A</v>
      </c>
      <c r="W584" s="118" t="e">
        <f>VLOOKUP(DATE(YEAR(F584),MONTH(F584),DAY(F584)),Virkedager!C:G,IF(E584="B",4,3)+INDEX('SLA-parameter DRIFT'!E:E,R584+2,0),0)+INDEX('SLA-parameter DRIFT'!D:D,R584+2)</f>
        <v>#N/A</v>
      </c>
      <c r="X584" s="122" t="str">
        <f t="shared" si="68"/>
        <v/>
      </c>
      <c r="Y584" s="119">
        <f>SUMIF(Virkedager!C:C,"&lt;" &amp; H584,Virkedager!A:A)-SUMIF(Virkedager!C:C,"&lt;" &amp; X584,Virkedager!A:A)</f>
        <v>0</v>
      </c>
      <c r="Z584" s="121" t="str">
        <f t="shared" si="69"/>
        <v/>
      </c>
      <c r="AA584" s="123" t="str">
        <f t="shared" si="64"/>
        <v/>
      </c>
      <c r="AB584" s="124" t="str">
        <f t="shared" si="63"/>
        <v/>
      </c>
      <c r="AC584" s="172"/>
    </row>
    <row r="585" spans="2:29" s="139" customFormat="1" ht="15" x14ac:dyDescent="0.25">
      <c r="B585" s="141"/>
      <c r="C585" s="142"/>
      <c r="D585" s="147"/>
      <c r="E585" s="148"/>
      <c r="F585" s="143"/>
      <c r="G585" s="144"/>
      <c r="H585" s="143"/>
      <c r="I585" s="144"/>
      <c r="J585" s="145"/>
      <c r="K585" s="146"/>
      <c r="L585" s="116" t="s">
        <v>77</v>
      </c>
      <c r="M585" s="117" t="s">
        <v>137</v>
      </c>
      <c r="N585" s="118">
        <f t="shared" si="65"/>
        <v>0</v>
      </c>
      <c r="O585" s="118">
        <f t="shared" si="66"/>
        <v>0</v>
      </c>
      <c r="P585" s="119">
        <f>SUMIF(Virkedager!C:C,"&lt;" &amp; H585,Virkedager!A:A)-SUMIF(Virkedager!C:C,"&lt;" &amp; F585,Virkedager!A:A)</f>
        <v>0</v>
      </c>
      <c r="Q585" s="120" t="str">
        <f t="shared" si="67"/>
        <v>Operatøraksess</v>
      </c>
      <c r="R585" s="121">
        <f>MATCH(Q585,'SLA-parameter DRIFT'!A:A,0)</f>
        <v>16</v>
      </c>
      <c r="S585" s="118" t="e">
        <f>VLOOKUP(DATE(YEAR(F585),MONTH(F585),DAY(F585)),Virkedager!C:G,IF(E585="B",3,2),0)+INDEX('SLA-parameter DRIFT'!D:D,R585+2)</f>
        <v>#N/A</v>
      </c>
      <c r="T585" s="122" t="e">
        <f>VLOOKUP(DATE(YEAR(F585),MONTH(F585),DAY(F585)),Virkedager!C:G,2,0)+INDEX('SLA-parameter DRIFT'!B:B,R585+1)</f>
        <v>#N/A</v>
      </c>
      <c r="U585" s="173" t="e">
        <f>VLOOKUP(DATE(YEAR(F585),MONTH(F585),DAY(F585)),Virkedager!C:G,IF(E585="B",3,2)+INDEX('SLA-parameter DRIFT'!E:E,R585+0,0),0)+INDEX('SLA-parameter DRIFT'!D:D,R585+1)</f>
        <v>#N/A</v>
      </c>
      <c r="V585" s="122" t="e">
        <f>VLOOKUP(DATE(YEAR(F585),MONTH(F585),DAY(F585)),Virkedager!C:G,2,0)+INDEX('SLA-parameter DRIFT'!B:B,R585+2)</f>
        <v>#N/A</v>
      </c>
      <c r="W585" s="118" t="e">
        <f>VLOOKUP(DATE(YEAR(F585),MONTH(F585),DAY(F585)),Virkedager!C:G,IF(E585="B",4,3)+INDEX('SLA-parameter DRIFT'!E:E,R585+2,0),0)+INDEX('SLA-parameter DRIFT'!D:D,R585+2)</f>
        <v>#N/A</v>
      </c>
      <c r="X585" s="122" t="str">
        <f t="shared" si="68"/>
        <v/>
      </c>
      <c r="Y585" s="119">
        <f>SUMIF(Virkedager!C:C,"&lt;" &amp; H585,Virkedager!A:A)-SUMIF(Virkedager!C:C,"&lt;" &amp; X585,Virkedager!A:A)</f>
        <v>0</v>
      </c>
      <c r="Z585" s="121" t="str">
        <f t="shared" si="69"/>
        <v/>
      </c>
      <c r="AA585" s="123" t="str">
        <f t="shared" si="64"/>
        <v/>
      </c>
      <c r="AB585" s="124" t="str">
        <f t="shared" si="63"/>
        <v/>
      </c>
      <c r="AC585" s="172"/>
    </row>
    <row r="586" spans="2:29" s="139" customFormat="1" ht="15" x14ac:dyDescent="0.25">
      <c r="B586" s="141"/>
      <c r="C586" s="142"/>
      <c r="D586" s="147"/>
      <c r="E586" s="148"/>
      <c r="F586" s="143"/>
      <c r="G586" s="144"/>
      <c r="H586" s="143"/>
      <c r="I586" s="144"/>
      <c r="J586" s="145"/>
      <c r="K586" s="146"/>
      <c r="L586" s="116" t="s">
        <v>77</v>
      </c>
      <c r="M586" s="117" t="s">
        <v>137</v>
      </c>
      <c r="N586" s="118">
        <f t="shared" si="65"/>
        <v>0</v>
      </c>
      <c r="O586" s="118">
        <f t="shared" si="66"/>
        <v>0</v>
      </c>
      <c r="P586" s="119">
        <f>SUMIF(Virkedager!C:C,"&lt;" &amp; H586,Virkedager!A:A)-SUMIF(Virkedager!C:C,"&lt;" &amp; F586,Virkedager!A:A)</f>
        <v>0</v>
      </c>
      <c r="Q586" s="120" t="str">
        <f t="shared" si="67"/>
        <v>Operatøraksess</v>
      </c>
      <c r="R586" s="121">
        <f>MATCH(Q586,'SLA-parameter DRIFT'!A:A,0)</f>
        <v>16</v>
      </c>
      <c r="S586" s="118" t="e">
        <f>VLOOKUP(DATE(YEAR(F586),MONTH(F586),DAY(F586)),Virkedager!C:G,IF(E586="B",3,2),0)+INDEX('SLA-parameter DRIFT'!D:D,R586+2)</f>
        <v>#N/A</v>
      </c>
      <c r="T586" s="122" t="e">
        <f>VLOOKUP(DATE(YEAR(F586),MONTH(F586),DAY(F586)),Virkedager!C:G,2,0)+INDEX('SLA-parameter DRIFT'!B:B,R586+1)</f>
        <v>#N/A</v>
      </c>
      <c r="U586" s="173" t="e">
        <f>VLOOKUP(DATE(YEAR(F586),MONTH(F586),DAY(F586)),Virkedager!C:G,IF(E586="B",3,2)+INDEX('SLA-parameter DRIFT'!E:E,R586+0,0),0)+INDEX('SLA-parameter DRIFT'!D:D,R586+1)</f>
        <v>#N/A</v>
      </c>
      <c r="V586" s="122" t="e">
        <f>VLOOKUP(DATE(YEAR(F586),MONTH(F586),DAY(F586)),Virkedager!C:G,2,0)+INDEX('SLA-parameter DRIFT'!B:B,R586+2)</f>
        <v>#N/A</v>
      </c>
      <c r="W586" s="118" t="e">
        <f>VLOOKUP(DATE(YEAR(F586),MONTH(F586),DAY(F586)),Virkedager!C:G,IF(E586="B",4,3)+INDEX('SLA-parameter DRIFT'!E:E,R586+2,0),0)+INDEX('SLA-parameter DRIFT'!D:D,R586+2)</f>
        <v>#N/A</v>
      </c>
      <c r="X586" s="122" t="str">
        <f t="shared" si="68"/>
        <v/>
      </c>
      <c r="Y586" s="119">
        <f>SUMIF(Virkedager!C:C,"&lt;" &amp; H586,Virkedager!A:A)-SUMIF(Virkedager!C:C,"&lt;" &amp; X586,Virkedager!A:A)</f>
        <v>0</v>
      </c>
      <c r="Z586" s="121" t="str">
        <f t="shared" si="69"/>
        <v/>
      </c>
      <c r="AA586" s="123" t="str">
        <f t="shared" si="64"/>
        <v/>
      </c>
      <c r="AB586" s="124" t="str">
        <f t="shared" si="63"/>
        <v/>
      </c>
      <c r="AC586" s="172"/>
    </row>
    <row r="587" spans="2:29" s="139" customFormat="1" ht="15" x14ac:dyDescent="0.25">
      <c r="B587" s="141"/>
      <c r="C587" s="142"/>
      <c r="D587" s="147"/>
      <c r="E587" s="148"/>
      <c r="F587" s="143"/>
      <c r="G587" s="144"/>
      <c r="H587" s="143"/>
      <c r="I587" s="144"/>
      <c r="J587" s="145"/>
      <c r="K587" s="146"/>
      <c r="L587" s="116" t="s">
        <v>77</v>
      </c>
      <c r="M587" s="117" t="s">
        <v>137</v>
      </c>
      <c r="N587" s="118">
        <f t="shared" si="65"/>
        <v>0</v>
      </c>
      <c r="O587" s="118">
        <f t="shared" si="66"/>
        <v>0</v>
      </c>
      <c r="P587" s="119">
        <f>SUMIF(Virkedager!C:C,"&lt;" &amp; H587,Virkedager!A:A)-SUMIF(Virkedager!C:C,"&lt;" &amp; F587,Virkedager!A:A)</f>
        <v>0</v>
      </c>
      <c r="Q587" s="120" t="str">
        <f t="shared" si="67"/>
        <v>Operatøraksess</v>
      </c>
      <c r="R587" s="121">
        <f>MATCH(Q587,'SLA-parameter DRIFT'!A:A,0)</f>
        <v>16</v>
      </c>
      <c r="S587" s="118" t="e">
        <f>VLOOKUP(DATE(YEAR(F587),MONTH(F587),DAY(F587)),Virkedager!C:G,IF(E587="B",3,2),0)+INDEX('SLA-parameter DRIFT'!D:D,R587+2)</f>
        <v>#N/A</v>
      </c>
      <c r="T587" s="122" t="e">
        <f>VLOOKUP(DATE(YEAR(F587),MONTH(F587),DAY(F587)),Virkedager!C:G,2,0)+INDEX('SLA-parameter DRIFT'!B:B,R587+1)</f>
        <v>#N/A</v>
      </c>
      <c r="U587" s="173" t="e">
        <f>VLOOKUP(DATE(YEAR(F587),MONTH(F587),DAY(F587)),Virkedager!C:G,IF(E587="B",3,2)+INDEX('SLA-parameter DRIFT'!E:E,R587+0,0),0)+INDEX('SLA-parameter DRIFT'!D:D,R587+1)</f>
        <v>#N/A</v>
      </c>
      <c r="V587" s="122" t="e">
        <f>VLOOKUP(DATE(YEAR(F587),MONTH(F587),DAY(F587)),Virkedager!C:G,2,0)+INDEX('SLA-parameter DRIFT'!B:B,R587+2)</f>
        <v>#N/A</v>
      </c>
      <c r="W587" s="118" t="e">
        <f>VLOOKUP(DATE(YEAR(F587),MONTH(F587),DAY(F587)),Virkedager!C:G,IF(E587="B",4,3)+INDEX('SLA-parameter DRIFT'!E:E,R587+2,0),0)+INDEX('SLA-parameter DRIFT'!D:D,R587+2)</f>
        <v>#N/A</v>
      </c>
      <c r="X587" s="122" t="str">
        <f t="shared" si="68"/>
        <v/>
      </c>
      <c r="Y587" s="119">
        <f>SUMIF(Virkedager!C:C,"&lt;" &amp; H587,Virkedager!A:A)-SUMIF(Virkedager!C:C,"&lt;" &amp; X587,Virkedager!A:A)</f>
        <v>0</v>
      </c>
      <c r="Z587" s="121" t="str">
        <f t="shared" si="69"/>
        <v/>
      </c>
      <c r="AA587" s="123" t="str">
        <f t="shared" si="64"/>
        <v/>
      </c>
      <c r="AB587" s="124" t="str">
        <f t="shared" si="63"/>
        <v/>
      </c>
      <c r="AC587" s="172"/>
    </row>
    <row r="588" spans="2:29" s="139" customFormat="1" ht="15" x14ac:dyDescent="0.25">
      <c r="B588" s="141"/>
      <c r="C588" s="142"/>
      <c r="D588" s="147"/>
      <c r="E588" s="148"/>
      <c r="F588" s="143"/>
      <c r="G588" s="144"/>
      <c r="H588" s="143"/>
      <c r="I588" s="144"/>
      <c r="J588" s="145"/>
      <c r="K588" s="146"/>
      <c r="L588" s="116" t="s">
        <v>77</v>
      </c>
      <c r="M588" s="117" t="s">
        <v>137</v>
      </c>
      <c r="N588" s="118">
        <f t="shared" si="65"/>
        <v>0</v>
      </c>
      <c r="O588" s="118">
        <f t="shared" si="66"/>
        <v>0</v>
      </c>
      <c r="P588" s="119">
        <f>SUMIF(Virkedager!C:C,"&lt;" &amp; H588,Virkedager!A:A)-SUMIF(Virkedager!C:C,"&lt;" &amp; F588,Virkedager!A:A)</f>
        <v>0</v>
      </c>
      <c r="Q588" s="120" t="str">
        <f t="shared" si="67"/>
        <v>Operatøraksess</v>
      </c>
      <c r="R588" s="121">
        <f>MATCH(Q588,'SLA-parameter DRIFT'!A:A,0)</f>
        <v>16</v>
      </c>
      <c r="S588" s="118" t="e">
        <f>VLOOKUP(DATE(YEAR(F588),MONTH(F588),DAY(F588)),Virkedager!C:G,IF(E588="B",3,2),0)+INDEX('SLA-parameter DRIFT'!D:D,R588+2)</f>
        <v>#N/A</v>
      </c>
      <c r="T588" s="122" t="e">
        <f>VLOOKUP(DATE(YEAR(F588),MONTH(F588),DAY(F588)),Virkedager!C:G,2,0)+INDEX('SLA-parameter DRIFT'!B:B,R588+1)</f>
        <v>#N/A</v>
      </c>
      <c r="U588" s="173" t="e">
        <f>VLOOKUP(DATE(YEAR(F588),MONTH(F588),DAY(F588)),Virkedager!C:G,IF(E588="B",3,2)+INDEX('SLA-parameter DRIFT'!E:E,R588+0,0),0)+INDEX('SLA-parameter DRIFT'!D:D,R588+1)</f>
        <v>#N/A</v>
      </c>
      <c r="V588" s="122" t="e">
        <f>VLOOKUP(DATE(YEAR(F588),MONTH(F588),DAY(F588)),Virkedager!C:G,2,0)+INDEX('SLA-parameter DRIFT'!B:B,R588+2)</f>
        <v>#N/A</v>
      </c>
      <c r="W588" s="118" t="e">
        <f>VLOOKUP(DATE(YEAR(F588),MONTH(F588),DAY(F588)),Virkedager!C:G,IF(E588="B",4,3)+INDEX('SLA-parameter DRIFT'!E:E,R588+2,0),0)+INDEX('SLA-parameter DRIFT'!D:D,R588+2)</f>
        <v>#N/A</v>
      </c>
      <c r="X588" s="122" t="str">
        <f t="shared" si="68"/>
        <v/>
      </c>
      <c r="Y588" s="119">
        <f>SUMIF(Virkedager!C:C,"&lt;" &amp; H588,Virkedager!A:A)-SUMIF(Virkedager!C:C,"&lt;" &amp; X588,Virkedager!A:A)</f>
        <v>0</v>
      </c>
      <c r="Z588" s="121" t="str">
        <f t="shared" si="69"/>
        <v/>
      </c>
      <c r="AA588" s="123" t="str">
        <f t="shared" si="64"/>
        <v/>
      </c>
      <c r="AB588" s="124" t="str">
        <f t="shared" si="63"/>
        <v/>
      </c>
      <c r="AC588" s="172"/>
    </row>
    <row r="589" spans="2:29" s="139" customFormat="1" ht="15" x14ac:dyDescent="0.25">
      <c r="B589" s="141"/>
      <c r="C589" s="142"/>
      <c r="D589" s="147"/>
      <c r="E589" s="148"/>
      <c r="F589" s="143"/>
      <c r="G589" s="144"/>
      <c r="H589" s="143"/>
      <c r="I589" s="144"/>
      <c r="J589" s="145"/>
      <c r="K589" s="146"/>
      <c r="L589" s="116" t="s">
        <v>77</v>
      </c>
      <c r="M589" s="117" t="s">
        <v>137</v>
      </c>
      <c r="N589" s="118">
        <f t="shared" si="65"/>
        <v>0</v>
      </c>
      <c r="O589" s="118">
        <f t="shared" si="66"/>
        <v>0</v>
      </c>
      <c r="P589" s="119">
        <f>SUMIF(Virkedager!C:C,"&lt;" &amp; H589,Virkedager!A:A)-SUMIF(Virkedager!C:C,"&lt;" &amp; F589,Virkedager!A:A)</f>
        <v>0</v>
      </c>
      <c r="Q589" s="120" t="str">
        <f t="shared" si="67"/>
        <v>Operatøraksess</v>
      </c>
      <c r="R589" s="121">
        <f>MATCH(Q589,'SLA-parameter DRIFT'!A:A,0)</f>
        <v>16</v>
      </c>
      <c r="S589" s="118" t="e">
        <f>VLOOKUP(DATE(YEAR(F589),MONTH(F589),DAY(F589)),Virkedager!C:G,IF(E589="B",3,2),0)+INDEX('SLA-parameter DRIFT'!D:D,R589+2)</f>
        <v>#N/A</v>
      </c>
      <c r="T589" s="122" t="e">
        <f>VLOOKUP(DATE(YEAR(F589),MONTH(F589),DAY(F589)),Virkedager!C:G,2,0)+INDEX('SLA-parameter DRIFT'!B:B,R589+1)</f>
        <v>#N/A</v>
      </c>
      <c r="U589" s="173" t="e">
        <f>VLOOKUP(DATE(YEAR(F589),MONTH(F589),DAY(F589)),Virkedager!C:G,IF(E589="B",3,2)+INDEX('SLA-parameter DRIFT'!E:E,R589+0,0),0)+INDEX('SLA-parameter DRIFT'!D:D,R589+1)</f>
        <v>#N/A</v>
      </c>
      <c r="V589" s="122" t="e">
        <f>VLOOKUP(DATE(YEAR(F589),MONTH(F589),DAY(F589)),Virkedager!C:G,2,0)+INDEX('SLA-parameter DRIFT'!B:B,R589+2)</f>
        <v>#N/A</v>
      </c>
      <c r="W589" s="118" t="e">
        <f>VLOOKUP(DATE(YEAR(F589),MONTH(F589),DAY(F589)),Virkedager!C:G,IF(E589="B",4,3)+INDEX('SLA-parameter DRIFT'!E:E,R589+2,0),0)+INDEX('SLA-parameter DRIFT'!D:D,R589+2)</f>
        <v>#N/A</v>
      </c>
      <c r="X589" s="122" t="str">
        <f t="shared" si="68"/>
        <v/>
      </c>
      <c r="Y589" s="119">
        <f>SUMIF(Virkedager!C:C,"&lt;" &amp; H589,Virkedager!A:A)-SUMIF(Virkedager!C:C,"&lt;" &amp; X589,Virkedager!A:A)</f>
        <v>0</v>
      </c>
      <c r="Z589" s="121" t="str">
        <f t="shared" si="69"/>
        <v/>
      </c>
      <c r="AA589" s="123" t="str">
        <f t="shared" si="64"/>
        <v/>
      </c>
      <c r="AB589" s="124" t="str">
        <f t="shared" si="63"/>
        <v/>
      </c>
      <c r="AC589" s="172"/>
    </row>
    <row r="590" spans="2:29" s="139" customFormat="1" ht="15" x14ac:dyDescent="0.25">
      <c r="B590" s="141"/>
      <c r="C590" s="142"/>
      <c r="D590" s="147"/>
      <c r="E590" s="148"/>
      <c r="F590" s="143"/>
      <c r="G590" s="144"/>
      <c r="H590" s="143"/>
      <c r="I590" s="144"/>
      <c r="J590" s="145"/>
      <c r="K590" s="146"/>
      <c r="L590" s="116" t="s">
        <v>77</v>
      </c>
      <c r="M590" s="117" t="s">
        <v>137</v>
      </c>
      <c r="N590" s="118">
        <f t="shared" si="65"/>
        <v>0</v>
      </c>
      <c r="O590" s="118">
        <f t="shared" si="66"/>
        <v>0</v>
      </c>
      <c r="P590" s="119">
        <f>SUMIF(Virkedager!C:C,"&lt;" &amp; H590,Virkedager!A:A)-SUMIF(Virkedager!C:C,"&lt;" &amp; F590,Virkedager!A:A)</f>
        <v>0</v>
      </c>
      <c r="Q590" s="120" t="str">
        <f t="shared" si="67"/>
        <v>Operatøraksess</v>
      </c>
      <c r="R590" s="121">
        <f>MATCH(Q590,'SLA-parameter DRIFT'!A:A,0)</f>
        <v>16</v>
      </c>
      <c r="S590" s="118" t="e">
        <f>VLOOKUP(DATE(YEAR(F590),MONTH(F590),DAY(F590)),Virkedager!C:G,IF(E590="B",3,2),0)+INDEX('SLA-parameter DRIFT'!D:D,R590+2)</f>
        <v>#N/A</v>
      </c>
      <c r="T590" s="122" t="e">
        <f>VLOOKUP(DATE(YEAR(F590),MONTH(F590),DAY(F590)),Virkedager!C:G,2,0)+INDEX('SLA-parameter DRIFT'!B:B,R590+1)</f>
        <v>#N/A</v>
      </c>
      <c r="U590" s="173" t="e">
        <f>VLOOKUP(DATE(YEAR(F590),MONTH(F590),DAY(F590)),Virkedager!C:G,IF(E590="B",3,2)+INDEX('SLA-parameter DRIFT'!E:E,R590+0,0),0)+INDEX('SLA-parameter DRIFT'!D:D,R590+1)</f>
        <v>#N/A</v>
      </c>
      <c r="V590" s="122" t="e">
        <f>VLOOKUP(DATE(YEAR(F590),MONTH(F590),DAY(F590)),Virkedager!C:G,2,0)+INDEX('SLA-parameter DRIFT'!B:B,R590+2)</f>
        <v>#N/A</v>
      </c>
      <c r="W590" s="118" t="e">
        <f>VLOOKUP(DATE(YEAR(F590),MONTH(F590),DAY(F590)),Virkedager!C:G,IF(E590="B",4,3)+INDEX('SLA-parameter DRIFT'!E:E,R590+2,0),0)+INDEX('SLA-parameter DRIFT'!D:D,R590+2)</f>
        <v>#N/A</v>
      </c>
      <c r="X590" s="122" t="str">
        <f t="shared" si="68"/>
        <v/>
      </c>
      <c r="Y590" s="119">
        <f>SUMIF(Virkedager!C:C,"&lt;" &amp; H590,Virkedager!A:A)-SUMIF(Virkedager!C:C,"&lt;" &amp; X590,Virkedager!A:A)</f>
        <v>0</v>
      </c>
      <c r="Z590" s="121" t="str">
        <f t="shared" si="69"/>
        <v/>
      </c>
      <c r="AA590" s="123" t="str">
        <f t="shared" si="64"/>
        <v/>
      </c>
      <c r="AB590" s="124" t="str">
        <f t="shared" si="63"/>
        <v/>
      </c>
      <c r="AC590" s="172"/>
    </row>
    <row r="591" spans="2:29" s="139" customFormat="1" ht="15" x14ac:dyDescent="0.25">
      <c r="B591" s="141"/>
      <c r="C591" s="142"/>
      <c r="D591" s="147"/>
      <c r="E591" s="148"/>
      <c r="F591" s="143"/>
      <c r="G591" s="144"/>
      <c r="H591" s="143"/>
      <c r="I591" s="144"/>
      <c r="J591" s="145"/>
      <c r="K591" s="146"/>
      <c r="L591" s="116" t="s">
        <v>77</v>
      </c>
      <c r="M591" s="117" t="s">
        <v>137</v>
      </c>
      <c r="N591" s="118">
        <f t="shared" si="65"/>
        <v>0</v>
      </c>
      <c r="O591" s="118">
        <f t="shared" si="66"/>
        <v>0</v>
      </c>
      <c r="P591" s="119">
        <f>SUMIF(Virkedager!C:C,"&lt;" &amp; H591,Virkedager!A:A)-SUMIF(Virkedager!C:C,"&lt;" &amp; F591,Virkedager!A:A)</f>
        <v>0</v>
      </c>
      <c r="Q591" s="120" t="str">
        <f t="shared" si="67"/>
        <v>Operatøraksess</v>
      </c>
      <c r="R591" s="121">
        <f>MATCH(Q591,'SLA-parameter DRIFT'!A:A,0)</f>
        <v>16</v>
      </c>
      <c r="S591" s="118" t="e">
        <f>VLOOKUP(DATE(YEAR(F591),MONTH(F591),DAY(F591)),Virkedager!C:G,IF(E591="B",3,2),0)+INDEX('SLA-parameter DRIFT'!D:D,R591+2)</f>
        <v>#N/A</v>
      </c>
      <c r="T591" s="122" t="e">
        <f>VLOOKUP(DATE(YEAR(F591),MONTH(F591),DAY(F591)),Virkedager!C:G,2,0)+INDEX('SLA-parameter DRIFT'!B:B,R591+1)</f>
        <v>#N/A</v>
      </c>
      <c r="U591" s="173" t="e">
        <f>VLOOKUP(DATE(YEAR(F591),MONTH(F591),DAY(F591)),Virkedager!C:G,IF(E591="B",3,2)+INDEX('SLA-parameter DRIFT'!E:E,R591+0,0),0)+INDEX('SLA-parameter DRIFT'!D:D,R591+1)</f>
        <v>#N/A</v>
      </c>
      <c r="V591" s="122" t="e">
        <f>VLOOKUP(DATE(YEAR(F591),MONTH(F591),DAY(F591)),Virkedager!C:G,2,0)+INDEX('SLA-parameter DRIFT'!B:B,R591+2)</f>
        <v>#N/A</v>
      </c>
      <c r="W591" s="118" t="e">
        <f>VLOOKUP(DATE(YEAR(F591),MONTH(F591),DAY(F591)),Virkedager!C:G,IF(E591="B",4,3)+INDEX('SLA-parameter DRIFT'!E:E,R591+2,0),0)+INDEX('SLA-parameter DRIFT'!D:D,R591+2)</f>
        <v>#N/A</v>
      </c>
      <c r="X591" s="122" t="str">
        <f t="shared" si="68"/>
        <v/>
      </c>
      <c r="Y591" s="119">
        <f>SUMIF(Virkedager!C:C,"&lt;" &amp; H591,Virkedager!A:A)-SUMIF(Virkedager!C:C,"&lt;" &amp; X591,Virkedager!A:A)</f>
        <v>0</v>
      </c>
      <c r="Z591" s="121" t="str">
        <f t="shared" si="69"/>
        <v/>
      </c>
      <c r="AA591" s="123" t="str">
        <f t="shared" si="64"/>
        <v/>
      </c>
      <c r="AB591" s="124" t="str">
        <f t="shared" si="63"/>
        <v/>
      </c>
      <c r="AC591" s="172"/>
    </row>
    <row r="592" spans="2:29" s="139" customFormat="1" ht="15" x14ac:dyDescent="0.25">
      <c r="B592" s="141"/>
      <c r="C592" s="142"/>
      <c r="D592" s="147"/>
      <c r="E592" s="148"/>
      <c r="F592" s="143"/>
      <c r="G592" s="144"/>
      <c r="H592" s="143"/>
      <c r="I592" s="144"/>
      <c r="J592" s="145"/>
      <c r="K592" s="146"/>
      <c r="L592" s="116" t="s">
        <v>77</v>
      </c>
      <c r="M592" s="117" t="s">
        <v>137</v>
      </c>
      <c r="N592" s="118">
        <f t="shared" si="65"/>
        <v>0</v>
      </c>
      <c r="O592" s="118">
        <f t="shared" si="66"/>
        <v>0</v>
      </c>
      <c r="P592" s="119">
        <f>SUMIF(Virkedager!C:C,"&lt;" &amp; H592,Virkedager!A:A)-SUMIF(Virkedager!C:C,"&lt;" &amp; F592,Virkedager!A:A)</f>
        <v>0</v>
      </c>
      <c r="Q592" s="120" t="str">
        <f t="shared" si="67"/>
        <v>Operatøraksess</v>
      </c>
      <c r="R592" s="121">
        <f>MATCH(Q592,'SLA-parameter DRIFT'!A:A,0)</f>
        <v>16</v>
      </c>
      <c r="S592" s="118" t="e">
        <f>VLOOKUP(DATE(YEAR(F592),MONTH(F592),DAY(F592)),Virkedager!C:G,IF(E592="B",3,2),0)+INDEX('SLA-parameter DRIFT'!D:D,R592+2)</f>
        <v>#N/A</v>
      </c>
      <c r="T592" s="122" t="e">
        <f>VLOOKUP(DATE(YEAR(F592),MONTH(F592),DAY(F592)),Virkedager!C:G,2,0)+INDEX('SLA-parameter DRIFT'!B:B,R592+1)</f>
        <v>#N/A</v>
      </c>
      <c r="U592" s="173" t="e">
        <f>VLOOKUP(DATE(YEAR(F592),MONTH(F592),DAY(F592)),Virkedager!C:G,IF(E592="B",3,2)+INDEX('SLA-parameter DRIFT'!E:E,R592+0,0),0)+INDEX('SLA-parameter DRIFT'!D:D,R592+1)</f>
        <v>#N/A</v>
      </c>
      <c r="V592" s="122" t="e">
        <f>VLOOKUP(DATE(YEAR(F592),MONTH(F592),DAY(F592)),Virkedager!C:G,2,0)+INDEX('SLA-parameter DRIFT'!B:B,R592+2)</f>
        <v>#N/A</v>
      </c>
      <c r="W592" s="118" t="e">
        <f>VLOOKUP(DATE(YEAR(F592),MONTH(F592),DAY(F592)),Virkedager!C:G,IF(E592="B",4,3)+INDEX('SLA-parameter DRIFT'!E:E,R592+2,0),0)+INDEX('SLA-parameter DRIFT'!D:D,R592+2)</f>
        <v>#N/A</v>
      </c>
      <c r="X592" s="122" t="str">
        <f t="shared" si="68"/>
        <v/>
      </c>
      <c r="Y592" s="119">
        <f>SUMIF(Virkedager!C:C,"&lt;" &amp; H592,Virkedager!A:A)-SUMIF(Virkedager!C:C,"&lt;" &amp; X592,Virkedager!A:A)</f>
        <v>0</v>
      </c>
      <c r="Z592" s="121" t="str">
        <f t="shared" si="69"/>
        <v/>
      </c>
      <c r="AA592" s="123" t="str">
        <f t="shared" si="64"/>
        <v/>
      </c>
      <c r="AB592" s="124" t="str">
        <f t="shared" si="63"/>
        <v/>
      </c>
      <c r="AC592" s="172"/>
    </row>
    <row r="593" spans="2:29" s="139" customFormat="1" ht="15" x14ac:dyDescent="0.25">
      <c r="B593" s="141"/>
      <c r="C593" s="142"/>
      <c r="D593" s="147"/>
      <c r="E593" s="148"/>
      <c r="F593" s="143"/>
      <c r="G593" s="144"/>
      <c r="H593" s="143"/>
      <c r="I593" s="144"/>
      <c r="J593" s="145"/>
      <c r="K593" s="146"/>
      <c r="L593" s="116" t="s">
        <v>77</v>
      </c>
      <c r="M593" s="117" t="s">
        <v>137</v>
      </c>
      <c r="N593" s="118">
        <f t="shared" si="65"/>
        <v>0</v>
      </c>
      <c r="O593" s="118">
        <f t="shared" si="66"/>
        <v>0</v>
      </c>
      <c r="P593" s="119">
        <f>SUMIF(Virkedager!C:C,"&lt;" &amp; H593,Virkedager!A:A)-SUMIF(Virkedager!C:C,"&lt;" &amp; F593,Virkedager!A:A)</f>
        <v>0</v>
      </c>
      <c r="Q593" s="120" t="str">
        <f t="shared" si="67"/>
        <v>Operatøraksess</v>
      </c>
      <c r="R593" s="121">
        <f>MATCH(Q593,'SLA-parameter DRIFT'!A:A,0)</f>
        <v>16</v>
      </c>
      <c r="S593" s="118" t="e">
        <f>VLOOKUP(DATE(YEAR(F593),MONTH(F593),DAY(F593)),Virkedager!C:G,IF(E593="B",3,2),0)+INDEX('SLA-parameter DRIFT'!D:D,R593+2)</f>
        <v>#N/A</v>
      </c>
      <c r="T593" s="122" t="e">
        <f>VLOOKUP(DATE(YEAR(F593),MONTH(F593),DAY(F593)),Virkedager!C:G,2,0)+INDEX('SLA-parameter DRIFT'!B:B,R593+1)</f>
        <v>#N/A</v>
      </c>
      <c r="U593" s="173" t="e">
        <f>VLOOKUP(DATE(YEAR(F593),MONTH(F593),DAY(F593)),Virkedager!C:G,IF(E593="B",3,2)+INDEX('SLA-parameter DRIFT'!E:E,R593+0,0),0)+INDEX('SLA-parameter DRIFT'!D:D,R593+1)</f>
        <v>#N/A</v>
      </c>
      <c r="V593" s="122" t="e">
        <f>VLOOKUP(DATE(YEAR(F593),MONTH(F593),DAY(F593)),Virkedager!C:G,2,0)+INDEX('SLA-parameter DRIFT'!B:B,R593+2)</f>
        <v>#N/A</v>
      </c>
      <c r="W593" s="118" t="e">
        <f>VLOOKUP(DATE(YEAR(F593),MONTH(F593),DAY(F593)),Virkedager!C:G,IF(E593="B",4,3)+INDEX('SLA-parameter DRIFT'!E:E,R593+2,0),0)+INDEX('SLA-parameter DRIFT'!D:D,R593+2)</f>
        <v>#N/A</v>
      </c>
      <c r="X593" s="122" t="str">
        <f t="shared" si="68"/>
        <v/>
      </c>
      <c r="Y593" s="119">
        <f>SUMIF(Virkedager!C:C,"&lt;" &amp; H593,Virkedager!A:A)-SUMIF(Virkedager!C:C,"&lt;" &amp; X593,Virkedager!A:A)</f>
        <v>0</v>
      </c>
      <c r="Z593" s="121" t="str">
        <f t="shared" si="69"/>
        <v/>
      </c>
      <c r="AA593" s="123" t="str">
        <f t="shared" si="64"/>
        <v/>
      </c>
      <c r="AB593" s="124" t="str">
        <f t="shared" si="63"/>
        <v/>
      </c>
      <c r="AC593" s="172"/>
    </row>
    <row r="594" spans="2:29" s="139" customFormat="1" ht="15" x14ac:dyDescent="0.25">
      <c r="B594" s="141"/>
      <c r="C594" s="142"/>
      <c r="D594" s="147"/>
      <c r="E594" s="148"/>
      <c r="F594" s="143"/>
      <c r="G594" s="144"/>
      <c r="H594" s="143"/>
      <c r="I594" s="144"/>
      <c r="J594" s="145"/>
      <c r="K594" s="146"/>
      <c r="L594" s="116" t="s">
        <v>77</v>
      </c>
      <c r="M594" s="117" t="s">
        <v>137</v>
      </c>
      <c r="N594" s="118">
        <f t="shared" si="65"/>
        <v>0</v>
      </c>
      <c r="O594" s="118">
        <f t="shared" si="66"/>
        <v>0</v>
      </c>
      <c r="P594" s="119">
        <f>SUMIF(Virkedager!C:C,"&lt;" &amp; H594,Virkedager!A:A)-SUMIF(Virkedager!C:C,"&lt;" &amp; F594,Virkedager!A:A)</f>
        <v>0</v>
      </c>
      <c r="Q594" s="120" t="str">
        <f t="shared" si="67"/>
        <v>Operatøraksess</v>
      </c>
      <c r="R594" s="121">
        <f>MATCH(Q594,'SLA-parameter DRIFT'!A:A,0)</f>
        <v>16</v>
      </c>
      <c r="S594" s="118" t="e">
        <f>VLOOKUP(DATE(YEAR(F594),MONTH(F594),DAY(F594)),Virkedager!C:G,IF(E594="B",3,2),0)+INDEX('SLA-parameter DRIFT'!D:D,R594+2)</f>
        <v>#N/A</v>
      </c>
      <c r="T594" s="122" t="e">
        <f>VLOOKUP(DATE(YEAR(F594),MONTH(F594),DAY(F594)),Virkedager!C:G,2,0)+INDEX('SLA-parameter DRIFT'!B:B,R594+1)</f>
        <v>#N/A</v>
      </c>
      <c r="U594" s="173" t="e">
        <f>VLOOKUP(DATE(YEAR(F594),MONTH(F594),DAY(F594)),Virkedager!C:G,IF(E594="B",3,2)+INDEX('SLA-parameter DRIFT'!E:E,R594+0,0),0)+INDEX('SLA-parameter DRIFT'!D:D,R594+1)</f>
        <v>#N/A</v>
      </c>
      <c r="V594" s="122" t="e">
        <f>VLOOKUP(DATE(YEAR(F594),MONTH(F594),DAY(F594)),Virkedager!C:G,2,0)+INDEX('SLA-parameter DRIFT'!B:B,R594+2)</f>
        <v>#N/A</v>
      </c>
      <c r="W594" s="118" t="e">
        <f>VLOOKUP(DATE(YEAR(F594),MONTH(F594),DAY(F594)),Virkedager!C:G,IF(E594="B",4,3)+INDEX('SLA-parameter DRIFT'!E:E,R594+2,0),0)+INDEX('SLA-parameter DRIFT'!D:D,R594+2)</f>
        <v>#N/A</v>
      </c>
      <c r="X594" s="122" t="str">
        <f t="shared" si="68"/>
        <v/>
      </c>
      <c r="Y594" s="119">
        <f>SUMIF(Virkedager!C:C,"&lt;" &amp; H594,Virkedager!A:A)-SUMIF(Virkedager!C:C,"&lt;" &amp; X594,Virkedager!A:A)</f>
        <v>0</v>
      </c>
      <c r="Z594" s="121" t="str">
        <f t="shared" si="69"/>
        <v/>
      </c>
      <c r="AA594" s="123" t="str">
        <f t="shared" si="64"/>
        <v/>
      </c>
      <c r="AB594" s="124" t="str">
        <f t="shared" ref="AB594:AB657" si="70">IF(F594="","",IF(NOT(Z594),J594*0.06*AA594,0))</f>
        <v/>
      </c>
      <c r="AC594" s="172"/>
    </row>
    <row r="595" spans="2:29" s="139" customFormat="1" ht="15" x14ac:dyDescent="0.25">
      <c r="B595" s="141"/>
      <c r="C595" s="142"/>
      <c r="D595" s="147"/>
      <c r="E595" s="148"/>
      <c r="F595" s="143"/>
      <c r="G595" s="144"/>
      <c r="H595" s="143"/>
      <c r="I595" s="144"/>
      <c r="J595" s="145"/>
      <c r="K595" s="146"/>
      <c r="L595" s="116" t="s">
        <v>77</v>
      </c>
      <c r="M595" s="117" t="s">
        <v>137</v>
      </c>
      <c r="N595" s="118">
        <f t="shared" si="65"/>
        <v>0</v>
      </c>
      <c r="O595" s="118">
        <f t="shared" si="66"/>
        <v>0</v>
      </c>
      <c r="P595" s="119">
        <f>SUMIF(Virkedager!C:C,"&lt;" &amp; H595,Virkedager!A:A)-SUMIF(Virkedager!C:C,"&lt;" &amp; F595,Virkedager!A:A)</f>
        <v>0</v>
      </c>
      <c r="Q595" s="120" t="str">
        <f t="shared" si="67"/>
        <v>Operatøraksess</v>
      </c>
      <c r="R595" s="121">
        <f>MATCH(Q595,'SLA-parameter DRIFT'!A:A,0)</f>
        <v>16</v>
      </c>
      <c r="S595" s="118" t="e">
        <f>VLOOKUP(DATE(YEAR(F595),MONTH(F595),DAY(F595)),Virkedager!C:G,IF(E595="B",3,2),0)+INDEX('SLA-parameter DRIFT'!D:D,R595+2)</f>
        <v>#N/A</v>
      </c>
      <c r="T595" s="122" t="e">
        <f>VLOOKUP(DATE(YEAR(F595),MONTH(F595),DAY(F595)),Virkedager!C:G,2,0)+INDEX('SLA-parameter DRIFT'!B:B,R595+1)</f>
        <v>#N/A</v>
      </c>
      <c r="U595" s="173" t="e">
        <f>VLOOKUP(DATE(YEAR(F595),MONTH(F595),DAY(F595)),Virkedager!C:G,IF(E595="B",3,2)+INDEX('SLA-parameter DRIFT'!E:E,R595+0,0),0)+INDEX('SLA-parameter DRIFT'!D:D,R595+1)</f>
        <v>#N/A</v>
      </c>
      <c r="V595" s="122" t="e">
        <f>VLOOKUP(DATE(YEAR(F595),MONTH(F595),DAY(F595)),Virkedager!C:G,2,0)+INDEX('SLA-parameter DRIFT'!B:B,R595+2)</f>
        <v>#N/A</v>
      </c>
      <c r="W595" s="118" t="e">
        <f>VLOOKUP(DATE(YEAR(F595),MONTH(F595),DAY(F595)),Virkedager!C:G,IF(E595="B",4,3)+INDEX('SLA-parameter DRIFT'!E:E,R595+2,0),0)+INDEX('SLA-parameter DRIFT'!D:D,R595+2)</f>
        <v>#N/A</v>
      </c>
      <c r="X595" s="122" t="str">
        <f t="shared" si="68"/>
        <v/>
      </c>
      <c r="Y595" s="119">
        <f>SUMIF(Virkedager!C:C,"&lt;" &amp; H595,Virkedager!A:A)-SUMIF(Virkedager!C:C,"&lt;" &amp; X595,Virkedager!A:A)</f>
        <v>0</v>
      </c>
      <c r="Z595" s="121" t="str">
        <f t="shared" si="69"/>
        <v/>
      </c>
      <c r="AA595" s="123" t="str">
        <f t="shared" si="64"/>
        <v/>
      </c>
      <c r="AB595" s="124" t="str">
        <f t="shared" si="70"/>
        <v/>
      </c>
      <c r="AC595" s="172"/>
    </row>
    <row r="596" spans="2:29" s="139" customFormat="1" ht="15" x14ac:dyDescent="0.25">
      <c r="B596" s="141"/>
      <c r="C596" s="142"/>
      <c r="D596" s="147"/>
      <c r="E596" s="148"/>
      <c r="F596" s="143"/>
      <c r="G596" s="144"/>
      <c r="H596" s="143"/>
      <c r="I596" s="144"/>
      <c r="J596" s="145"/>
      <c r="K596" s="146"/>
      <c r="L596" s="116" t="s">
        <v>77</v>
      </c>
      <c r="M596" s="117" t="s">
        <v>137</v>
      </c>
      <c r="N596" s="118">
        <f t="shared" si="65"/>
        <v>0</v>
      </c>
      <c r="O596" s="118">
        <f t="shared" si="66"/>
        <v>0</v>
      </c>
      <c r="P596" s="119">
        <f>SUMIF(Virkedager!C:C,"&lt;" &amp; H596,Virkedager!A:A)-SUMIF(Virkedager!C:C,"&lt;" &amp; F596,Virkedager!A:A)</f>
        <v>0</v>
      </c>
      <c r="Q596" s="120" t="str">
        <f t="shared" si="67"/>
        <v>Operatøraksess</v>
      </c>
      <c r="R596" s="121">
        <f>MATCH(Q596,'SLA-parameter DRIFT'!A:A,0)</f>
        <v>16</v>
      </c>
      <c r="S596" s="118" t="e">
        <f>VLOOKUP(DATE(YEAR(F596),MONTH(F596),DAY(F596)),Virkedager!C:G,IF(E596="B",3,2),0)+INDEX('SLA-parameter DRIFT'!D:D,R596+2)</f>
        <v>#N/A</v>
      </c>
      <c r="T596" s="122" t="e">
        <f>VLOOKUP(DATE(YEAR(F596),MONTH(F596),DAY(F596)),Virkedager!C:G,2,0)+INDEX('SLA-parameter DRIFT'!B:B,R596+1)</f>
        <v>#N/A</v>
      </c>
      <c r="U596" s="173" t="e">
        <f>VLOOKUP(DATE(YEAR(F596),MONTH(F596),DAY(F596)),Virkedager!C:G,IF(E596="B",3,2)+INDEX('SLA-parameter DRIFT'!E:E,R596+0,0),0)+INDEX('SLA-parameter DRIFT'!D:D,R596+1)</f>
        <v>#N/A</v>
      </c>
      <c r="V596" s="122" t="e">
        <f>VLOOKUP(DATE(YEAR(F596),MONTH(F596),DAY(F596)),Virkedager!C:G,2,0)+INDEX('SLA-parameter DRIFT'!B:B,R596+2)</f>
        <v>#N/A</v>
      </c>
      <c r="W596" s="118" t="e">
        <f>VLOOKUP(DATE(YEAR(F596),MONTH(F596),DAY(F596)),Virkedager!C:G,IF(E596="B",4,3)+INDEX('SLA-parameter DRIFT'!E:E,R596+2,0),0)+INDEX('SLA-parameter DRIFT'!D:D,R596+2)</f>
        <v>#N/A</v>
      </c>
      <c r="X596" s="122" t="str">
        <f t="shared" si="68"/>
        <v/>
      </c>
      <c r="Y596" s="119">
        <f>SUMIF(Virkedager!C:C,"&lt;" &amp; H596,Virkedager!A:A)-SUMIF(Virkedager!C:C,"&lt;" &amp; X596,Virkedager!A:A)</f>
        <v>0</v>
      </c>
      <c r="Z596" s="121" t="str">
        <f t="shared" si="69"/>
        <v/>
      </c>
      <c r="AA596" s="123" t="str">
        <f t="shared" si="64"/>
        <v/>
      </c>
      <c r="AB596" s="124" t="str">
        <f t="shared" si="70"/>
        <v/>
      </c>
      <c r="AC596" s="172"/>
    </row>
    <row r="597" spans="2:29" s="139" customFormat="1" ht="15" x14ac:dyDescent="0.25">
      <c r="B597" s="141"/>
      <c r="C597" s="142"/>
      <c r="D597" s="147"/>
      <c r="E597" s="148"/>
      <c r="F597" s="143"/>
      <c r="G597" s="144"/>
      <c r="H597" s="143"/>
      <c r="I597" s="144"/>
      <c r="J597" s="145"/>
      <c r="K597" s="146"/>
      <c r="L597" s="116" t="s">
        <v>77</v>
      </c>
      <c r="M597" s="117" t="s">
        <v>137</v>
      </c>
      <c r="N597" s="118">
        <f t="shared" si="65"/>
        <v>0</v>
      </c>
      <c r="O597" s="118">
        <f t="shared" si="66"/>
        <v>0</v>
      </c>
      <c r="P597" s="119">
        <f>SUMIF(Virkedager!C:C,"&lt;" &amp; H597,Virkedager!A:A)-SUMIF(Virkedager!C:C,"&lt;" &amp; F597,Virkedager!A:A)</f>
        <v>0</v>
      </c>
      <c r="Q597" s="120" t="str">
        <f t="shared" si="67"/>
        <v>Operatøraksess</v>
      </c>
      <c r="R597" s="121">
        <f>MATCH(Q597,'SLA-parameter DRIFT'!A:A,0)</f>
        <v>16</v>
      </c>
      <c r="S597" s="118" t="e">
        <f>VLOOKUP(DATE(YEAR(F597),MONTH(F597),DAY(F597)),Virkedager!C:G,IF(E597="B",3,2),0)+INDEX('SLA-parameter DRIFT'!D:D,R597+2)</f>
        <v>#N/A</v>
      </c>
      <c r="T597" s="122" t="e">
        <f>VLOOKUP(DATE(YEAR(F597),MONTH(F597),DAY(F597)),Virkedager!C:G,2,0)+INDEX('SLA-parameter DRIFT'!B:B,R597+1)</f>
        <v>#N/A</v>
      </c>
      <c r="U597" s="173" t="e">
        <f>VLOOKUP(DATE(YEAR(F597),MONTH(F597),DAY(F597)),Virkedager!C:G,IF(E597="B",3,2)+INDEX('SLA-parameter DRIFT'!E:E,R597+0,0),0)+INDEX('SLA-parameter DRIFT'!D:D,R597+1)</f>
        <v>#N/A</v>
      </c>
      <c r="V597" s="122" t="e">
        <f>VLOOKUP(DATE(YEAR(F597),MONTH(F597),DAY(F597)),Virkedager!C:G,2,0)+INDEX('SLA-parameter DRIFT'!B:B,R597+2)</f>
        <v>#N/A</v>
      </c>
      <c r="W597" s="118" t="e">
        <f>VLOOKUP(DATE(YEAR(F597),MONTH(F597),DAY(F597)),Virkedager!C:G,IF(E597="B",4,3)+INDEX('SLA-parameter DRIFT'!E:E,R597+2,0),0)+INDEX('SLA-parameter DRIFT'!D:D,R597+2)</f>
        <v>#N/A</v>
      </c>
      <c r="X597" s="122" t="str">
        <f t="shared" si="68"/>
        <v/>
      </c>
      <c r="Y597" s="119">
        <f>SUMIF(Virkedager!C:C,"&lt;" &amp; H597,Virkedager!A:A)-SUMIF(Virkedager!C:C,"&lt;" &amp; X597,Virkedager!A:A)</f>
        <v>0</v>
      </c>
      <c r="Z597" s="121" t="str">
        <f t="shared" si="69"/>
        <v/>
      </c>
      <c r="AA597" s="123" t="str">
        <f t="shared" si="64"/>
        <v/>
      </c>
      <c r="AB597" s="124" t="str">
        <f t="shared" si="70"/>
        <v/>
      </c>
      <c r="AC597" s="172"/>
    </row>
    <row r="598" spans="2:29" s="139" customFormat="1" ht="15" x14ac:dyDescent="0.25">
      <c r="B598" s="141"/>
      <c r="C598" s="142"/>
      <c r="D598" s="147"/>
      <c r="E598" s="148"/>
      <c r="F598" s="143"/>
      <c r="G598" s="144"/>
      <c r="H598" s="143"/>
      <c r="I598" s="144"/>
      <c r="J598" s="145"/>
      <c r="K598" s="146"/>
      <c r="L598" s="116" t="s">
        <v>77</v>
      </c>
      <c r="M598" s="117" t="s">
        <v>137</v>
      </c>
      <c r="N598" s="118">
        <f t="shared" si="65"/>
        <v>0</v>
      </c>
      <c r="O598" s="118">
        <f t="shared" si="66"/>
        <v>0</v>
      </c>
      <c r="P598" s="119">
        <f>SUMIF(Virkedager!C:C,"&lt;" &amp; H598,Virkedager!A:A)-SUMIF(Virkedager!C:C,"&lt;" &amp; F598,Virkedager!A:A)</f>
        <v>0</v>
      </c>
      <c r="Q598" s="120" t="str">
        <f t="shared" si="67"/>
        <v>Operatøraksess</v>
      </c>
      <c r="R598" s="121">
        <f>MATCH(Q598,'SLA-parameter DRIFT'!A:A,0)</f>
        <v>16</v>
      </c>
      <c r="S598" s="118" t="e">
        <f>VLOOKUP(DATE(YEAR(F598),MONTH(F598),DAY(F598)),Virkedager!C:G,IF(E598="B",3,2),0)+INDEX('SLA-parameter DRIFT'!D:D,R598+2)</f>
        <v>#N/A</v>
      </c>
      <c r="T598" s="122" t="e">
        <f>VLOOKUP(DATE(YEAR(F598),MONTH(F598),DAY(F598)),Virkedager!C:G,2,0)+INDEX('SLA-parameter DRIFT'!B:B,R598+1)</f>
        <v>#N/A</v>
      </c>
      <c r="U598" s="173" t="e">
        <f>VLOOKUP(DATE(YEAR(F598),MONTH(F598),DAY(F598)),Virkedager!C:G,IF(E598="B",3,2)+INDEX('SLA-parameter DRIFT'!E:E,R598+0,0),0)+INDEX('SLA-parameter DRIFT'!D:D,R598+1)</f>
        <v>#N/A</v>
      </c>
      <c r="V598" s="122" t="e">
        <f>VLOOKUP(DATE(YEAR(F598),MONTH(F598),DAY(F598)),Virkedager!C:G,2,0)+INDEX('SLA-parameter DRIFT'!B:B,R598+2)</f>
        <v>#N/A</v>
      </c>
      <c r="W598" s="118" t="e">
        <f>VLOOKUP(DATE(YEAR(F598),MONTH(F598),DAY(F598)),Virkedager!C:G,IF(E598="B",4,3)+INDEX('SLA-parameter DRIFT'!E:E,R598+2,0),0)+INDEX('SLA-parameter DRIFT'!D:D,R598+2)</f>
        <v>#N/A</v>
      </c>
      <c r="X598" s="122" t="str">
        <f t="shared" si="68"/>
        <v/>
      </c>
      <c r="Y598" s="119">
        <f>SUMIF(Virkedager!C:C,"&lt;" &amp; H598,Virkedager!A:A)-SUMIF(Virkedager!C:C,"&lt;" &amp; X598,Virkedager!A:A)</f>
        <v>0</v>
      </c>
      <c r="Z598" s="121" t="str">
        <f t="shared" si="69"/>
        <v/>
      </c>
      <c r="AA598" s="123" t="str">
        <f t="shared" si="64"/>
        <v/>
      </c>
      <c r="AB598" s="124" t="str">
        <f t="shared" si="70"/>
        <v/>
      </c>
      <c r="AC598" s="172"/>
    </row>
    <row r="599" spans="2:29" s="139" customFormat="1" ht="15" x14ac:dyDescent="0.25">
      <c r="B599" s="141"/>
      <c r="C599" s="142"/>
      <c r="D599" s="147"/>
      <c r="E599" s="148"/>
      <c r="F599" s="143"/>
      <c r="G599" s="144"/>
      <c r="H599" s="143"/>
      <c r="I599" s="144"/>
      <c r="J599" s="145"/>
      <c r="K599" s="146"/>
      <c r="L599" s="116" t="s">
        <v>77</v>
      </c>
      <c r="M599" s="117" t="s">
        <v>137</v>
      </c>
      <c r="N599" s="118">
        <f t="shared" si="65"/>
        <v>0</v>
      </c>
      <c r="O599" s="118">
        <f t="shared" si="66"/>
        <v>0</v>
      </c>
      <c r="P599" s="119">
        <f>SUMIF(Virkedager!C:C,"&lt;" &amp; H599,Virkedager!A:A)-SUMIF(Virkedager!C:C,"&lt;" &amp; F599,Virkedager!A:A)</f>
        <v>0</v>
      </c>
      <c r="Q599" s="120" t="str">
        <f t="shared" si="67"/>
        <v>Operatøraksess</v>
      </c>
      <c r="R599" s="121">
        <f>MATCH(Q599,'SLA-parameter DRIFT'!A:A,0)</f>
        <v>16</v>
      </c>
      <c r="S599" s="118" t="e">
        <f>VLOOKUP(DATE(YEAR(F599),MONTH(F599),DAY(F599)),Virkedager!C:G,IF(E599="B",3,2),0)+INDEX('SLA-parameter DRIFT'!D:D,R599+2)</f>
        <v>#N/A</v>
      </c>
      <c r="T599" s="122" t="e">
        <f>VLOOKUP(DATE(YEAR(F599),MONTH(F599),DAY(F599)),Virkedager!C:G,2,0)+INDEX('SLA-parameter DRIFT'!B:B,R599+1)</f>
        <v>#N/A</v>
      </c>
      <c r="U599" s="173" t="e">
        <f>VLOOKUP(DATE(YEAR(F599),MONTH(F599),DAY(F599)),Virkedager!C:G,IF(E599="B",3,2)+INDEX('SLA-parameter DRIFT'!E:E,R599+0,0),0)+INDEX('SLA-parameter DRIFT'!D:D,R599+1)</f>
        <v>#N/A</v>
      </c>
      <c r="V599" s="122" t="e">
        <f>VLOOKUP(DATE(YEAR(F599),MONTH(F599),DAY(F599)),Virkedager!C:G,2,0)+INDEX('SLA-parameter DRIFT'!B:B,R599+2)</f>
        <v>#N/A</v>
      </c>
      <c r="W599" s="118" t="e">
        <f>VLOOKUP(DATE(YEAR(F599),MONTH(F599),DAY(F599)),Virkedager!C:G,IF(E599="B",4,3)+INDEX('SLA-parameter DRIFT'!E:E,R599+2,0),0)+INDEX('SLA-parameter DRIFT'!D:D,R599+2)</f>
        <v>#N/A</v>
      </c>
      <c r="X599" s="122" t="str">
        <f t="shared" si="68"/>
        <v/>
      </c>
      <c r="Y599" s="119">
        <f>SUMIF(Virkedager!C:C,"&lt;" &amp; H599,Virkedager!A:A)-SUMIF(Virkedager!C:C,"&lt;" &amp; X599,Virkedager!A:A)</f>
        <v>0</v>
      </c>
      <c r="Z599" s="121" t="str">
        <f t="shared" si="69"/>
        <v/>
      </c>
      <c r="AA599" s="123" t="str">
        <f t="shared" si="64"/>
        <v/>
      </c>
      <c r="AB599" s="124" t="str">
        <f t="shared" si="70"/>
        <v/>
      </c>
      <c r="AC599" s="172"/>
    </row>
    <row r="600" spans="2:29" s="139" customFormat="1" ht="15" x14ac:dyDescent="0.25">
      <c r="B600" s="141"/>
      <c r="C600" s="142"/>
      <c r="D600" s="147"/>
      <c r="E600" s="148"/>
      <c r="F600" s="143"/>
      <c r="G600" s="144"/>
      <c r="H600" s="143"/>
      <c r="I600" s="144"/>
      <c r="J600" s="145"/>
      <c r="K600" s="146"/>
      <c r="L600" s="116" t="s">
        <v>77</v>
      </c>
      <c r="M600" s="117" t="s">
        <v>137</v>
      </c>
      <c r="N600" s="118">
        <f t="shared" si="65"/>
        <v>0</v>
      </c>
      <c r="O600" s="118">
        <f t="shared" si="66"/>
        <v>0</v>
      </c>
      <c r="P600" s="119">
        <f>SUMIF(Virkedager!C:C,"&lt;" &amp; H600,Virkedager!A:A)-SUMIF(Virkedager!C:C,"&lt;" &amp; F600,Virkedager!A:A)</f>
        <v>0</v>
      </c>
      <c r="Q600" s="120" t="str">
        <f t="shared" si="67"/>
        <v>Operatøraksess</v>
      </c>
      <c r="R600" s="121">
        <f>MATCH(Q600,'SLA-parameter DRIFT'!A:A,0)</f>
        <v>16</v>
      </c>
      <c r="S600" s="118" t="e">
        <f>VLOOKUP(DATE(YEAR(F600),MONTH(F600),DAY(F600)),Virkedager!C:G,IF(E600="B",3,2),0)+INDEX('SLA-parameter DRIFT'!D:D,R600+2)</f>
        <v>#N/A</v>
      </c>
      <c r="T600" s="122" t="e">
        <f>VLOOKUP(DATE(YEAR(F600),MONTH(F600),DAY(F600)),Virkedager!C:G,2,0)+INDEX('SLA-parameter DRIFT'!B:B,R600+1)</f>
        <v>#N/A</v>
      </c>
      <c r="U600" s="173" t="e">
        <f>VLOOKUP(DATE(YEAR(F600),MONTH(F600),DAY(F600)),Virkedager!C:G,IF(E600="B",3,2)+INDEX('SLA-parameter DRIFT'!E:E,R600+0,0),0)+INDEX('SLA-parameter DRIFT'!D:D,R600+1)</f>
        <v>#N/A</v>
      </c>
      <c r="V600" s="122" t="e">
        <f>VLOOKUP(DATE(YEAR(F600),MONTH(F600),DAY(F600)),Virkedager!C:G,2,0)+INDEX('SLA-parameter DRIFT'!B:B,R600+2)</f>
        <v>#N/A</v>
      </c>
      <c r="W600" s="118" t="e">
        <f>VLOOKUP(DATE(YEAR(F600),MONTH(F600),DAY(F600)),Virkedager!C:G,IF(E600="B",4,3)+INDEX('SLA-parameter DRIFT'!E:E,R600+2,0),0)+INDEX('SLA-parameter DRIFT'!D:D,R600+2)</f>
        <v>#N/A</v>
      </c>
      <c r="X600" s="122" t="str">
        <f t="shared" si="68"/>
        <v/>
      </c>
      <c r="Y600" s="119">
        <f>SUMIF(Virkedager!C:C,"&lt;" &amp; H600,Virkedager!A:A)-SUMIF(Virkedager!C:C,"&lt;" &amp; X600,Virkedager!A:A)</f>
        <v>0</v>
      </c>
      <c r="Z600" s="121" t="str">
        <f t="shared" si="69"/>
        <v/>
      </c>
      <c r="AA600" s="123" t="str">
        <f t="shared" si="64"/>
        <v/>
      </c>
      <c r="AB600" s="124" t="str">
        <f t="shared" si="70"/>
        <v/>
      </c>
      <c r="AC600" s="172"/>
    </row>
    <row r="601" spans="2:29" s="139" customFormat="1" ht="15" x14ac:dyDescent="0.25">
      <c r="B601" s="141"/>
      <c r="C601" s="142"/>
      <c r="D601" s="147"/>
      <c r="E601" s="148"/>
      <c r="F601" s="143"/>
      <c r="G601" s="144"/>
      <c r="H601" s="143"/>
      <c r="I601" s="144"/>
      <c r="J601" s="145"/>
      <c r="K601" s="146"/>
      <c r="L601" s="116" t="s">
        <v>77</v>
      </c>
      <c r="M601" s="117" t="s">
        <v>137</v>
      </c>
      <c r="N601" s="118">
        <f t="shared" si="65"/>
        <v>0</v>
      </c>
      <c r="O601" s="118">
        <f t="shared" si="66"/>
        <v>0</v>
      </c>
      <c r="P601" s="119">
        <f>SUMIF(Virkedager!C:C,"&lt;" &amp; H601,Virkedager!A:A)-SUMIF(Virkedager!C:C,"&lt;" &amp; F601,Virkedager!A:A)</f>
        <v>0</v>
      </c>
      <c r="Q601" s="120" t="str">
        <f t="shared" si="67"/>
        <v>Operatøraksess</v>
      </c>
      <c r="R601" s="121">
        <f>MATCH(Q601,'SLA-parameter DRIFT'!A:A,0)</f>
        <v>16</v>
      </c>
      <c r="S601" s="118" t="e">
        <f>VLOOKUP(DATE(YEAR(F601),MONTH(F601),DAY(F601)),Virkedager!C:G,IF(E601="B",3,2),0)+INDEX('SLA-parameter DRIFT'!D:D,R601+2)</f>
        <v>#N/A</v>
      </c>
      <c r="T601" s="122" t="e">
        <f>VLOOKUP(DATE(YEAR(F601),MONTH(F601),DAY(F601)),Virkedager!C:G,2,0)+INDEX('SLA-parameter DRIFT'!B:B,R601+1)</f>
        <v>#N/A</v>
      </c>
      <c r="U601" s="173" t="e">
        <f>VLOOKUP(DATE(YEAR(F601),MONTH(F601),DAY(F601)),Virkedager!C:G,IF(E601="B",3,2)+INDEX('SLA-parameter DRIFT'!E:E,R601+0,0),0)+INDEX('SLA-parameter DRIFT'!D:D,R601+1)</f>
        <v>#N/A</v>
      </c>
      <c r="V601" s="122" t="e">
        <f>VLOOKUP(DATE(YEAR(F601),MONTH(F601),DAY(F601)),Virkedager!C:G,2,0)+INDEX('SLA-parameter DRIFT'!B:B,R601+2)</f>
        <v>#N/A</v>
      </c>
      <c r="W601" s="118" t="e">
        <f>VLOOKUP(DATE(YEAR(F601),MONTH(F601),DAY(F601)),Virkedager!C:G,IF(E601="B",4,3)+INDEX('SLA-parameter DRIFT'!E:E,R601+2,0),0)+INDEX('SLA-parameter DRIFT'!D:D,R601+2)</f>
        <v>#N/A</v>
      </c>
      <c r="X601" s="122" t="str">
        <f t="shared" si="68"/>
        <v/>
      </c>
      <c r="Y601" s="119">
        <f>SUMIF(Virkedager!C:C,"&lt;" &amp; H601,Virkedager!A:A)-SUMIF(Virkedager!C:C,"&lt;" &amp; X601,Virkedager!A:A)</f>
        <v>0</v>
      </c>
      <c r="Z601" s="121" t="str">
        <f t="shared" si="69"/>
        <v/>
      </c>
      <c r="AA601" s="123" t="str">
        <f t="shared" si="64"/>
        <v/>
      </c>
      <c r="AB601" s="124" t="str">
        <f t="shared" si="70"/>
        <v/>
      </c>
      <c r="AC601" s="172"/>
    </row>
    <row r="602" spans="2:29" s="139" customFormat="1" ht="15" x14ac:dyDescent="0.25">
      <c r="B602" s="141"/>
      <c r="C602" s="142"/>
      <c r="D602" s="147"/>
      <c r="E602" s="148"/>
      <c r="F602" s="143"/>
      <c r="G602" s="144"/>
      <c r="H602" s="143"/>
      <c r="I602" s="144"/>
      <c r="J602" s="145"/>
      <c r="K602" s="146"/>
      <c r="L602" s="116" t="s">
        <v>77</v>
      </c>
      <c r="M602" s="117" t="s">
        <v>137</v>
      </c>
      <c r="N602" s="118">
        <f t="shared" si="65"/>
        <v>0</v>
      </c>
      <c r="O602" s="118">
        <f t="shared" si="66"/>
        <v>0</v>
      </c>
      <c r="P602" s="119">
        <f>SUMIF(Virkedager!C:C,"&lt;" &amp; H602,Virkedager!A:A)-SUMIF(Virkedager!C:C,"&lt;" &amp; F602,Virkedager!A:A)</f>
        <v>0</v>
      </c>
      <c r="Q602" s="120" t="str">
        <f t="shared" si="67"/>
        <v>Operatøraksess</v>
      </c>
      <c r="R602" s="121">
        <f>MATCH(Q602,'SLA-parameter DRIFT'!A:A,0)</f>
        <v>16</v>
      </c>
      <c r="S602" s="118" t="e">
        <f>VLOOKUP(DATE(YEAR(F602),MONTH(F602),DAY(F602)),Virkedager!C:G,IF(E602="B",3,2),0)+INDEX('SLA-parameter DRIFT'!D:D,R602+2)</f>
        <v>#N/A</v>
      </c>
      <c r="T602" s="122" t="e">
        <f>VLOOKUP(DATE(YEAR(F602),MONTH(F602),DAY(F602)),Virkedager!C:G,2,0)+INDEX('SLA-parameter DRIFT'!B:B,R602+1)</f>
        <v>#N/A</v>
      </c>
      <c r="U602" s="173" t="e">
        <f>VLOOKUP(DATE(YEAR(F602),MONTH(F602),DAY(F602)),Virkedager!C:G,IF(E602="B",3,2)+INDEX('SLA-parameter DRIFT'!E:E,R602+0,0),0)+INDEX('SLA-parameter DRIFT'!D:D,R602+1)</f>
        <v>#N/A</v>
      </c>
      <c r="V602" s="122" t="e">
        <f>VLOOKUP(DATE(YEAR(F602),MONTH(F602),DAY(F602)),Virkedager!C:G,2,0)+INDEX('SLA-parameter DRIFT'!B:B,R602+2)</f>
        <v>#N/A</v>
      </c>
      <c r="W602" s="118" t="e">
        <f>VLOOKUP(DATE(YEAR(F602),MONTH(F602),DAY(F602)),Virkedager!C:G,IF(E602="B",4,3)+INDEX('SLA-parameter DRIFT'!E:E,R602+2,0),0)+INDEX('SLA-parameter DRIFT'!D:D,R602+2)</f>
        <v>#N/A</v>
      </c>
      <c r="X602" s="122" t="str">
        <f t="shared" si="68"/>
        <v/>
      </c>
      <c r="Y602" s="119">
        <f>SUMIF(Virkedager!C:C,"&lt;" &amp; H602,Virkedager!A:A)-SUMIF(Virkedager!C:C,"&lt;" &amp; X602,Virkedager!A:A)</f>
        <v>0</v>
      </c>
      <c r="Z602" s="121" t="str">
        <f t="shared" si="69"/>
        <v/>
      </c>
      <c r="AA602" s="123" t="str">
        <f t="shared" si="64"/>
        <v/>
      </c>
      <c r="AB602" s="124" t="str">
        <f t="shared" si="70"/>
        <v/>
      </c>
      <c r="AC602" s="172"/>
    </row>
    <row r="603" spans="2:29" s="139" customFormat="1" ht="15" x14ac:dyDescent="0.25">
      <c r="B603" s="141"/>
      <c r="C603" s="142"/>
      <c r="D603" s="147"/>
      <c r="E603" s="148"/>
      <c r="F603" s="143"/>
      <c r="G603" s="144"/>
      <c r="H603" s="143"/>
      <c r="I603" s="144"/>
      <c r="J603" s="145"/>
      <c r="K603" s="146"/>
      <c r="L603" s="116" t="s">
        <v>77</v>
      </c>
      <c r="M603" s="117" t="s">
        <v>137</v>
      </c>
      <c r="N603" s="118">
        <f t="shared" si="65"/>
        <v>0</v>
      </c>
      <c r="O603" s="118">
        <f t="shared" si="66"/>
        <v>0</v>
      </c>
      <c r="P603" s="119">
        <f>SUMIF(Virkedager!C:C,"&lt;" &amp; H603,Virkedager!A:A)-SUMIF(Virkedager!C:C,"&lt;" &amp; F603,Virkedager!A:A)</f>
        <v>0</v>
      </c>
      <c r="Q603" s="120" t="str">
        <f t="shared" si="67"/>
        <v>Operatøraksess</v>
      </c>
      <c r="R603" s="121">
        <f>MATCH(Q603,'SLA-parameter DRIFT'!A:A,0)</f>
        <v>16</v>
      </c>
      <c r="S603" s="118" t="e">
        <f>VLOOKUP(DATE(YEAR(F603),MONTH(F603),DAY(F603)),Virkedager!C:G,IF(E603="B",3,2),0)+INDEX('SLA-parameter DRIFT'!D:D,R603+2)</f>
        <v>#N/A</v>
      </c>
      <c r="T603" s="122" t="e">
        <f>VLOOKUP(DATE(YEAR(F603),MONTH(F603),DAY(F603)),Virkedager!C:G,2,0)+INDEX('SLA-parameter DRIFT'!B:B,R603+1)</f>
        <v>#N/A</v>
      </c>
      <c r="U603" s="173" t="e">
        <f>VLOOKUP(DATE(YEAR(F603),MONTH(F603),DAY(F603)),Virkedager!C:G,IF(E603="B",3,2)+INDEX('SLA-parameter DRIFT'!E:E,R603+0,0),0)+INDEX('SLA-parameter DRIFT'!D:D,R603+1)</f>
        <v>#N/A</v>
      </c>
      <c r="V603" s="122" t="e">
        <f>VLOOKUP(DATE(YEAR(F603),MONTH(F603),DAY(F603)),Virkedager!C:G,2,0)+INDEX('SLA-parameter DRIFT'!B:B,R603+2)</f>
        <v>#N/A</v>
      </c>
      <c r="W603" s="118" t="e">
        <f>VLOOKUP(DATE(YEAR(F603),MONTH(F603),DAY(F603)),Virkedager!C:G,IF(E603="B",4,3)+INDEX('SLA-parameter DRIFT'!E:E,R603+2,0),0)+INDEX('SLA-parameter DRIFT'!D:D,R603+2)</f>
        <v>#N/A</v>
      </c>
      <c r="X603" s="122" t="str">
        <f t="shared" si="68"/>
        <v/>
      </c>
      <c r="Y603" s="119">
        <f>SUMIF(Virkedager!C:C,"&lt;" &amp; H603,Virkedager!A:A)-SUMIF(Virkedager!C:C,"&lt;" &amp; X603,Virkedager!A:A)</f>
        <v>0</v>
      </c>
      <c r="Z603" s="121" t="str">
        <f t="shared" si="69"/>
        <v/>
      </c>
      <c r="AA603" s="123" t="str">
        <f t="shared" si="64"/>
        <v/>
      </c>
      <c r="AB603" s="124" t="str">
        <f t="shared" si="70"/>
        <v/>
      </c>
      <c r="AC603" s="172"/>
    </row>
    <row r="604" spans="2:29" s="139" customFormat="1" ht="15" x14ac:dyDescent="0.25">
      <c r="B604" s="141"/>
      <c r="C604" s="142"/>
      <c r="D604" s="147"/>
      <c r="E604" s="148"/>
      <c r="F604" s="143"/>
      <c r="G604" s="144"/>
      <c r="H604" s="143"/>
      <c r="I604" s="144"/>
      <c r="J604" s="145"/>
      <c r="K604" s="146"/>
      <c r="L604" s="116" t="s">
        <v>77</v>
      </c>
      <c r="M604" s="117" t="s">
        <v>137</v>
      </c>
      <c r="N604" s="118">
        <f t="shared" si="65"/>
        <v>0</v>
      </c>
      <c r="O604" s="118">
        <f t="shared" si="66"/>
        <v>0</v>
      </c>
      <c r="P604" s="119">
        <f>SUMIF(Virkedager!C:C,"&lt;" &amp; H604,Virkedager!A:A)-SUMIF(Virkedager!C:C,"&lt;" &amp; F604,Virkedager!A:A)</f>
        <v>0</v>
      </c>
      <c r="Q604" s="120" t="str">
        <f t="shared" si="67"/>
        <v>Operatøraksess</v>
      </c>
      <c r="R604" s="121">
        <f>MATCH(Q604,'SLA-parameter DRIFT'!A:A,0)</f>
        <v>16</v>
      </c>
      <c r="S604" s="118" t="e">
        <f>VLOOKUP(DATE(YEAR(F604),MONTH(F604),DAY(F604)),Virkedager!C:G,IF(E604="B",3,2),0)+INDEX('SLA-parameter DRIFT'!D:D,R604+2)</f>
        <v>#N/A</v>
      </c>
      <c r="T604" s="122" t="e">
        <f>VLOOKUP(DATE(YEAR(F604),MONTH(F604),DAY(F604)),Virkedager!C:G,2,0)+INDEX('SLA-parameter DRIFT'!B:B,R604+1)</f>
        <v>#N/A</v>
      </c>
      <c r="U604" s="173" t="e">
        <f>VLOOKUP(DATE(YEAR(F604),MONTH(F604),DAY(F604)),Virkedager!C:G,IF(E604="B",3,2)+INDEX('SLA-parameter DRIFT'!E:E,R604+0,0),0)+INDEX('SLA-parameter DRIFT'!D:D,R604+1)</f>
        <v>#N/A</v>
      </c>
      <c r="V604" s="122" t="e">
        <f>VLOOKUP(DATE(YEAR(F604),MONTH(F604),DAY(F604)),Virkedager!C:G,2,0)+INDEX('SLA-parameter DRIFT'!B:B,R604+2)</f>
        <v>#N/A</v>
      </c>
      <c r="W604" s="118" t="e">
        <f>VLOOKUP(DATE(YEAR(F604),MONTH(F604),DAY(F604)),Virkedager!C:G,IF(E604="B",4,3)+INDEX('SLA-parameter DRIFT'!E:E,R604+2,0),0)+INDEX('SLA-parameter DRIFT'!D:D,R604+2)</f>
        <v>#N/A</v>
      </c>
      <c r="X604" s="122" t="str">
        <f t="shared" si="68"/>
        <v/>
      </c>
      <c r="Y604" s="119">
        <f>SUMIF(Virkedager!C:C,"&lt;" &amp; H604,Virkedager!A:A)-SUMIF(Virkedager!C:C,"&lt;" &amp; X604,Virkedager!A:A)</f>
        <v>0</v>
      </c>
      <c r="Z604" s="121" t="str">
        <f t="shared" si="69"/>
        <v/>
      </c>
      <c r="AA604" s="123" t="str">
        <f t="shared" si="64"/>
        <v/>
      </c>
      <c r="AB604" s="124" t="str">
        <f t="shared" si="70"/>
        <v/>
      </c>
      <c r="AC604" s="172"/>
    </row>
    <row r="605" spans="2:29" s="139" customFormat="1" ht="15" x14ac:dyDescent="0.25">
      <c r="B605" s="141"/>
      <c r="C605" s="142"/>
      <c r="D605" s="147"/>
      <c r="E605" s="148"/>
      <c r="F605" s="143"/>
      <c r="G605" s="144"/>
      <c r="H605" s="143"/>
      <c r="I605" s="144"/>
      <c r="J605" s="145"/>
      <c r="K605" s="146"/>
      <c r="L605" s="116" t="s">
        <v>77</v>
      </c>
      <c r="M605" s="117" t="s">
        <v>137</v>
      </c>
      <c r="N605" s="118">
        <f t="shared" si="65"/>
        <v>0</v>
      </c>
      <c r="O605" s="118">
        <f t="shared" si="66"/>
        <v>0</v>
      </c>
      <c r="P605" s="119">
        <f>SUMIF(Virkedager!C:C,"&lt;" &amp; H605,Virkedager!A:A)-SUMIF(Virkedager!C:C,"&lt;" &amp; F605,Virkedager!A:A)</f>
        <v>0</v>
      </c>
      <c r="Q605" s="120" t="str">
        <f t="shared" si="67"/>
        <v>Operatøraksess</v>
      </c>
      <c r="R605" s="121">
        <f>MATCH(Q605,'SLA-parameter DRIFT'!A:A,0)</f>
        <v>16</v>
      </c>
      <c r="S605" s="118" t="e">
        <f>VLOOKUP(DATE(YEAR(F605),MONTH(F605),DAY(F605)),Virkedager!C:G,IF(E605="B",3,2),0)+INDEX('SLA-parameter DRIFT'!D:D,R605+2)</f>
        <v>#N/A</v>
      </c>
      <c r="T605" s="122" t="e">
        <f>VLOOKUP(DATE(YEAR(F605),MONTH(F605),DAY(F605)),Virkedager!C:G,2,0)+INDEX('SLA-parameter DRIFT'!B:B,R605+1)</f>
        <v>#N/A</v>
      </c>
      <c r="U605" s="173" t="e">
        <f>VLOOKUP(DATE(YEAR(F605),MONTH(F605),DAY(F605)),Virkedager!C:G,IF(E605="B",3,2)+INDEX('SLA-parameter DRIFT'!E:E,R605+0,0),0)+INDEX('SLA-parameter DRIFT'!D:D,R605+1)</f>
        <v>#N/A</v>
      </c>
      <c r="V605" s="122" t="e">
        <f>VLOOKUP(DATE(YEAR(F605),MONTH(F605),DAY(F605)),Virkedager!C:G,2,0)+INDEX('SLA-parameter DRIFT'!B:B,R605+2)</f>
        <v>#N/A</v>
      </c>
      <c r="W605" s="118" t="e">
        <f>VLOOKUP(DATE(YEAR(F605),MONTH(F605),DAY(F605)),Virkedager!C:G,IF(E605="B",4,3)+INDEX('SLA-parameter DRIFT'!E:E,R605+2,0),0)+INDEX('SLA-parameter DRIFT'!D:D,R605+2)</f>
        <v>#N/A</v>
      </c>
      <c r="X605" s="122" t="str">
        <f t="shared" si="68"/>
        <v/>
      </c>
      <c r="Y605" s="119">
        <f>SUMIF(Virkedager!C:C,"&lt;" &amp; H605,Virkedager!A:A)-SUMIF(Virkedager!C:C,"&lt;" &amp; X605,Virkedager!A:A)</f>
        <v>0</v>
      </c>
      <c r="Z605" s="121" t="str">
        <f t="shared" si="69"/>
        <v/>
      </c>
      <c r="AA605" s="123" t="str">
        <f t="shared" si="64"/>
        <v/>
      </c>
      <c r="AB605" s="124" t="str">
        <f t="shared" si="70"/>
        <v/>
      </c>
      <c r="AC605" s="172"/>
    </row>
    <row r="606" spans="2:29" s="139" customFormat="1" ht="15" x14ac:dyDescent="0.25">
      <c r="B606" s="141"/>
      <c r="C606" s="142"/>
      <c r="D606" s="147"/>
      <c r="E606" s="148"/>
      <c r="F606" s="143"/>
      <c r="G606" s="144"/>
      <c r="H606" s="143"/>
      <c r="I606" s="144"/>
      <c r="J606" s="145"/>
      <c r="K606" s="146"/>
      <c r="L606" s="116" t="s">
        <v>77</v>
      </c>
      <c r="M606" s="117" t="s">
        <v>137</v>
      </c>
      <c r="N606" s="118">
        <f t="shared" si="65"/>
        <v>0</v>
      </c>
      <c r="O606" s="118">
        <f t="shared" si="66"/>
        <v>0</v>
      </c>
      <c r="P606" s="119">
        <f>SUMIF(Virkedager!C:C,"&lt;" &amp; H606,Virkedager!A:A)-SUMIF(Virkedager!C:C,"&lt;" &amp; F606,Virkedager!A:A)</f>
        <v>0</v>
      </c>
      <c r="Q606" s="120" t="str">
        <f t="shared" si="67"/>
        <v>Operatøraksess</v>
      </c>
      <c r="R606" s="121">
        <f>MATCH(Q606,'SLA-parameter DRIFT'!A:A,0)</f>
        <v>16</v>
      </c>
      <c r="S606" s="118" t="e">
        <f>VLOOKUP(DATE(YEAR(F606),MONTH(F606),DAY(F606)),Virkedager!C:G,IF(E606="B",3,2),0)+INDEX('SLA-parameter DRIFT'!D:D,R606+2)</f>
        <v>#N/A</v>
      </c>
      <c r="T606" s="122" t="e">
        <f>VLOOKUP(DATE(YEAR(F606),MONTH(F606),DAY(F606)),Virkedager!C:G,2,0)+INDEX('SLA-parameter DRIFT'!B:B,R606+1)</f>
        <v>#N/A</v>
      </c>
      <c r="U606" s="173" t="e">
        <f>VLOOKUP(DATE(YEAR(F606),MONTH(F606),DAY(F606)),Virkedager!C:G,IF(E606="B",3,2)+INDEX('SLA-parameter DRIFT'!E:E,R606+0,0),0)+INDEX('SLA-parameter DRIFT'!D:D,R606+1)</f>
        <v>#N/A</v>
      </c>
      <c r="V606" s="122" t="e">
        <f>VLOOKUP(DATE(YEAR(F606),MONTH(F606),DAY(F606)),Virkedager!C:G,2,0)+INDEX('SLA-parameter DRIFT'!B:B,R606+2)</f>
        <v>#N/A</v>
      </c>
      <c r="W606" s="118" t="e">
        <f>VLOOKUP(DATE(YEAR(F606),MONTH(F606),DAY(F606)),Virkedager!C:G,IF(E606="B",4,3)+INDEX('SLA-parameter DRIFT'!E:E,R606+2,0),0)+INDEX('SLA-parameter DRIFT'!D:D,R606+2)</f>
        <v>#N/A</v>
      </c>
      <c r="X606" s="122" t="str">
        <f t="shared" si="68"/>
        <v/>
      </c>
      <c r="Y606" s="119">
        <f>SUMIF(Virkedager!C:C,"&lt;" &amp; H606,Virkedager!A:A)-SUMIF(Virkedager!C:C,"&lt;" &amp; X606,Virkedager!A:A)</f>
        <v>0</v>
      </c>
      <c r="Z606" s="121" t="str">
        <f t="shared" si="69"/>
        <v/>
      </c>
      <c r="AA606" s="123" t="str">
        <f t="shared" si="64"/>
        <v/>
      </c>
      <c r="AB606" s="124" t="str">
        <f t="shared" si="70"/>
        <v/>
      </c>
      <c r="AC606" s="172"/>
    </row>
    <row r="607" spans="2:29" s="139" customFormat="1" ht="15" x14ac:dyDescent="0.25">
      <c r="B607" s="141"/>
      <c r="C607" s="142"/>
      <c r="D607" s="147"/>
      <c r="E607" s="148"/>
      <c r="F607" s="143"/>
      <c r="G607" s="144"/>
      <c r="H607" s="143"/>
      <c r="I607" s="144"/>
      <c r="J607" s="145"/>
      <c r="K607" s="146"/>
      <c r="L607" s="116" t="s">
        <v>77</v>
      </c>
      <c r="M607" s="117" t="s">
        <v>137</v>
      </c>
      <c r="N607" s="118">
        <f t="shared" si="65"/>
        <v>0</v>
      </c>
      <c r="O607" s="118">
        <f t="shared" si="66"/>
        <v>0</v>
      </c>
      <c r="P607" s="119">
        <f>SUMIF(Virkedager!C:C,"&lt;" &amp; H607,Virkedager!A:A)-SUMIF(Virkedager!C:C,"&lt;" &amp; F607,Virkedager!A:A)</f>
        <v>0</v>
      </c>
      <c r="Q607" s="120" t="str">
        <f t="shared" si="67"/>
        <v>Operatøraksess</v>
      </c>
      <c r="R607" s="121">
        <f>MATCH(Q607,'SLA-parameter DRIFT'!A:A,0)</f>
        <v>16</v>
      </c>
      <c r="S607" s="118" t="e">
        <f>VLOOKUP(DATE(YEAR(F607),MONTH(F607),DAY(F607)),Virkedager!C:G,IF(E607="B",3,2),0)+INDEX('SLA-parameter DRIFT'!D:D,R607+2)</f>
        <v>#N/A</v>
      </c>
      <c r="T607" s="122" t="e">
        <f>VLOOKUP(DATE(YEAR(F607),MONTH(F607),DAY(F607)),Virkedager!C:G,2,0)+INDEX('SLA-parameter DRIFT'!B:B,R607+1)</f>
        <v>#N/A</v>
      </c>
      <c r="U607" s="173" t="e">
        <f>VLOOKUP(DATE(YEAR(F607),MONTH(F607),DAY(F607)),Virkedager!C:G,IF(E607="B",3,2)+INDEX('SLA-parameter DRIFT'!E:E,R607+0,0),0)+INDEX('SLA-parameter DRIFT'!D:D,R607+1)</f>
        <v>#N/A</v>
      </c>
      <c r="V607" s="122" t="e">
        <f>VLOOKUP(DATE(YEAR(F607),MONTH(F607),DAY(F607)),Virkedager!C:G,2,0)+INDEX('SLA-parameter DRIFT'!B:B,R607+2)</f>
        <v>#N/A</v>
      </c>
      <c r="W607" s="118" t="e">
        <f>VLOOKUP(DATE(YEAR(F607),MONTH(F607),DAY(F607)),Virkedager!C:G,IF(E607="B",4,3)+INDEX('SLA-parameter DRIFT'!E:E,R607+2,0),0)+INDEX('SLA-parameter DRIFT'!D:D,R607+2)</f>
        <v>#N/A</v>
      </c>
      <c r="X607" s="122" t="str">
        <f t="shared" si="68"/>
        <v/>
      </c>
      <c r="Y607" s="119">
        <f>SUMIF(Virkedager!C:C,"&lt;" &amp; H607,Virkedager!A:A)-SUMIF(Virkedager!C:C,"&lt;" &amp; X607,Virkedager!A:A)</f>
        <v>0</v>
      </c>
      <c r="Z607" s="121" t="str">
        <f t="shared" si="69"/>
        <v/>
      </c>
      <c r="AA607" s="123" t="str">
        <f t="shared" si="64"/>
        <v/>
      </c>
      <c r="AB607" s="124" t="str">
        <f t="shared" si="70"/>
        <v/>
      </c>
      <c r="AC607" s="172"/>
    </row>
    <row r="608" spans="2:29" s="139" customFormat="1" ht="15" x14ac:dyDescent="0.25">
      <c r="B608" s="141"/>
      <c r="C608" s="142"/>
      <c r="D608" s="147"/>
      <c r="E608" s="148"/>
      <c r="F608" s="143"/>
      <c r="G608" s="144"/>
      <c r="H608" s="143"/>
      <c r="I608" s="144"/>
      <c r="J608" s="145"/>
      <c r="K608" s="146"/>
      <c r="L608" s="116" t="s">
        <v>77</v>
      </c>
      <c r="M608" s="117" t="s">
        <v>137</v>
      </c>
      <c r="N608" s="118">
        <f t="shared" si="65"/>
        <v>0</v>
      </c>
      <c r="O608" s="118">
        <f t="shared" si="66"/>
        <v>0</v>
      </c>
      <c r="P608" s="119">
        <f>SUMIF(Virkedager!C:C,"&lt;" &amp; H608,Virkedager!A:A)-SUMIF(Virkedager!C:C,"&lt;" &amp; F608,Virkedager!A:A)</f>
        <v>0</v>
      </c>
      <c r="Q608" s="120" t="str">
        <f t="shared" si="67"/>
        <v>Operatøraksess</v>
      </c>
      <c r="R608" s="121">
        <f>MATCH(Q608,'SLA-parameter DRIFT'!A:A,0)</f>
        <v>16</v>
      </c>
      <c r="S608" s="118" t="e">
        <f>VLOOKUP(DATE(YEAR(F608),MONTH(F608),DAY(F608)),Virkedager!C:G,IF(E608="B",3,2),0)+INDEX('SLA-parameter DRIFT'!D:D,R608+2)</f>
        <v>#N/A</v>
      </c>
      <c r="T608" s="122" t="e">
        <f>VLOOKUP(DATE(YEAR(F608),MONTH(F608),DAY(F608)),Virkedager!C:G,2,0)+INDEX('SLA-parameter DRIFT'!B:B,R608+1)</f>
        <v>#N/A</v>
      </c>
      <c r="U608" s="173" t="e">
        <f>VLOOKUP(DATE(YEAR(F608),MONTH(F608),DAY(F608)),Virkedager!C:G,IF(E608="B",3,2)+INDEX('SLA-parameter DRIFT'!E:E,R608+0,0),0)+INDEX('SLA-parameter DRIFT'!D:D,R608+1)</f>
        <v>#N/A</v>
      </c>
      <c r="V608" s="122" t="e">
        <f>VLOOKUP(DATE(YEAR(F608),MONTH(F608),DAY(F608)),Virkedager!C:G,2,0)+INDEX('SLA-parameter DRIFT'!B:B,R608+2)</f>
        <v>#N/A</v>
      </c>
      <c r="W608" s="118" t="e">
        <f>VLOOKUP(DATE(YEAR(F608),MONTH(F608),DAY(F608)),Virkedager!C:G,IF(E608="B",4,3)+INDEX('SLA-parameter DRIFT'!E:E,R608+2,0),0)+INDEX('SLA-parameter DRIFT'!D:D,R608+2)</f>
        <v>#N/A</v>
      </c>
      <c r="X608" s="122" t="str">
        <f t="shared" si="68"/>
        <v/>
      </c>
      <c r="Y608" s="119">
        <f>SUMIF(Virkedager!C:C,"&lt;" &amp; H608,Virkedager!A:A)-SUMIF(Virkedager!C:C,"&lt;" &amp; X608,Virkedager!A:A)</f>
        <v>0</v>
      </c>
      <c r="Z608" s="121" t="str">
        <f t="shared" si="69"/>
        <v/>
      </c>
      <c r="AA608" s="123" t="str">
        <f t="shared" si="64"/>
        <v/>
      </c>
      <c r="AB608" s="124" t="str">
        <f t="shared" si="70"/>
        <v/>
      </c>
      <c r="AC608" s="172"/>
    </row>
    <row r="609" spans="2:29" s="139" customFormat="1" ht="15" x14ac:dyDescent="0.25">
      <c r="B609" s="141"/>
      <c r="C609" s="142"/>
      <c r="D609" s="147"/>
      <c r="E609" s="148"/>
      <c r="F609" s="143"/>
      <c r="G609" s="144"/>
      <c r="H609" s="143"/>
      <c r="I609" s="144"/>
      <c r="J609" s="145"/>
      <c r="K609" s="146"/>
      <c r="L609" s="116" t="s">
        <v>77</v>
      </c>
      <c r="M609" s="117" t="s">
        <v>137</v>
      </c>
      <c r="N609" s="118">
        <f t="shared" si="65"/>
        <v>0</v>
      </c>
      <c r="O609" s="118">
        <f t="shared" si="66"/>
        <v>0</v>
      </c>
      <c r="P609" s="119">
        <f>SUMIF(Virkedager!C:C,"&lt;" &amp; H609,Virkedager!A:A)-SUMIF(Virkedager!C:C,"&lt;" &amp; F609,Virkedager!A:A)</f>
        <v>0</v>
      </c>
      <c r="Q609" s="120" t="str">
        <f t="shared" si="67"/>
        <v>Operatøraksess</v>
      </c>
      <c r="R609" s="121">
        <f>MATCH(Q609,'SLA-parameter DRIFT'!A:A,0)</f>
        <v>16</v>
      </c>
      <c r="S609" s="118" t="e">
        <f>VLOOKUP(DATE(YEAR(F609),MONTH(F609),DAY(F609)),Virkedager!C:G,IF(E609="B",3,2),0)+INDEX('SLA-parameter DRIFT'!D:D,R609+2)</f>
        <v>#N/A</v>
      </c>
      <c r="T609" s="122" t="e">
        <f>VLOOKUP(DATE(YEAR(F609),MONTH(F609),DAY(F609)),Virkedager!C:G,2,0)+INDEX('SLA-parameter DRIFT'!B:B,R609+1)</f>
        <v>#N/A</v>
      </c>
      <c r="U609" s="173" t="e">
        <f>VLOOKUP(DATE(YEAR(F609),MONTH(F609),DAY(F609)),Virkedager!C:G,IF(E609="B",3,2)+INDEX('SLA-parameter DRIFT'!E:E,R609+0,0),0)+INDEX('SLA-parameter DRIFT'!D:D,R609+1)</f>
        <v>#N/A</v>
      </c>
      <c r="V609" s="122" t="e">
        <f>VLOOKUP(DATE(YEAR(F609),MONTH(F609),DAY(F609)),Virkedager!C:G,2,0)+INDEX('SLA-parameter DRIFT'!B:B,R609+2)</f>
        <v>#N/A</v>
      </c>
      <c r="W609" s="118" t="e">
        <f>VLOOKUP(DATE(YEAR(F609),MONTH(F609),DAY(F609)),Virkedager!C:G,IF(E609="B",4,3)+INDEX('SLA-parameter DRIFT'!E:E,R609+2,0),0)+INDEX('SLA-parameter DRIFT'!D:D,R609+2)</f>
        <v>#N/A</v>
      </c>
      <c r="X609" s="122" t="str">
        <f t="shared" si="68"/>
        <v/>
      </c>
      <c r="Y609" s="119">
        <f>SUMIF(Virkedager!C:C,"&lt;" &amp; H609,Virkedager!A:A)-SUMIF(Virkedager!C:C,"&lt;" &amp; X609,Virkedager!A:A)</f>
        <v>0</v>
      </c>
      <c r="Z609" s="121" t="str">
        <f t="shared" si="69"/>
        <v/>
      </c>
      <c r="AA609" s="123" t="str">
        <f t="shared" si="64"/>
        <v/>
      </c>
      <c r="AB609" s="124" t="str">
        <f t="shared" si="70"/>
        <v/>
      </c>
      <c r="AC609" s="172"/>
    </row>
    <row r="610" spans="2:29" s="139" customFormat="1" ht="15" x14ac:dyDescent="0.25">
      <c r="B610" s="141"/>
      <c r="C610" s="142"/>
      <c r="D610" s="147"/>
      <c r="E610" s="148"/>
      <c r="F610" s="143"/>
      <c r="G610" s="144"/>
      <c r="H610" s="143"/>
      <c r="I610" s="144"/>
      <c r="J610" s="145"/>
      <c r="K610" s="146"/>
      <c r="L610" s="116" t="s">
        <v>77</v>
      </c>
      <c r="M610" s="117" t="s">
        <v>137</v>
      </c>
      <c r="N610" s="118">
        <f t="shared" si="65"/>
        <v>0</v>
      </c>
      <c r="O610" s="118">
        <f t="shared" si="66"/>
        <v>0</v>
      </c>
      <c r="P610" s="119">
        <f>SUMIF(Virkedager!C:C,"&lt;" &amp; H610,Virkedager!A:A)-SUMIF(Virkedager!C:C,"&lt;" &amp; F610,Virkedager!A:A)</f>
        <v>0</v>
      </c>
      <c r="Q610" s="120" t="str">
        <f t="shared" si="67"/>
        <v>Operatøraksess</v>
      </c>
      <c r="R610" s="121">
        <f>MATCH(Q610,'SLA-parameter DRIFT'!A:A,0)</f>
        <v>16</v>
      </c>
      <c r="S610" s="118" t="e">
        <f>VLOOKUP(DATE(YEAR(F610),MONTH(F610),DAY(F610)),Virkedager!C:G,IF(E610="B",3,2),0)+INDEX('SLA-parameter DRIFT'!D:D,R610+2)</f>
        <v>#N/A</v>
      </c>
      <c r="T610" s="122" t="e">
        <f>VLOOKUP(DATE(YEAR(F610),MONTH(F610),DAY(F610)),Virkedager!C:G,2,0)+INDEX('SLA-parameter DRIFT'!B:B,R610+1)</f>
        <v>#N/A</v>
      </c>
      <c r="U610" s="173" t="e">
        <f>VLOOKUP(DATE(YEAR(F610),MONTH(F610),DAY(F610)),Virkedager!C:G,IF(E610="B",3,2)+INDEX('SLA-parameter DRIFT'!E:E,R610+0,0),0)+INDEX('SLA-parameter DRIFT'!D:D,R610+1)</f>
        <v>#N/A</v>
      </c>
      <c r="V610" s="122" t="e">
        <f>VLOOKUP(DATE(YEAR(F610),MONTH(F610),DAY(F610)),Virkedager!C:G,2,0)+INDEX('SLA-parameter DRIFT'!B:B,R610+2)</f>
        <v>#N/A</v>
      </c>
      <c r="W610" s="118" t="e">
        <f>VLOOKUP(DATE(YEAR(F610),MONTH(F610),DAY(F610)),Virkedager!C:G,IF(E610="B",4,3)+INDEX('SLA-parameter DRIFT'!E:E,R610+2,0),0)+INDEX('SLA-parameter DRIFT'!D:D,R610+2)</f>
        <v>#N/A</v>
      </c>
      <c r="X610" s="122" t="str">
        <f t="shared" si="68"/>
        <v/>
      </c>
      <c r="Y610" s="119">
        <f>SUMIF(Virkedager!C:C,"&lt;" &amp; H610,Virkedager!A:A)-SUMIF(Virkedager!C:C,"&lt;" &amp; X610,Virkedager!A:A)</f>
        <v>0</v>
      </c>
      <c r="Z610" s="121" t="str">
        <f t="shared" si="69"/>
        <v/>
      </c>
      <c r="AA610" s="123" t="str">
        <f t="shared" si="64"/>
        <v/>
      </c>
      <c r="AB610" s="124" t="str">
        <f t="shared" si="70"/>
        <v/>
      </c>
      <c r="AC610" s="172"/>
    </row>
    <row r="611" spans="2:29" s="139" customFormat="1" ht="15" x14ac:dyDescent="0.25">
      <c r="B611" s="141"/>
      <c r="C611" s="142"/>
      <c r="D611" s="147"/>
      <c r="E611" s="148"/>
      <c r="F611" s="143"/>
      <c r="G611" s="144"/>
      <c r="H611" s="143"/>
      <c r="I611" s="144"/>
      <c r="J611" s="145"/>
      <c r="K611" s="146"/>
      <c r="L611" s="116" t="s">
        <v>77</v>
      </c>
      <c r="M611" s="117" t="s">
        <v>137</v>
      </c>
      <c r="N611" s="118">
        <f t="shared" si="65"/>
        <v>0</v>
      </c>
      <c r="O611" s="118">
        <f t="shared" si="66"/>
        <v>0</v>
      </c>
      <c r="P611" s="119">
        <f>SUMIF(Virkedager!C:C,"&lt;" &amp; H611,Virkedager!A:A)-SUMIF(Virkedager!C:C,"&lt;" &amp; F611,Virkedager!A:A)</f>
        <v>0</v>
      </c>
      <c r="Q611" s="120" t="str">
        <f t="shared" si="67"/>
        <v>Operatøraksess</v>
      </c>
      <c r="R611" s="121">
        <f>MATCH(Q611,'SLA-parameter DRIFT'!A:A,0)</f>
        <v>16</v>
      </c>
      <c r="S611" s="118" t="e">
        <f>VLOOKUP(DATE(YEAR(F611),MONTH(F611),DAY(F611)),Virkedager!C:G,IF(E611="B",3,2),0)+INDEX('SLA-parameter DRIFT'!D:D,R611+2)</f>
        <v>#N/A</v>
      </c>
      <c r="T611" s="122" t="e">
        <f>VLOOKUP(DATE(YEAR(F611),MONTH(F611),DAY(F611)),Virkedager!C:G,2,0)+INDEX('SLA-parameter DRIFT'!B:B,R611+1)</f>
        <v>#N/A</v>
      </c>
      <c r="U611" s="173" t="e">
        <f>VLOOKUP(DATE(YEAR(F611),MONTH(F611),DAY(F611)),Virkedager!C:G,IF(E611="B",3,2)+INDEX('SLA-parameter DRIFT'!E:E,R611+0,0),0)+INDEX('SLA-parameter DRIFT'!D:D,R611+1)</f>
        <v>#N/A</v>
      </c>
      <c r="V611" s="122" t="e">
        <f>VLOOKUP(DATE(YEAR(F611),MONTH(F611),DAY(F611)),Virkedager!C:G,2,0)+INDEX('SLA-parameter DRIFT'!B:B,R611+2)</f>
        <v>#N/A</v>
      </c>
      <c r="W611" s="118" t="e">
        <f>VLOOKUP(DATE(YEAR(F611),MONTH(F611),DAY(F611)),Virkedager!C:G,IF(E611="B",4,3)+INDEX('SLA-parameter DRIFT'!E:E,R611+2,0),0)+INDEX('SLA-parameter DRIFT'!D:D,R611+2)</f>
        <v>#N/A</v>
      </c>
      <c r="X611" s="122" t="str">
        <f t="shared" si="68"/>
        <v/>
      </c>
      <c r="Y611" s="119">
        <f>SUMIF(Virkedager!C:C,"&lt;" &amp; H611,Virkedager!A:A)-SUMIF(Virkedager!C:C,"&lt;" &amp; X611,Virkedager!A:A)</f>
        <v>0</v>
      </c>
      <c r="Z611" s="121" t="str">
        <f t="shared" si="69"/>
        <v/>
      </c>
      <c r="AA611" s="123" t="str">
        <f t="shared" si="64"/>
        <v/>
      </c>
      <c r="AB611" s="124" t="str">
        <f t="shared" si="70"/>
        <v/>
      </c>
      <c r="AC611" s="172"/>
    </row>
    <row r="612" spans="2:29" s="139" customFormat="1" ht="15" x14ac:dyDescent="0.25">
      <c r="B612" s="141"/>
      <c r="C612" s="142"/>
      <c r="D612" s="147"/>
      <c r="E612" s="148"/>
      <c r="F612" s="143"/>
      <c r="G612" s="144"/>
      <c r="H612" s="143"/>
      <c r="I612" s="144"/>
      <c r="J612" s="145"/>
      <c r="K612" s="146"/>
      <c r="L612" s="116" t="s">
        <v>77</v>
      </c>
      <c r="M612" s="117" t="s">
        <v>137</v>
      </c>
      <c r="N612" s="118">
        <f t="shared" si="65"/>
        <v>0</v>
      </c>
      <c r="O612" s="118">
        <f t="shared" si="66"/>
        <v>0</v>
      </c>
      <c r="P612" s="119">
        <f>SUMIF(Virkedager!C:C,"&lt;" &amp; H612,Virkedager!A:A)-SUMIF(Virkedager!C:C,"&lt;" &amp; F612,Virkedager!A:A)</f>
        <v>0</v>
      </c>
      <c r="Q612" s="120" t="str">
        <f t="shared" si="67"/>
        <v>Operatøraksess</v>
      </c>
      <c r="R612" s="121">
        <f>MATCH(Q612,'SLA-parameter DRIFT'!A:A,0)</f>
        <v>16</v>
      </c>
      <c r="S612" s="118" t="e">
        <f>VLOOKUP(DATE(YEAR(F612),MONTH(F612),DAY(F612)),Virkedager!C:G,IF(E612="B",3,2),0)+INDEX('SLA-parameter DRIFT'!D:D,R612+2)</f>
        <v>#N/A</v>
      </c>
      <c r="T612" s="122" t="e">
        <f>VLOOKUP(DATE(YEAR(F612),MONTH(F612),DAY(F612)),Virkedager!C:G,2,0)+INDEX('SLA-parameter DRIFT'!B:B,R612+1)</f>
        <v>#N/A</v>
      </c>
      <c r="U612" s="173" t="e">
        <f>VLOOKUP(DATE(YEAR(F612),MONTH(F612),DAY(F612)),Virkedager!C:G,IF(E612="B",3,2)+INDEX('SLA-parameter DRIFT'!E:E,R612+0,0),0)+INDEX('SLA-parameter DRIFT'!D:D,R612+1)</f>
        <v>#N/A</v>
      </c>
      <c r="V612" s="122" t="e">
        <f>VLOOKUP(DATE(YEAR(F612),MONTH(F612),DAY(F612)),Virkedager!C:G,2,0)+INDEX('SLA-parameter DRIFT'!B:B,R612+2)</f>
        <v>#N/A</v>
      </c>
      <c r="W612" s="118" t="e">
        <f>VLOOKUP(DATE(YEAR(F612),MONTH(F612),DAY(F612)),Virkedager!C:G,IF(E612="B",4,3)+INDEX('SLA-parameter DRIFT'!E:E,R612+2,0),0)+INDEX('SLA-parameter DRIFT'!D:D,R612+2)</f>
        <v>#N/A</v>
      </c>
      <c r="X612" s="122" t="str">
        <f t="shared" si="68"/>
        <v/>
      </c>
      <c r="Y612" s="119">
        <f>SUMIF(Virkedager!C:C,"&lt;" &amp; H612,Virkedager!A:A)-SUMIF(Virkedager!C:C,"&lt;" &amp; X612,Virkedager!A:A)</f>
        <v>0</v>
      </c>
      <c r="Z612" s="121" t="str">
        <f t="shared" si="69"/>
        <v/>
      </c>
      <c r="AA612" s="123" t="str">
        <f t="shared" si="64"/>
        <v/>
      </c>
      <c r="AB612" s="124" t="str">
        <f t="shared" si="70"/>
        <v/>
      </c>
      <c r="AC612" s="172"/>
    </row>
    <row r="613" spans="2:29" s="139" customFormat="1" ht="15" x14ac:dyDescent="0.25">
      <c r="B613" s="141"/>
      <c r="C613" s="142"/>
      <c r="D613" s="147"/>
      <c r="E613" s="148"/>
      <c r="F613" s="143"/>
      <c r="G613" s="144"/>
      <c r="H613" s="143"/>
      <c r="I613" s="144"/>
      <c r="J613" s="145"/>
      <c r="K613" s="146"/>
      <c r="L613" s="116" t="s">
        <v>77</v>
      </c>
      <c r="M613" s="117" t="s">
        <v>137</v>
      </c>
      <c r="N613" s="118">
        <f t="shared" si="65"/>
        <v>0</v>
      </c>
      <c r="O613" s="118">
        <f t="shared" si="66"/>
        <v>0</v>
      </c>
      <c r="P613" s="119">
        <f>SUMIF(Virkedager!C:C,"&lt;" &amp; H613,Virkedager!A:A)-SUMIF(Virkedager!C:C,"&lt;" &amp; F613,Virkedager!A:A)</f>
        <v>0</v>
      </c>
      <c r="Q613" s="120" t="str">
        <f t="shared" si="67"/>
        <v>Operatøraksess</v>
      </c>
      <c r="R613" s="121">
        <f>MATCH(Q613,'SLA-parameter DRIFT'!A:A,0)</f>
        <v>16</v>
      </c>
      <c r="S613" s="118" t="e">
        <f>VLOOKUP(DATE(YEAR(F613),MONTH(F613),DAY(F613)),Virkedager!C:G,IF(E613="B",3,2),0)+INDEX('SLA-parameter DRIFT'!D:D,R613+2)</f>
        <v>#N/A</v>
      </c>
      <c r="T613" s="122" t="e">
        <f>VLOOKUP(DATE(YEAR(F613),MONTH(F613),DAY(F613)),Virkedager!C:G,2,0)+INDEX('SLA-parameter DRIFT'!B:B,R613+1)</f>
        <v>#N/A</v>
      </c>
      <c r="U613" s="173" t="e">
        <f>VLOOKUP(DATE(YEAR(F613),MONTH(F613),DAY(F613)),Virkedager!C:G,IF(E613="B",3,2)+INDEX('SLA-parameter DRIFT'!E:E,R613+0,0),0)+INDEX('SLA-parameter DRIFT'!D:D,R613+1)</f>
        <v>#N/A</v>
      </c>
      <c r="V613" s="122" t="e">
        <f>VLOOKUP(DATE(YEAR(F613),MONTH(F613),DAY(F613)),Virkedager!C:G,2,0)+INDEX('SLA-parameter DRIFT'!B:B,R613+2)</f>
        <v>#N/A</v>
      </c>
      <c r="W613" s="118" t="e">
        <f>VLOOKUP(DATE(YEAR(F613),MONTH(F613),DAY(F613)),Virkedager!C:G,IF(E613="B",4,3)+INDEX('SLA-parameter DRIFT'!E:E,R613+2,0),0)+INDEX('SLA-parameter DRIFT'!D:D,R613+2)</f>
        <v>#N/A</v>
      </c>
      <c r="X613" s="122" t="str">
        <f t="shared" si="68"/>
        <v/>
      </c>
      <c r="Y613" s="119">
        <f>SUMIF(Virkedager!C:C,"&lt;" &amp; H613,Virkedager!A:A)-SUMIF(Virkedager!C:C,"&lt;" &amp; X613,Virkedager!A:A)</f>
        <v>0</v>
      </c>
      <c r="Z613" s="121" t="str">
        <f t="shared" si="69"/>
        <v/>
      </c>
      <c r="AA613" s="123" t="str">
        <f t="shared" si="64"/>
        <v/>
      </c>
      <c r="AB613" s="124" t="str">
        <f t="shared" si="70"/>
        <v/>
      </c>
      <c r="AC613" s="172"/>
    </row>
    <row r="614" spans="2:29" s="139" customFormat="1" ht="15" x14ac:dyDescent="0.25">
      <c r="B614" s="141"/>
      <c r="C614" s="142"/>
      <c r="D614" s="147"/>
      <c r="E614" s="148"/>
      <c r="F614" s="143"/>
      <c r="G614" s="144"/>
      <c r="H614" s="143"/>
      <c r="I614" s="144"/>
      <c r="J614" s="145"/>
      <c r="K614" s="146"/>
      <c r="L614" s="116" t="s">
        <v>77</v>
      </c>
      <c r="M614" s="117" t="s">
        <v>137</v>
      </c>
      <c r="N614" s="118">
        <f t="shared" si="65"/>
        <v>0</v>
      </c>
      <c r="O614" s="118">
        <f t="shared" si="66"/>
        <v>0</v>
      </c>
      <c r="P614" s="119">
        <f>SUMIF(Virkedager!C:C,"&lt;" &amp; H614,Virkedager!A:A)-SUMIF(Virkedager!C:C,"&lt;" &amp; F614,Virkedager!A:A)</f>
        <v>0</v>
      </c>
      <c r="Q614" s="120" t="str">
        <f t="shared" si="67"/>
        <v>Operatøraksess</v>
      </c>
      <c r="R614" s="121">
        <f>MATCH(Q614,'SLA-parameter DRIFT'!A:A,0)</f>
        <v>16</v>
      </c>
      <c r="S614" s="118" t="e">
        <f>VLOOKUP(DATE(YEAR(F614),MONTH(F614),DAY(F614)),Virkedager!C:G,IF(E614="B",3,2),0)+INDEX('SLA-parameter DRIFT'!D:D,R614+2)</f>
        <v>#N/A</v>
      </c>
      <c r="T614" s="122" t="e">
        <f>VLOOKUP(DATE(YEAR(F614),MONTH(F614),DAY(F614)),Virkedager!C:G,2,0)+INDEX('SLA-parameter DRIFT'!B:B,R614+1)</f>
        <v>#N/A</v>
      </c>
      <c r="U614" s="173" t="e">
        <f>VLOOKUP(DATE(YEAR(F614),MONTH(F614),DAY(F614)),Virkedager!C:G,IF(E614="B",3,2)+INDEX('SLA-parameter DRIFT'!E:E,R614+0,0),0)+INDEX('SLA-parameter DRIFT'!D:D,R614+1)</f>
        <v>#N/A</v>
      </c>
      <c r="V614" s="122" t="e">
        <f>VLOOKUP(DATE(YEAR(F614),MONTH(F614),DAY(F614)),Virkedager!C:G,2,0)+INDEX('SLA-parameter DRIFT'!B:B,R614+2)</f>
        <v>#N/A</v>
      </c>
      <c r="W614" s="118" t="e">
        <f>VLOOKUP(DATE(YEAR(F614),MONTH(F614),DAY(F614)),Virkedager!C:G,IF(E614="B",4,3)+INDEX('SLA-parameter DRIFT'!E:E,R614+2,0),0)+INDEX('SLA-parameter DRIFT'!D:D,R614+2)</f>
        <v>#N/A</v>
      </c>
      <c r="X614" s="122" t="str">
        <f t="shared" si="68"/>
        <v/>
      </c>
      <c r="Y614" s="119">
        <f>SUMIF(Virkedager!C:C,"&lt;" &amp; H614,Virkedager!A:A)-SUMIF(Virkedager!C:C,"&lt;" &amp; X614,Virkedager!A:A)</f>
        <v>0</v>
      </c>
      <c r="Z614" s="121" t="str">
        <f t="shared" si="69"/>
        <v/>
      </c>
      <c r="AA614" s="123" t="str">
        <f t="shared" si="64"/>
        <v/>
      </c>
      <c r="AB614" s="124" t="str">
        <f t="shared" si="70"/>
        <v/>
      </c>
      <c r="AC614" s="172"/>
    </row>
    <row r="615" spans="2:29" s="139" customFormat="1" ht="15" x14ac:dyDescent="0.25">
      <c r="B615" s="141"/>
      <c r="C615" s="142"/>
      <c r="D615" s="147"/>
      <c r="E615" s="148"/>
      <c r="F615" s="143"/>
      <c r="G615" s="144"/>
      <c r="H615" s="143"/>
      <c r="I615" s="144"/>
      <c r="J615" s="145"/>
      <c r="K615" s="146"/>
      <c r="L615" s="116" t="s">
        <v>77</v>
      </c>
      <c r="M615" s="117" t="s">
        <v>137</v>
      </c>
      <c r="N615" s="118">
        <f t="shared" si="65"/>
        <v>0</v>
      </c>
      <c r="O615" s="118">
        <f t="shared" si="66"/>
        <v>0</v>
      </c>
      <c r="P615" s="119">
        <f>SUMIF(Virkedager!C:C,"&lt;" &amp; H615,Virkedager!A:A)-SUMIF(Virkedager!C:C,"&lt;" &amp; F615,Virkedager!A:A)</f>
        <v>0</v>
      </c>
      <c r="Q615" s="120" t="str">
        <f t="shared" si="67"/>
        <v>Operatøraksess</v>
      </c>
      <c r="R615" s="121">
        <f>MATCH(Q615,'SLA-parameter DRIFT'!A:A,0)</f>
        <v>16</v>
      </c>
      <c r="S615" s="118" t="e">
        <f>VLOOKUP(DATE(YEAR(F615),MONTH(F615),DAY(F615)),Virkedager!C:G,IF(E615="B",3,2),0)+INDEX('SLA-parameter DRIFT'!D:D,R615+2)</f>
        <v>#N/A</v>
      </c>
      <c r="T615" s="122" t="e">
        <f>VLOOKUP(DATE(YEAR(F615),MONTH(F615),DAY(F615)),Virkedager!C:G,2,0)+INDEX('SLA-parameter DRIFT'!B:B,R615+1)</f>
        <v>#N/A</v>
      </c>
      <c r="U615" s="173" t="e">
        <f>VLOOKUP(DATE(YEAR(F615),MONTH(F615),DAY(F615)),Virkedager!C:G,IF(E615="B",3,2)+INDEX('SLA-parameter DRIFT'!E:E,R615+0,0),0)+INDEX('SLA-parameter DRIFT'!D:D,R615+1)</f>
        <v>#N/A</v>
      </c>
      <c r="V615" s="122" t="e">
        <f>VLOOKUP(DATE(YEAR(F615),MONTH(F615),DAY(F615)),Virkedager!C:G,2,0)+INDEX('SLA-parameter DRIFT'!B:B,R615+2)</f>
        <v>#N/A</v>
      </c>
      <c r="W615" s="118" t="e">
        <f>VLOOKUP(DATE(YEAR(F615),MONTH(F615),DAY(F615)),Virkedager!C:G,IF(E615="B",4,3)+INDEX('SLA-parameter DRIFT'!E:E,R615+2,0),0)+INDEX('SLA-parameter DRIFT'!D:D,R615+2)</f>
        <v>#N/A</v>
      </c>
      <c r="X615" s="122" t="str">
        <f t="shared" si="68"/>
        <v/>
      </c>
      <c r="Y615" s="119">
        <f>SUMIF(Virkedager!C:C,"&lt;" &amp; H615,Virkedager!A:A)-SUMIF(Virkedager!C:C,"&lt;" &amp; X615,Virkedager!A:A)</f>
        <v>0</v>
      </c>
      <c r="Z615" s="121" t="str">
        <f t="shared" si="69"/>
        <v/>
      </c>
      <c r="AA615" s="123" t="str">
        <f t="shared" si="64"/>
        <v/>
      </c>
      <c r="AB615" s="124" t="str">
        <f t="shared" si="70"/>
        <v/>
      </c>
      <c r="AC615" s="172"/>
    </row>
    <row r="616" spans="2:29" s="139" customFormat="1" ht="15" x14ac:dyDescent="0.25">
      <c r="B616" s="141"/>
      <c r="C616" s="142"/>
      <c r="D616" s="147"/>
      <c r="E616" s="148"/>
      <c r="F616" s="143"/>
      <c r="G616" s="144"/>
      <c r="H616" s="143"/>
      <c r="I616" s="144"/>
      <c r="J616" s="145"/>
      <c r="K616" s="146"/>
      <c r="L616" s="116" t="s">
        <v>77</v>
      </c>
      <c r="M616" s="117" t="s">
        <v>137</v>
      </c>
      <c r="N616" s="118">
        <f t="shared" si="65"/>
        <v>0</v>
      </c>
      <c r="O616" s="118">
        <f t="shared" si="66"/>
        <v>0</v>
      </c>
      <c r="P616" s="119">
        <f>SUMIF(Virkedager!C:C,"&lt;" &amp; H616,Virkedager!A:A)-SUMIF(Virkedager!C:C,"&lt;" &amp; F616,Virkedager!A:A)</f>
        <v>0</v>
      </c>
      <c r="Q616" s="120" t="str">
        <f t="shared" si="67"/>
        <v>Operatøraksess</v>
      </c>
      <c r="R616" s="121">
        <f>MATCH(Q616,'SLA-parameter DRIFT'!A:A,0)</f>
        <v>16</v>
      </c>
      <c r="S616" s="118" t="e">
        <f>VLOOKUP(DATE(YEAR(F616),MONTH(F616),DAY(F616)),Virkedager!C:G,IF(E616="B",3,2),0)+INDEX('SLA-parameter DRIFT'!D:D,R616+2)</f>
        <v>#N/A</v>
      </c>
      <c r="T616" s="122" t="e">
        <f>VLOOKUP(DATE(YEAR(F616),MONTH(F616),DAY(F616)),Virkedager!C:G,2,0)+INDEX('SLA-parameter DRIFT'!B:B,R616+1)</f>
        <v>#N/A</v>
      </c>
      <c r="U616" s="173" t="e">
        <f>VLOOKUP(DATE(YEAR(F616),MONTH(F616),DAY(F616)),Virkedager!C:G,IF(E616="B",3,2)+INDEX('SLA-parameter DRIFT'!E:E,R616+0,0),0)+INDEX('SLA-parameter DRIFT'!D:D,R616+1)</f>
        <v>#N/A</v>
      </c>
      <c r="V616" s="122" t="e">
        <f>VLOOKUP(DATE(YEAR(F616),MONTH(F616),DAY(F616)),Virkedager!C:G,2,0)+INDEX('SLA-parameter DRIFT'!B:B,R616+2)</f>
        <v>#N/A</v>
      </c>
      <c r="W616" s="118" t="e">
        <f>VLOOKUP(DATE(YEAR(F616),MONTH(F616),DAY(F616)),Virkedager!C:G,IF(E616="B",4,3)+INDEX('SLA-parameter DRIFT'!E:E,R616+2,0),0)+INDEX('SLA-parameter DRIFT'!D:D,R616+2)</f>
        <v>#N/A</v>
      </c>
      <c r="X616" s="122" t="str">
        <f t="shared" si="68"/>
        <v/>
      </c>
      <c r="Y616" s="119">
        <f>SUMIF(Virkedager!C:C,"&lt;" &amp; H616,Virkedager!A:A)-SUMIF(Virkedager!C:C,"&lt;" &amp; X616,Virkedager!A:A)</f>
        <v>0</v>
      </c>
      <c r="Z616" s="121" t="str">
        <f t="shared" si="69"/>
        <v/>
      </c>
      <c r="AA616" s="123" t="str">
        <f t="shared" si="64"/>
        <v/>
      </c>
      <c r="AB616" s="124" t="str">
        <f t="shared" si="70"/>
        <v/>
      </c>
      <c r="AC616" s="172"/>
    </row>
    <row r="617" spans="2:29" s="139" customFormat="1" ht="15" x14ac:dyDescent="0.25">
      <c r="B617" s="141"/>
      <c r="C617" s="142"/>
      <c r="D617" s="147"/>
      <c r="E617" s="148"/>
      <c r="F617" s="143"/>
      <c r="G617" s="144"/>
      <c r="H617" s="143"/>
      <c r="I617" s="144"/>
      <c r="J617" s="145"/>
      <c r="K617" s="146"/>
      <c r="L617" s="116" t="s">
        <v>77</v>
      </c>
      <c r="M617" s="117" t="s">
        <v>137</v>
      </c>
      <c r="N617" s="118">
        <f t="shared" si="65"/>
        <v>0</v>
      </c>
      <c r="O617" s="118">
        <f t="shared" si="66"/>
        <v>0</v>
      </c>
      <c r="P617" s="119">
        <f>SUMIF(Virkedager!C:C,"&lt;" &amp; H617,Virkedager!A:A)-SUMIF(Virkedager!C:C,"&lt;" &amp; F617,Virkedager!A:A)</f>
        <v>0</v>
      </c>
      <c r="Q617" s="120" t="str">
        <f t="shared" si="67"/>
        <v>Operatøraksess</v>
      </c>
      <c r="R617" s="121">
        <f>MATCH(Q617,'SLA-parameter DRIFT'!A:A,0)</f>
        <v>16</v>
      </c>
      <c r="S617" s="118" t="e">
        <f>VLOOKUP(DATE(YEAR(F617),MONTH(F617),DAY(F617)),Virkedager!C:G,IF(E617="B",3,2),0)+INDEX('SLA-parameter DRIFT'!D:D,R617+2)</f>
        <v>#N/A</v>
      </c>
      <c r="T617" s="122" t="e">
        <f>VLOOKUP(DATE(YEAR(F617),MONTH(F617),DAY(F617)),Virkedager!C:G,2,0)+INDEX('SLA-parameter DRIFT'!B:B,R617+1)</f>
        <v>#N/A</v>
      </c>
      <c r="U617" s="173" t="e">
        <f>VLOOKUP(DATE(YEAR(F617),MONTH(F617),DAY(F617)),Virkedager!C:G,IF(E617="B",3,2)+INDEX('SLA-parameter DRIFT'!E:E,R617+0,0),0)+INDEX('SLA-parameter DRIFT'!D:D,R617+1)</f>
        <v>#N/A</v>
      </c>
      <c r="V617" s="122" t="e">
        <f>VLOOKUP(DATE(YEAR(F617),MONTH(F617),DAY(F617)),Virkedager!C:G,2,0)+INDEX('SLA-parameter DRIFT'!B:B,R617+2)</f>
        <v>#N/A</v>
      </c>
      <c r="W617" s="118" t="e">
        <f>VLOOKUP(DATE(YEAR(F617),MONTH(F617),DAY(F617)),Virkedager!C:G,IF(E617="B",4,3)+INDEX('SLA-parameter DRIFT'!E:E,R617+2,0),0)+INDEX('SLA-parameter DRIFT'!D:D,R617+2)</f>
        <v>#N/A</v>
      </c>
      <c r="X617" s="122" t="str">
        <f t="shared" si="68"/>
        <v/>
      </c>
      <c r="Y617" s="119">
        <f>SUMIF(Virkedager!C:C,"&lt;" &amp; H617,Virkedager!A:A)-SUMIF(Virkedager!C:C,"&lt;" &amp; X617,Virkedager!A:A)</f>
        <v>0</v>
      </c>
      <c r="Z617" s="121" t="str">
        <f t="shared" si="69"/>
        <v/>
      </c>
      <c r="AA617" s="123" t="str">
        <f t="shared" si="64"/>
        <v/>
      </c>
      <c r="AB617" s="124" t="str">
        <f t="shared" si="70"/>
        <v/>
      </c>
      <c r="AC617" s="172"/>
    </row>
    <row r="618" spans="2:29" s="139" customFormat="1" ht="15" x14ac:dyDescent="0.25">
      <c r="B618" s="141"/>
      <c r="C618" s="142"/>
      <c r="D618" s="147"/>
      <c r="E618" s="148"/>
      <c r="F618" s="143"/>
      <c r="G618" s="144"/>
      <c r="H618" s="143"/>
      <c r="I618" s="144"/>
      <c r="J618" s="145"/>
      <c r="K618" s="146"/>
      <c r="L618" s="116" t="s">
        <v>77</v>
      </c>
      <c r="M618" s="117" t="s">
        <v>137</v>
      </c>
      <c r="N618" s="118">
        <f t="shared" si="65"/>
        <v>0</v>
      </c>
      <c r="O618" s="118">
        <f t="shared" si="66"/>
        <v>0</v>
      </c>
      <c r="P618" s="119">
        <f>SUMIF(Virkedager!C:C,"&lt;" &amp; H618,Virkedager!A:A)-SUMIF(Virkedager!C:C,"&lt;" &amp; F618,Virkedager!A:A)</f>
        <v>0</v>
      </c>
      <c r="Q618" s="120" t="str">
        <f t="shared" si="67"/>
        <v>Operatøraksess</v>
      </c>
      <c r="R618" s="121">
        <f>MATCH(Q618,'SLA-parameter DRIFT'!A:A,0)</f>
        <v>16</v>
      </c>
      <c r="S618" s="118" t="e">
        <f>VLOOKUP(DATE(YEAR(F618),MONTH(F618),DAY(F618)),Virkedager!C:G,IF(E618="B",3,2),0)+INDEX('SLA-parameter DRIFT'!D:D,R618+2)</f>
        <v>#N/A</v>
      </c>
      <c r="T618" s="122" t="e">
        <f>VLOOKUP(DATE(YEAR(F618),MONTH(F618),DAY(F618)),Virkedager!C:G,2,0)+INDEX('SLA-parameter DRIFT'!B:B,R618+1)</f>
        <v>#N/A</v>
      </c>
      <c r="U618" s="173" t="e">
        <f>VLOOKUP(DATE(YEAR(F618),MONTH(F618),DAY(F618)),Virkedager!C:G,IF(E618="B",3,2)+INDEX('SLA-parameter DRIFT'!E:E,R618+0,0),0)+INDEX('SLA-parameter DRIFT'!D:D,R618+1)</f>
        <v>#N/A</v>
      </c>
      <c r="V618" s="122" t="e">
        <f>VLOOKUP(DATE(YEAR(F618),MONTH(F618),DAY(F618)),Virkedager!C:G,2,0)+INDEX('SLA-parameter DRIFT'!B:B,R618+2)</f>
        <v>#N/A</v>
      </c>
      <c r="W618" s="118" t="e">
        <f>VLOOKUP(DATE(YEAR(F618),MONTH(F618),DAY(F618)),Virkedager!C:G,IF(E618="B",4,3)+INDEX('SLA-parameter DRIFT'!E:E,R618+2,0),0)+INDEX('SLA-parameter DRIFT'!D:D,R618+2)</f>
        <v>#N/A</v>
      </c>
      <c r="X618" s="122" t="str">
        <f t="shared" si="68"/>
        <v/>
      </c>
      <c r="Y618" s="119">
        <f>SUMIF(Virkedager!C:C,"&lt;" &amp; H618,Virkedager!A:A)-SUMIF(Virkedager!C:C,"&lt;" &amp; X618,Virkedager!A:A)</f>
        <v>0</v>
      </c>
      <c r="Z618" s="121" t="str">
        <f t="shared" si="69"/>
        <v/>
      </c>
      <c r="AA618" s="123" t="str">
        <f t="shared" si="64"/>
        <v/>
      </c>
      <c r="AB618" s="124" t="str">
        <f t="shared" si="70"/>
        <v/>
      </c>
      <c r="AC618" s="172"/>
    </row>
    <row r="619" spans="2:29" s="139" customFormat="1" ht="15" x14ac:dyDescent="0.25">
      <c r="B619" s="141"/>
      <c r="C619" s="142"/>
      <c r="D619" s="147"/>
      <c r="E619" s="148"/>
      <c r="F619" s="143"/>
      <c r="G619" s="144"/>
      <c r="H619" s="143"/>
      <c r="I619" s="144"/>
      <c r="J619" s="145"/>
      <c r="K619" s="146"/>
      <c r="L619" s="116" t="s">
        <v>77</v>
      </c>
      <c r="M619" s="117" t="s">
        <v>137</v>
      </c>
      <c r="N619" s="118">
        <f t="shared" si="65"/>
        <v>0</v>
      </c>
      <c r="O619" s="118">
        <f t="shared" si="66"/>
        <v>0</v>
      </c>
      <c r="P619" s="119">
        <f>SUMIF(Virkedager!C:C,"&lt;" &amp; H619,Virkedager!A:A)-SUMIF(Virkedager!C:C,"&lt;" &amp; F619,Virkedager!A:A)</f>
        <v>0</v>
      </c>
      <c r="Q619" s="120" t="str">
        <f t="shared" si="67"/>
        <v>Operatøraksess</v>
      </c>
      <c r="R619" s="121">
        <f>MATCH(Q619,'SLA-parameter DRIFT'!A:A,0)</f>
        <v>16</v>
      </c>
      <c r="S619" s="118" t="e">
        <f>VLOOKUP(DATE(YEAR(F619),MONTH(F619),DAY(F619)),Virkedager!C:G,IF(E619="B",3,2),0)+INDEX('SLA-parameter DRIFT'!D:D,R619+2)</f>
        <v>#N/A</v>
      </c>
      <c r="T619" s="122" t="e">
        <f>VLOOKUP(DATE(YEAR(F619),MONTH(F619),DAY(F619)),Virkedager!C:G,2,0)+INDEX('SLA-parameter DRIFT'!B:B,R619+1)</f>
        <v>#N/A</v>
      </c>
      <c r="U619" s="173" t="e">
        <f>VLOOKUP(DATE(YEAR(F619),MONTH(F619),DAY(F619)),Virkedager!C:G,IF(E619="B",3,2)+INDEX('SLA-parameter DRIFT'!E:E,R619+0,0),0)+INDEX('SLA-parameter DRIFT'!D:D,R619+1)</f>
        <v>#N/A</v>
      </c>
      <c r="V619" s="122" t="e">
        <f>VLOOKUP(DATE(YEAR(F619),MONTH(F619),DAY(F619)),Virkedager!C:G,2,0)+INDEX('SLA-parameter DRIFT'!B:B,R619+2)</f>
        <v>#N/A</v>
      </c>
      <c r="W619" s="118" t="e">
        <f>VLOOKUP(DATE(YEAR(F619),MONTH(F619),DAY(F619)),Virkedager!C:G,IF(E619="B",4,3)+INDEX('SLA-parameter DRIFT'!E:E,R619+2,0),0)+INDEX('SLA-parameter DRIFT'!D:D,R619+2)</f>
        <v>#N/A</v>
      </c>
      <c r="X619" s="122" t="str">
        <f t="shared" si="68"/>
        <v/>
      </c>
      <c r="Y619" s="119">
        <f>SUMIF(Virkedager!C:C,"&lt;" &amp; H619,Virkedager!A:A)-SUMIF(Virkedager!C:C,"&lt;" &amp; X619,Virkedager!A:A)</f>
        <v>0</v>
      </c>
      <c r="Z619" s="121" t="str">
        <f t="shared" si="69"/>
        <v/>
      </c>
      <c r="AA619" s="123" t="str">
        <f t="shared" si="64"/>
        <v/>
      </c>
      <c r="AB619" s="124" t="str">
        <f t="shared" si="70"/>
        <v/>
      </c>
      <c r="AC619" s="172"/>
    </row>
    <row r="620" spans="2:29" s="139" customFormat="1" ht="15" x14ac:dyDescent="0.25">
      <c r="B620" s="141"/>
      <c r="C620" s="142"/>
      <c r="D620" s="147"/>
      <c r="E620" s="148"/>
      <c r="F620" s="143"/>
      <c r="G620" s="144"/>
      <c r="H620" s="143"/>
      <c r="I620" s="144"/>
      <c r="J620" s="145"/>
      <c r="K620" s="146"/>
      <c r="L620" s="116" t="s">
        <v>77</v>
      </c>
      <c r="M620" s="117" t="s">
        <v>137</v>
      </c>
      <c r="N620" s="118">
        <f t="shared" si="65"/>
        <v>0</v>
      </c>
      <c r="O620" s="118">
        <f t="shared" si="66"/>
        <v>0</v>
      </c>
      <c r="P620" s="119">
        <f>SUMIF(Virkedager!C:C,"&lt;" &amp; H620,Virkedager!A:A)-SUMIF(Virkedager!C:C,"&lt;" &amp; F620,Virkedager!A:A)</f>
        <v>0</v>
      </c>
      <c r="Q620" s="120" t="str">
        <f t="shared" si="67"/>
        <v>Operatøraksess</v>
      </c>
      <c r="R620" s="121">
        <f>MATCH(Q620,'SLA-parameter DRIFT'!A:A,0)</f>
        <v>16</v>
      </c>
      <c r="S620" s="118" t="e">
        <f>VLOOKUP(DATE(YEAR(F620),MONTH(F620),DAY(F620)),Virkedager!C:G,IF(E620="B",3,2),0)+INDEX('SLA-parameter DRIFT'!D:D,R620+2)</f>
        <v>#N/A</v>
      </c>
      <c r="T620" s="122" t="e">
        <f>VLOOKUP(DATE(YEAR(F620),MONTH(F620),DAY(F620)),Virkedager!C:G,2,0)+INDEX('SLA-parameter DRIFT'!B:B,R620+1)</f>
        <v>#N/A</v>
      </c>
      <c r="U620" s="173" t="e">
        <f>VLOOKUP(DATE(YEAR(F620),MONTH(F620),DAY(F620)),Virkedager!C:G,IF(E620="B",3,2)+INDEX('SLA-parameter DRIFT'!E:E,R620+0,0),0)+INDEX('SLA-parameter DRIFT'!D:D,R620+1)</f>
        <v>#N/A</v>
      </c>
      <c r="V620" s="122" t="e">
        <f>VLOOKUP(DATE(YEAR(F620),MONTH(F620),DAY(F620)),Virkedager!C:G,2,0)+INDEX('SLA-parameter DRIFT'!B:B,R620+2)</f>
        <v>#N/A</v>
      </c>
      <c r="W620" s="118" t="e">
        <f>VLOOKUP(DATE(YEAR(F620),MONTH(F620),DAY(F620)),Virkedager!C:G,IF(E620="B",4,3)+INDEX('SLA-parameter DRIFT'!E:E,R620+2,0),0)+INDEX('SLA-parameter DRIFT'!D:D,R620+2)</f>
        <v>#N/A</v>
      </c>
      <c r="X620" s="122" t="str">
        <f t="shared" si="68"/>
        <v/>
      </c>
      <c r="Y620" s="119">
        <f>SUMIF(Virkedager!C:C,"&lt;" &amp; H620,Virkedager!A:A)-SUMIF(Virkedager!C:C,"&lt;" &amp; X620,Virkedager!A:A)</f>
        <v>0</v>
      </c>
      <c r="Z620" s="121" t="str">
        <f t="shared" si="69"/>
        <v/>
      </c>
      <c r="AA620" s="123" t="str">
        <f t="shared" si="64"/>
        <v/>
      </c>
      <c r="AB620" s="124" t="str">
        <f t="shared" si="70"/>
        <v/>
      </c>
      <c r="AC620" s="172"/>
    </row>
    <row r="621" spans="2:29" s="139" customFormat="1" ht="15" x14ac:dyDescent="0.25">
      <c r="B621" s="141"/>
      <c r="C621" s="142"/>
      <c r="D621" s="147"/>
      <c r="E621" s="148"/>
      <c r="F621" s="143"/>
      <c r="G621" s="144"/>
      <c r="H621" s="143"/>
      <c r="I621" s="144"/>
      <c r="J621" s="145"/>
      <c r="K621" s="146"/>
      <c r="L621" s="116" t="s">
        <v>77</v>
      </c>
      <c r="M621" s="117" t="s">
        <v>137</v>
      </c>
      <c r="N621" s="118">
        <f t="shared" si="65"/>
        <v>0</v>
      </c>
      <c r="O621" s="118">
        <f t="shared" si="66"/>
        <v>0</v>
      </c>
      <c r="P621" s="119">
        <f>SUMIF(Virkedager!C:C,"&lt;" &amp; H621,Virkedager!A:A)-SUMIF(Virkedager!C:C,"&lt;" &amp; F621,Virkedager!A:A)</f>
        <v>0</v>
      </c>
      <c r="Q621" s="120" t="str">
        <f t="shared" si="67"/>
        <v>Operatøraksess</v>
      </c>
      <c r="R621" s="121">
        <f>MATCH(Q621,'SLA-parameter DRIFT'!A:A,0)</f>
        <v>16</v>
      </c>
      <c r="S621" s="118" t="e">
        <f>VLOOKUP(DATE(YEAR(F621),MONTH(F621),DAY(F621)),Virkedager!C:G,IF(E621="B",3,2),0)+INDEX('SLA-parameter DRIFT'!D:D,R621+2)</f>
        <v>#N/A</v>
      </c>
      <c r="T621" s="122" t="e">
        <f>VLOOKUP(DATE(YEAR(F621),MONTH(F621),DAY(F621)),Virkedager!C:G,2,0)+INDEX('SLA-parameter DRIFT'!B:B,R621+1)</f>
        <v>#N/A</v>
      </c>
      <c r="U621" s="173" t="e">
        <f>VLOOKUP(DATE(YEAR(F621),MONTH(F621),DAY(F621)),Virkedager!C:G,IF(E621="B",3,2)+INDEX('SLA-parameter DRIFT'!E:E,R621+0,0),0)+INDEX('SLA-parameter DRIFT'!D:D,R621+1)</f>
        <v>#N/A</v>
      </c>
      <c r="V621" s="122" t="e">
        <f>VLOOKUP(DATE(YEAR(F621),MONTH(F621),DAY(F621)),Virkedager!C:G,2,0)+INDEX('SLA-parameter DRIFT'!B:B,R621+2)</f>
        <v>#N/A</v>
      </c>
      <c r="W621" s="118" t="e">
        <f>VLOOKUP(DATE(YEAR(F621),MONTH(F621),DAY(F621)),Virkedager!C:G,IF(E621="B",4,3)+INDEX('SLA-parameter DRIFT'!E:E,R621+2,0),0)+INDEX('SLA-parameter DRIFT'!D:D,R621+2)</f>
        <v>#N/A</v>
      </c>
      <c r="X621" s="122" t="str">
        <f t="shared" si="68"/>
        <v/>
      </c>
      <c r="Y621" s="119">
        <f>SUMIF(Virkedager!C:C,"&lt;" &amp; H621,Virkedager!A:A)-SUMIF(Virkedager!C:C,"&lt;" &amp; X621,Virkedager!A:A)</f>
        <v>0</v>
      </c>
      <c r="Z621" s="121" t="str">
        <f t="shared" si="69"/>
        <v/>
      </c>
      <c r="AA621" s="123" t="str">
        <f t="shared" si="64"/>
        <v/>
      </c>
      <c r="AB621" s="124" t="str">
        <f t="shared" si="70"/>
        <v/>
      </c>
      <c r="AC621" s="172"/>
    </row>
    <row r="622" spans="2:29" s="139" customFormat="1" ht="15" x14ac:dyDescent="0.25">
      <c r="B622" s="141"/>
      <c r="C622" s="142"/>
      <c r="D622" s="147"/>
      <c r="E622" s="148"/>
      <c r="F622" s="143"/>
      <c r="G622" s="144"/>
      <c r="H622" s="143"/>
      <c r="I622" s="144"/>
      <c r="J622" s="145"/>
      <c r="K622" s="146"/>
      <c r="L622" s="116" t="s">
        <v>77</v>
      </c>
      <c r="M622" s="117" t="s">
        <v>137</v>
      </c>
      <c r="N622" s="118">
        <f t="shared" si="65"/>
        <v>0</v>
      </c>
      <c r="O622" s="118">
        <f t="shared" si="66"/>
        <v>0</v>
      </c>
      <c r="P622" s="119">
        <f>SUMIF(Virkedager!C:C,"&lt;" &amp; H622,Virkedager!A:A)-SUMIF(Virkedager!C:C,"&lt;" &amp; F622,Virkedager!A:A)</f>
        <v>0</v>
      </c>
      <c r="Q622" s="120" t="str">
        <f t="shared" si="67"/>
        <v>Operatøraksess</v>
      </c>
      <c r="R622" s="121">
        <f>MATCH(Q622,'SLA-parameter DRIFT'!A:A,0)</f>
        <v>16</v>
      </c>
      <c r="S622" s="118" t="e">
        <f>VLOOKUP(DATE(YEAR(F622),MONTH(F622),DAY(F622)),Virkedager!C:G,IF(E622="B",3,2),0)+INDEX('SLA-parameter DRIFT'!D:D,R622+2)</f>
        <v>#N/A</v>
      </c>
      <c r="T622" s="122" t="e">
        <f>VLOOKUP(DATE(YEAR(F622),MONTH(F622),DAY(F622)),Virkedager!C:G,2,0)+INDEX('SLA-parameter DRIFT'!B:B,R622+1)</f>
        <v>#N/A</v>
      </c>
      <c r="U622" s="173" t="e">
        <f>VLOOKUP(DATE(YEAR(F622),MONTH(F622),DAY(F622)),Virkedager!C:G,IF(E622="B",3,2)+INDEX('SLA-parameter DRIFT'!E:E,R622+0,0),0)+INDEX('SLA-parameter DRIFT'!D:D,R622+1)</f>
        <v>#N/A</v>
      </c>
      <c r="V622" s="122" t="e">
        <f>VLOOKUP(DATE(YEAR(F622),MONTH(F622),DAY(F622)),Virkedager!C:G,2,0)+INDEX('SLA-parameter DRIFT'!B:B,R622+2)</f>
        <v>#N/A</v>
      </c>
      <c r="W622" s="118" t="e">
        <f>VLOOKUP(DATE(YEAR(F622),MONTH(F622),DAY(F622)),Virkedager!C:G,IF(E622="B",4,3)+INDEX('SLA-parameter DRIFT'!E:E,R622+2,0),0)+INDEX('SLA-parameter DRIFT'!D:D,R622+2)</f>
        <v>#N/A</v>
      </c>
      <c r="X622" s="122" t="str">
        <f t="shared" si="68"/>
        <v/>
      </c>
      <c r="Y622" s="119">
        <f>SUMIF(Virkedager!C:C,"&lt;" &amp; H622,Virkedager!A:A)-SUMIF(Virkedager!C:C,"&lt;" &amp; X622,Virkedager!A:A)</f>
        <v>0</v>
      </c>
      <c r="Z622" s="121" t="str">
        <f t="shared" si="69"/>
        <v/>
      </c>
      <c r="AA622" s="123" t="str">
        <f t="shared" si="64"/>
        <v/>
      </c>
      <c r="AB622" s="124" t="str">
        <f t="shared" si="70"/>
        <v/>
      </c>
      <c r="AC622" s="172"/>
    </row>
    <row r="623" spans="2:29" s="139" customFormat="1" ht="15" x14ac:dyDescent="0.25">
      <c r="B623" s="141"/>
      <c r="C623" s="142"/>
      <c r="D623" s="147"/>
      <c r="E623" s="148"/>
      <c r="F623" s="143"/>
      <c r="G623" s="144"/>
      <c r="H623" s="143"/>
      <c r="I623" s="144"/>
      <c r="J623" s="145"/>
      <c r="K623" s="146"/>
      <c r="L623" s="116" t="s">
        <v>77</v>
      </c>
      <c r="M623" s="117" t="s">
        <v>137</v>
      </c>
      <c r="N623" s="118">
        <f t="shared" si="65"/>
        <v>0</v>
      </c>
      <c r="O623" s="118">
        <f t="shared" si="66"/>
        <v>0</v>
      </c>
      <c r="P623" s="119">
        <f>SUMIF(Virkedager!C:C,"&lt;" &amp; H623,Virkedager!A:A)-SUMIF(Virkedager!C:C,"&lt;" &amp; F623,Virkedager!A:A)</f>
        <v>0</v>
      </c>
      <c r="Q623" s="120" t="str">
        <f t="shared" si="67"/>
        <v>Operatøraksess</v>
      </c>
      <c r="R623" s="121">
        <f>MATCH(Q623,'SLA-parameter DRIFT'!A:A,0)</f>
        <v>16</v>
      </c>
      <c r="S623" s="118" t="e">
        <f>VLOOKUP(DATE(YEAR(F623),MONTH(F623),DAY(F623)),Virkedager!C:G,IF(E623="B",3,2),0)+INDEX('SLA-parameter DRIFT'!D:D,R623+2)</f>
        <v>#N/A</v>
      </c>
      <c r="T623" s="122" t="e">
        <f>VLOOKUP(DATE(YEAR(F623),MONTH(F623),DAY(F623)),Virkedager!C:G,2,0)+INDEX('SLA-parameter DRIFT'!B:B,R623+1)</f>
        <v>#N/A</v>
      </c>
      <c r="U623" s="173" t="e">
        <f>VLOOKUP(DATE(YEAR(F623),MONTH(F623),DAY(F623)),Virkedager!C:G,IF(E623="B",3,2)+INDEX('SLA-parameter DRIFT'!E:E,R623+0,0),0)+INDEX('SLA-parameter DRIFT'!D:D,R623+1)</f>
        <v>#N/A</v>
      </c>
      <c r="V623" s="122" t="e">
        <f>VLOOKUP(DATE(YEAR(F623),MONTH(F623),DAY(F623)),Virkedager!C:G,2,0)+INDEX('SLA-parameter DRIFT'!B:B,R623+2)</f>
        <v>#N/A</v>
      </c>
      <c r="W623" s="118" t="e">
        <f>VLOOKUP(DATE(YEAR(F623),MONTH(F623),DAY(F623)),Virkedager!C:G,IF(E623="B",4,3)+INDEX('SLA-parameter DRIFT'!E:E,R623+2,0),0)+INDEX('SLA-parameter DRIFT'!D:D,R623+2)</f>
        <v>#N/A</v>
      </c>
      <c r="X623" s="122" t="str">
        <f t="shared" si="68"/>
        <v/>
      </c>
      <c r="Y623" s="119">
        <f>SUMIF(Virkedager!C:C,"&lt;" &amp; H623,Virkedager!A:A)-SUMIF(Virkedager!C:C,"&lt;" &amp; X623,Virkedager!A:A)</f>
        <v>0</v>
      </c>
      <c r="Z623" s="121" t="str">
        <f t="shared" si="69"/>
        <v/>
      </c>
      <c r="AA623" s="123" t="str">
        <f t="shared" si="64"/>
        <v/>
      </c>
      <c r="AB623" s="124" t="str">
        <f t="shared" si="70"/>
        <v/>
      </c>
      <c r="AC623" s="172"/>
    </row>
    <row r="624" spans="2:29" s="139" customFormat="1" ht="15" x14ac:dyDescent="0.25">
      <c r="B624" s="141"/>
      <c r="C624" s="142"/>
      <c r="D624" s="147"/>
      <c r="E624" s="148"/>
      <c r="F624" s="143"/>
      <c r="G624" s="144"/>
      <c r="H624" s="143"/>
      <c r="I624" s="144"/>
      <c r="J624" s="145"/>
      <c r="K624" s="146"/>
      <c r="L624" s="116" t="s">
        <v>77</v>
      </c>
      <c r="M624" s="117" t="s">
        <v>137</v>
      </c>
      <c r="N624" s="118">
        <f t="shared" si="65"/>
        <v>0</v>
      </c>
      <c r="O624" s="118">
        <f t="shared" si="66"/>
        <v>0</v>
      </c>
      <c r="P624" s="119">
        <f>SUMIF(Virkedager!C:C,"&lt;" &amp; H624,Virkedager!A:A)-SUMIF(Virkedager!C:C,"&lt;" &amp; F624,Virkedager!A:A)</f>
        <v>0</v>
      </c>
      <c r="Q624" s="120" t="str">
        <f t="shared" si="67"/>
        <v>Operatøraksess</v>
      </c>
      <c r="R624" s="121">
        <f>MATCH(Q624,'SLA-parameter DRIFT'!A:A,0)</f>
        <v>16</v>
      </c>
      <c r="S624" s="118" t="e">
        <f>VLOOKUP(DATE(YEAR(F624),MONTH(F624),DAY(F624)),Virkedager!C:G,IF(E624="B",3,2),0)+INDEX('SLA-parameter DRIFT'!D:D,R624+2)</f>
        <v>#N/A</v>
      </c>
      <c r="T624" s="122" t="e">
        <f>VLOOKUP(DATE(YEAR(F624),MONTH(F624),DAY(F624)),Virkedager!C:G,2,0)+INDEX('SLA-parameter DRIFT'!B:B,R624+1)</f>
        <v>#N/A</v>
      </c>
      <c r="U624" s="173" t="e">
        <f>VLOOKUP(DATE(YEAR(F624),MONTH(F624),DAY(F624)),Virkedager!C:G,IF(E624="B",3,2)+INDEX('SLA-parameter DRIFT'!E:E,R624+0,0),0)+INDEX('SLA-parameter DRIFT'!D:D,R624+1)</f>
        <v>#N/A</v>
      </c>
      <c r="V624" s="122" t="e">
        <f>VLOOKUP(DATE(YEAR(F624),MONTH(F624),DAY(F624)),Virkedager!C:G,2,0)+INDEX('SLA-parameter DRIFT'!B:B,R624+2)</f>
        <v>#N/A</v>
      </c>
      <c r="W624" s="118" t="e">
        <f>VLOOKUP(DATE(YEAR(F624),MONTH(F624),DAY(F624)),Virkedager!C:G,IF(E624="B",4,3)+INDEX('SLA-parameter DRIFT'!E:E,R624+2,0),0)+INDEX('SLA-parameter DRIFT'!D:D,R624+2)</f>
        <v>#N/A</v>
      </c>
      <c r="X624" s="122" t="str">
        <f t="shared" si="68"/>
        <v/>
      </c>
      <c r="Y624" s="119">
        <f>SUMIF(Virkedager!C:C,"&lt;" &amp; H624,Virkedager!A:A)-SUMIF(Virkedager!C:C,"&lt;" &amp; X624,Virkedager!A:A)</f>
        <v>0</v>
      </c>
      <c r="Z624" s="121" t="str">
        <f t="shared" si="69"/>
        <v/>
      </c>
      <c r="AA624" s="123" t="str">
        <f t="shared" si="64"/>
        <v/>
      </c>
      <c r="AB624" s="124" t="str">
        <f t="shared" si="70"/>
        <v/>
      </c>
      <c r="AC624" s="172"/>
    </row>
    <row r="625" spans="2:29" s="139" customFormat="1" ht="15" x14ac:dyDescent="0.25">
      <c r="B625" s="141"/>
      <c r="C625" s="142"/>
      <c r="D625" s="147"/>
      <c r="E625" s="148"/>
      <c r="F625" s="143"/>
      <c r="G625" s="144"/>
      <c r="H625" s="143"/>
      <c r="I625" s="144"/>
      <c r="J625" s="145"/>
      <c r="K625" s="146"/>
      <c r="L625" s="116" t="s">
        <v>77</v>
      </c>
      <c r="M625" s="117" t="s">
        <v>137</v>
      </c>
      <c r="N625" s="118">
        <f t="shared" si="65"/>
        <v>0</v>
      </c>
      <c r="O625" s="118">
        <f t="shared" si="66"/>
        <v>0</v>
      </c>
      <c r="P625" s="119">
        <f>SUMIF(Virkedager!C:C,"&lt;" &amp; H625,Virkedager!A:A)-SUMIF(Virkedager!C:C,"&lt;" &amp; F625,Virkedager!A:A)</f>
        <v>0</v>
      </c>
      <c r="Q625" s="120" t="str">
        <f t="shared" si="67"/>
        <v>Operatøraksess</v>
      </c>
      <c r="R625" s="121">
        <f>MATCH(Q625,'SLA-parameter DRIFT'!A:A,0)</f>
        <v>16</v>
      </c>
      <c r="S625" s="118" t="e">
        <f>VLOOKUP(DATE(YEAR(F625),MONTH(F625),DAY(F625)),Virkedager!C:G,IF(E625="B",3,2),0)+INDEX('SLA-parameter DRIFT'!D:D,R625+2)</f>
        <v>#N/A</v>
      </c>
      <c r="T625" s="122" t="e">
        <f>VLOOKUP(DATE(YEAR(F625),MONTH(F625),DAY(F625)),Virkedager!C:G,2,0)+INDEX('SLA-parameter DRIFT'!B:B,R625+1)</f>
        <v>#N/A</v>
      </c>
      <c r="U625" s="173" t="e">
        <f>VLOOKUP(DATE(YEAR(F625),MONTH(F625),DAY(F625)),Virkedager!C:G,IF(E625="B",3,2)+INDEX('SLA-parameter DRIFT'!E:E,R625+0,0),0)+INDEX('SLA-parameter DRIFT'!D:D,R625+1)</f>
        <v>#N/A</v>
      </c>
      <c r="V625" s="122" t="e">
        <f>VLOOKUP(DATE(YEAR(F625),MONTH(F625),DAY(F625)),Virkedager!C:G,2,0)+INDEX('SLA-parameter DRIFT'!B:B,R625+2)</f>
        <v>#N/A</v>
      </c>
      <c r="W625" s="118" t="e">
        <f>VLOOKUP(DATE(YEAR(F625),MONTH(F625),DAY(F625)),Virkedager!C:G,IF(E625="B",4,3)+INDEX('SLA-parameter DRIFT'!E:E,R625+2,0),0)+INDEX('SLA-parameter DRIFT'!D:D,R625+2)</f>
        <v>#N/A</v>
      </c>
      <c r="X625" s="122" t="str">
        <f t="shared" si="68"/>
        <v/>
      </c>
      <c r="Y625" s="119">
        <f>SUMIF(Virkedager!C:C,"&lt;" &amp; H625,Virkedager!A:A)-SUMIF(Virkedager!C:C,"&lt;" &amp; X625,Virkedager!A:A)</f>
        <v>0</v>
      </c>
      <c r="Z625" s="121" t="str">
        <f t="shared" si="69"/>
        <v/>
      </c>
      <c r="AA625" s="123" t="str">
        <f t="shared" si="64"/>
        <v/>
      </c>
      <c r="AB625" s="124" t="str">
        <f t="shared" si="70"/>
        <v/>
      </c>
      <c r="AC625" s="172"/>
    </row>
    <row r="626" spans="2:29" s="139" customFormat="1" ht="15" x14ac:dyDescent="0.25">
      <c r="B626" s="141"/>
      <c r="C626" s="142"/>
      <c r="D626" s="147"/>
      <c r="E626" s="148"/>
      <c r="F626" s="143"/>
      <c r="G626" s="144"/>
      <c r="H626" s="143"/>
      <c r="I626" s="144"/>
      <c r="J626" s="145"/>
      <c r="K626" s="146"/>
      <c r="L626" s="116" t="s">
        <v>77</v>
      </c>
      <c r="M626" s="117" t="s">
        <v>137</v>
      </c>
      <c r="N626" s="118">
        <f t="shared" si="65"/>
        <v>0</v>
      </c>
      <c r="O626" s="118">
        <f t="shared" si="66"/>
        <v>0</v>
      </c>
      <c r="P626" s="119">
        <f>SUMIF(Virkedager!C:C,"&lt;" &amp; H626,Virkedager!A:A)-SUMIF(Virkedager!C:C,"&lt;" &amp; F626,Virkedager!A:A)</f>
        <v>0</v>
      </c>
      <c r="Q626" s="120" t="str">
        <f t="shared" si="67"/>
        <v>Operatøraksess</v>
      </c>
      <c r="R626" s="121">
        <f>MATCH(Q626,'SLA-parameter DRIFT'!A:A,0)</f>
        <v>16</v>
      </c>
      <c r="S626" s="118" t="e">
        <f>VLOOKUP(DATE(YEAR(F626),MONTH(F626),DAY(F626)),Virkedager!C:G,IF(E626="B",3,2),0)+INDEX('SLA-parameter DRIFT'!D:D,R626+2)</f>
        <v>#N/A</v>
      </c>
      <c r="T626" s="122" t="e">
        <f>VLOOKUP(DATE(YEAR(F626),MONTH(F626),DAY(F626)),Virkedager!C:G,2,0)+INDEX('SLA-parameter DRIFT'!B:B,R626+1)</f>
        <v>#N/A</v>
      </c>
      <c r="U626" s="173" t="e">
        <f>VLOOKUP(DATE(YEAR(F626),MONTH(F626),DAY(F626)),Virkedager!C:G,IF(E626="B",3,2)+INDEX('SLA-parameter DRIFT'!E:E,R626+0,0),0)+INDEX('SLA-parameter DRIFT'!D:D,R626+1)</f>
        <v>#N/A</v>
      </c>
      <c r="V626" s="122" t="e">
        <f>VLOOKUP(DATE(YEAR(F626),MONTH(F626),DAY(F626)),Virkedager!C:G,2,0)+INDEX('SLA-parameter DRIFT'!B:B,R626+2)</f>
        <v>#N/A</v>
      </c>
      <c r="W626" s="118" t="e">
        <f>VLOOKUP(DATE(YEAR(F626),MONTH(F626),DAY(F626)),Virkedager!C:G,IF(E626="B",4,3)+INDEX('SLA-parameter DRIFT'!E:E,R626+2,0),0)+INDEX('SLA-parameter DRIFT'!D:D,R626+2)</f>
        <v>#N/A</v>
      </c>
      <c r="X626" s="122" t="str">
        <f t="shared" si="68"/>
        <v/>
      </c>
      <c r="Y626" s="119">
        <f>SUMIF(Virkedager!C:C,"&lt;" &amp; H626,Virkedager!A:A)-SUMIF(Virkedager!C:C,"&lt;" &amp; X626,Virkedager!A:A)</f>
        <v>0</v>
      </c>
      <c r="Z626" s="121" t="str">
        <f t="shared" si="69"/>
        <v/>
      </c>
      <c r="AA626" s="123" t="str">
        <f t="shared" si="64"/>
        <v/>
      </c>
      <c r="AB626" s="124" t="str">
        <f t="shared" si="70"/>
        <v/>
      </c>
      <c r="AC626" s="172"/>
    </row>
    <row r="627" spans="2:29" s="139" customFormat="1" ht="15" x14ac:dyDescent="0.25">
      <c r="B627" s="141"/>
      <c r="C627" s="142"/>
      <c r="D627" s="147"/>
      <c r="E627" s="148"/>
      <c r="F627" s="143"/>
      <c r="G627" s="144"/>
      <c r="H627" s="143"/>
      <c r="I627" s="144"/>
      <c r="J627" s="145"/>
      <c r="K627" s="146"/>
      <c r="L627" s="116" t="s">
        <v>77</v>
      </c>
      <c r="M627" s="117" t="s">
        <v>137</v>
      </c>
      <c r="N627" s="118">
        <f t="shared" si="65"/>
        <v>0</v>
      </c>
      <c r="O627" s="118">
        <f t="shared" si="66"/>
        <v>0</v>
      </c>
      <c r="P627" s="119">
        <f>SUMIF(Virkedager!C:C,"&lt;" &amp; H627,Virkedager!A:A)-SUMIF(Virkedager!C:C,"&lt;" &amp; F627,Virkedager!A:A)</f>
        <v>0</v>
      </c>
      <c r="Q627" s="120" t="str">
        <f t="shared" si="67"/>
        <v>Operatøraksess</v>
      </c>
      <c r="R627" s="121">
        <f>MATCH(Q627,'SLA-parameter DRIFT'!A:A,0)</f>
        <v>16</v>
      </c>
      <c r="S627" s="118" t="e">
        <f>VLOOKUP(DATE(YEAR(F627),MONTH(F627),DAY(F627)),Virkedager!C:G,IF(E627="B",3,2),0)+INDEX('SLA-parameter DRIFT'!D:D,R627+2)</f>
        <v>#N/A</v>
      </c>
      <c r="T627" s="122" t="e">
        <f>VLOOKUP(DATE(YEAR(F627),MONTH(F627),DAY(F627)),Virkedager!C:G,2,0)+INDEX('SLA-parameter DRIFT'!B:B,R627+1)</f>
        <v>#N/A</v>
      </c>
      <c r="U627" s="173" t="e">
        <f>VLOOKUP(DATE(YEAR(F627),MONTH(F627),DAY(F627)),Virkedager!C:G,IF(E627="B",3,2)+INDEX('SLA-parameter DRIFT'!E:E,R627+0,0),0)+INDEX('SLA-parameter DRIFT'!D:D,R627+1)</f>
        <v>#N/A</v>
      </c>
      <c r="V627" s="122" t="e">
        <f>VLOOKUP(DATE(YEAR(F627),MONTH(F627),DAY(F627)),Virkedager!C:G,2,0)+INDEX('SLA-parameter DRIFT'!B:B,R627+2)</f>
        <v>#N/A</v>
      </c>
      <c r="W627" s="118" t="e">
        <f>VLOOKUP(DATE(YEAR(F627),MONTH(F627),DAY(F627)),Virkedager!C:G,IF(E627="B",4,3)+INDEX('SLA-parameter DRIFT'!E:E,R627+2,0),0)+INDEX('SLA-parameter DRIFT'!D:D,R627+2)</f>
        <v>#N/A</v>
      </c>
      <c r="X627" s="122" t="str">
        <f t="shared" si="68"/>
        <v/>
      </c>
      <c r="Y627" s="119">
        <f>SUMIF(Virkedager!C:C,"&lt;" &amp; H627,Virkedager!A:A)-SUMIF(Virkedager!C:C,"&lt;" &amp; X627,Virkedager!A:A)</f>
        <v>0</v>
      </c>
      <c r="Z627" s="121" t="str">
        <f t="shared" si="69"/>
        <v/>
      </c>
      <c r="AA627" s="123" t="str">
        <f t="shared" si="64"/>
        <v/>
      </c>
      <c r="AB627" s="124" t="str">
        <f t="shared" si="70"/>
        <v/>
      </c>
      <c r="AC627" s="172"/>
    </row>
    <row r="628" spans="2:29" s="139" customFormat="1" ht="15" x14ac:dyDescent="0.25">
      <c r="B628" s="141"/>
      <c r="C628" s="142"/>
      <c r="D628" s="147"/>
      <c r="E628" s="148"/>
      <c r="F628" s="143"/>
      <c r="G628" s="144"/>
      <c r="H628" s="143"/>
      <c r="I628" s="144"/>
      <c r="J628" s="145"/>
      <c r="K628" s="146"/>
      <c r="L628" s="116" t="s">
        <v>77</v>
      </c>
      <c r="M628" s="117" t="s">
        <v>137</v>
      </c>
      <c r="N628" s="118">
        <f t="shared" si="65"/>
        <v>0</v>
      </c>
      <c r="O628" s="118">
        <f t="shared" si="66"/>
        <v>0</v>
      </c>
      <c r="P628" s="119">
        <f>SUMIF(Virkedager!C:C,"&lt;" &amp; H628,Virkedager!A:A)-SUMIF(Virkedager!C:C,"&lt;" &amp; F628,Virkedager!A:A)</f>
        <v>0</v>
      </c>
      <c r="Q628" s="120" t="str">
        <f t="shared" si="67"/>
        <v>Operatøraksess</v>
      </c>
      <c r="R628" s="121">
        <f>MATCH(Q628,'SLA-parameter DRIFT'!A:A,0)</f>
        <v>16</v>
      </c>
      <c r="S628" s="118" t="e">
        <f>VLOOKUP(DATE(YEAR(F628),MONTH(F628),DAY(F628)),Virkedager!C:G,IF(E628="B",3,2),0)+INDEX('SLA-parameter DRIFT'!D:D,R628+2)</f>
        <v>#N/A</v>
      </c>
      <c r="T628" s="122" t="e">
        <f>VLOOKUP(DATE(YEAR(F628),MONTH(F628),DAY(F628)),Virkedager!C:G,2,0)+INDEX('SLA-parameter DRIFT'!B:B,R628+1)</f>
        <v>#N/A</v>
      </c>
      <c r="U628" s="173" t="e">
        <f>VLOOKUP(DATE(YEAR(F628),MONTH(F628),DAY(F628)),Virkedager!C:G,IF(E628="B",3,2)+INDEX('SLA-parameter DRIFT'!E:E,R628+0,0),0)+INDEX('SLA-parameter DRIFT'!D:D,R628+1)</f>
        <v>#N/A</v>
      </c>
      <c r="V628" s="122" t="e">
        <f>VLOOKUP(DATE(YEAR(F628),MONTH(F628),DAY(F628)),Virkedager!C:G,2,0)+INDEX('SLA-parameter DRIFT'!B:B,R628+2)</f>
        <v>#N/A</v>
      </c>
      <c r="W628" s="118" t="e">
        <f>VLOOKUP(DATE(YEAR(F628),MONTH(F628),DAY(F628)),Virkedager!C:G,IF(E628="B",4,3)+INDEX('SLA-parameter DRIFT'!E:E,R628+2,0),0)+INDEX('SLA-parameter DRIFT'!D:D,R628+2)</f>
        <v>#N/A</v>
      </c>
      <c r="X628" s="122" t="str">
        <f t="shared" si="68"/>
        <v/>
      </c>
      <c r="Y628" s="119">
        <f>SUMIF(Virkedager!C:C,"&lt;" &amp; H628,Virkedager!A:A)-SUMIF(Virkedager!C:C,"&lt;" &amp; X628,Virkedager!A:A)</f>
        <v>0</v>
      </c>
      <c r="Z628" s="121" t="str">
        <f t="shared" si="69"/>
        <v/>
      </c>
      <c r="AA628" s="123" t="str">
        <f t="shared" si="64"/>
        <v/>
      </c>
      <c r="AB628" s="124" t="str">
        <f t="shared" si="70"/>
        <v/>
      </c>
      <c r="AC628" s="172"/>
    </row>
    <row r="629" spans="2:29" s="139" customFormat="1" ht="15" x14ac:dyDescent="0.25">
      <c r="B629" s="141"/>
      <c r="C629" s="142"/>
      <c r="D629" s="147"/>
      <c r="E629" s="148"/>
      <c r="F629" s="143"/>
      <c r="G629" s="144"/>
      <c r="H629" s="143"/>
      <c r="I629" s="144"/>
      <c r="J629" s="145"/>
      <c r="K629" s="146"/>
      <c r="L629" s="116" t="s">
        <v>77</v>
      </c>
      <c r="M629" s="117" t="s">
        <v>137</v>
      </c>
      <c r="N629" s="118">
        <f t="shared" si="65"/>
        <v>0</v>
      </c>
      <c r="O629" s="118">
        <f t="shared" si="66"/>
        <v>0</v>
      </c>
      <c r="P629" s="119">
        <f>SUMIF(Virkedager!C:C,"&lt;" &amp; H629,Virkedager!A:A)-SUMIF(Virkedager!C:C,"&lt;" &amp; F629,Virkedager!A:A)</f>
        <v>0</v>
      </c>
      <c r="Q629" s="120" t="str">
        <f t="shared" si="67"/>
        <v>Operatøraksess</v>
      </c>
      <c r="R629" s="121">
        <f>MATCH(Q629,'SLA-parameter DRIFT'!A:A,0)</f>
        <v>16</v>
      </c>
      <c r="S629" s="118" t="e">
        <f>VLOOKUP(DATE(YEAR(F629),MONTH(F629),DAY(F629)),Virkedager!C:G,IF(E629="B",3,2),0)+INDEX('SLA-parameter DRIFT'!D:D,R629+2)</f>
        <v>#N/A</v>
      </c>
      <c r="T629" s="122" t="e">
        <f>VLOOKUP(DATE(YEAR(F629),MONTH(F629),DAY(F629)),Virkedager!C:G,2,0)+INDEX('SLA-parameter DRIFT'!B:B,R629+1)</f>
        <v>#N/A</v>
      </c>
      <c r="U629" s="173" t="e">
        <f>VLOOKUP(DATE(YEAR(F629),MONTH(F629),DAY(F629)),Virkedager!C:G,IF(E629="B",3,2)+INDEX('SLA-parameter DRIFT'!E:E,R629+0,0),0)+INDEX('SLA-parameter DRIFT'!D:D,R629+1)</f>
        <v>#N/A</v>
      </c>
      <c r="V629" s="122" t="e">
        <f>VLOOKUP(DATE(YEAR(F629),MONTH(F629),DAY(F629)),Virkedager!C:G,2,0)+INDEX('SLA-parameter DRIFT'!B:B,R629+2)</f>
        <v>#N/A</v>
      </c>
      <c r="W629" s="118" t="e">
        <f>VLOOKUP(DATE(YEAR(F629),MONTH(F629),DAY(F629)),Virkedager!C:G,IF(E629="B",4,3)+INDEX('SLA-parameter DRIFT'!E:E,R629+2,0),0)+INDEX('SLA-parameter DRIFT'!D:D,R629+2)</f>
        <v>#N/A</v>
      </c>
      <c r="X629" s="122" t="str">
        <f t="shared" si="68"/>
        <v/>
      </c>
      <c r="Y629" s="119">
        <f>SUMIF(Virkedager!C:C,"&lt;" &amp; H629,Virkedager!A:A)-SUMIF(Virkedager!C:C,"&lt;" &amp; X629,Virkedager!A:A)</f>
        <v>0</v>
      </c>
      <c r="Z629" s="121" t="str">
        <f t="shared" si="69"/>
        <v/>
      </c>
      <c r="AA629" s="123" t="str">
        <f t="shared" si="64"/>
        <v/>
      </c>
      <c r="AB629" s="124" t="str">
        <f t="shared" si="70"/>
        <v/>
      </c>
      <c r="AC629" s="172"/>
    </row>
    <row r="630" spans="2:29" s="139" customFormat="1" ht="15" x14ac:dyDescent="0.25">
      <c r="B630" s="141"/>
      <c r="C630" s="142"/>
      <c r="D630" s="147"/>
      <c r="E630" s="148"/>
      <c r="F630" s="143"/>
      <c r="G630" s="144"/>
      <c r="H630" s="143"/>
      <c r="I630" s="144"/>
      <c r="J630" s="145"/>
      <c r="K630" s="146"/>
      <c r="L630" s="116" t="s">
        <v>77</v>
      </c>
      <c r="M630" s="117" t="s">
        <v>137</v>
      </c>
      <c r="N630" s="118">
        <f t="shared" si="65"/>
        <v>0</v>
      </c>
      <c r="O630" s="118">
        <f t="shared" si="66"/>
        <v>0</v>
      </c>
      <c r="P630" s="119">
        <f>SUMIF(Virkedager!C:C,"&lt;" &amp; H630,Virkedager!A:A)-SUMIF(Virkedager!C:C,"&lt;" &amp; F630,Virkedager!A:A)</f>
        <v>0</v>
      </c>
      <c r="Q630" s="120" t="str">
        <f t="shared" si="67"/>
        <v>Operatøraksess</v>
      </c>
      <c r="R630" s="121">
        <f>MATCH(Q630,'SLA-parameter DRIFT'!A:A,0)</f>
        <v>16</v>
      </c>
      <c r="S630" s="118" t="e">
        <f>VLOOKUP(DATE(YEAR(F630),MONTH(F630),DAY(F630)),Virkedager!C:G,IF(E630="B",3,2),0)+INDEX('SLA-parameter DRIFT'!D:D,R630+2)</f>
        <v>#N/A</v>
      </c>
      <c r="T630" s="122" t="e">
        <f>VLOOKUP(DATE(YEAR(F630),MONTH(F630),DAY(F630)),Virkedager!C:G,2,0)+INDEX('SLA-parameter DRIFT'!B:B,R630+1)</f>
        <v>#N/A</v>
      </c>
      <c r="U630" s="173" t="e">
        <f>VLOOKUP(DATE(YEAR(F630),MONTH(F630),DAY(F630)),Virkedager!C:G,IF(E630="B",3,2)+INDEX('SLA-parameter DRIFT'!E:E,R630+0,0),0)+INDEX('SLA-parameter DRIFT'!D:D,R630+1)</f>
        <v>#N/A</v>
      </c>
      <c r="V630" s="122" t="e">
        <f>VLOOKUP(DATE(YEAR(F630),MONTH(F630),DAY(F630)),Virkedager!C:G,2,0)+INDEX('SLA-parameter DRIFT'!B:B,R630+2)</f>
        <v>#N/A</v>
      </c>
      <c r="W630" s="118" t="e">
        <f>VLOOKUP(DATE(YEAR(F630),MONTH(F630),DAY(F630)),Virkedager!C:G,IF(E630="B",4,3)+INDEX('SLA-parameter DRIFT'!E:E,R630+2,0),0)+INDEX('SLA-parameter DRIFT'!D:D,R630+2)</f>
        <v>#N/A</v>
      </c>
      <c r="X630" s="122" t="str">
        <f t="shared" si="68"/>
        <v/>
      </c>
      <c r="Y630" s="119">
        <f>SUMIF(Virkedager!C:C,"&lt;" &amp; H630,Virkedager!A:A)-SUMIF(Virkedager!C:C,"&lt;" &amp; X630,Virkedager!A:A)</f>
        <v>0</v>
      </c>
      <c r="Z630" s="121" t="str">
        <f t="shared" si="69"/>
        <v/>
      </c>
      <c r="AA630" s="123" t="str">
        <f t="shared" si="64"/>
        <v/>
      </c>
      <c r="AB630" s="124" t="str">
        <f t="shared" si="70"/>
        <v/>
      </c>
      <c r="AC630" s="172"/>
    </row>
    <row r="631" spans="2:29" s="139" customFormat="1" ht="15" x14ac:dyDescent="0.25">
      <c r="B631" s="141"/>
      <c r="C631" s="142"/>
      <c r="D631" s="147"/>
      <c r="E631" s="148"/>
      <c r="F631" s="143"/>
      <c r="G631" s="144"/>
      <c r="H631" s="143"/>
      <c r="I631" s="144"/>
      <c r="J631" s="145"/>
      <c r="K631" s="146"/>
      <c r="L631" s="116" t="s">
        <v>77</v>
      </c>
      <c r="M631" s="117" t="s">
        <v>137</v>
      </c>
      <c r="N631" s="118">
        <f t="shared" si="65"/>
        <v>0</v>
      </c>
      <c r="O631" s="118">
        <f t="shared" si="66"/>
        <v>0</v>
      </c>
      <c r="P631" s="119">
        <f>SUMIF(Virkedager!C:C,"&lt;" &amp; H631,Virkedager!A:A)-SUMIF(Virkedager!C:C,"&lt;" &amp; F631,Virkedager!A:A)</f>
        <v>0</v>
      </c>
      <c r="Q631" s="120" t="str">
        <f t="shared" si="67"/>
        <v>Operatøraksess</v>
      </c>
      <c r="R631" s="121">
        <f>MATCH(Q631,'SLA-parameter DRIFT'!A:A,0)</f>
        <v>16</v>
      </c>
      <c r="S631" s="118" t="e">
        <f>VLOOKUP(DATE(YEAR(F631),MONTH(F631),DAY(F631)),Virkedager!C:G,IF(E631="B",3,2),0)+INDEX('SLA-parameter DRIFT'!D:D,R631+2)</f>
        <v>#N/A</v>
      </c>
      <c r="T631" s="122" t="e">
        <f>VLOOKUP(DATE(YEAR(F631),MONTH(F631),DAY(F631)),Virkedager!C:G,2,0)+INDEX('SLA-parameter DRIFT'!B:B,R631+1)</f>
        <v>#N/A</v>
      </c>
      <c r="U631" s="173" t="e">
        <f>VLOOKUP(DATE(YEAR(F631),MONTH(F631),DAY(F631)),Virkedager!C:G,IF(E631="B",3,2)+INDEX('SLA-parameter DRIFT'!E:E,R631+0,0),0)+INDEX('SLA-parameter DRIFT'!D:D,R631+1)</f>
        <v>#N/A</v>
      </c>
      <c r="V631" s="122" t="e">
        <f>VLOOKUP(DATE(YEAR(F631),MONTH(F631),DAY(F631)),Virkedager!C:G,2,0)+INDEX('SLA-parameter DRIFT'!B:B,R631+2)</f>
        <v>#N/A</v>
      </c>
      <c r="W631" s="118" t="e">
        <f>VLOOKUP(DATE(YEAR(F631),MONTH(F631),DAY(F631)),Virkedager!C:G,IF(E631="B",4,3)+INDEX('SLA-parameter DRIFT'!E:E,R631+2,0),0)+INDEX('SLA-parameter DRIFT'!D:D,R631+2)</f>
        <v>#N/A</v>
      </c>
      <c r="X631" s="122" t="str">
        <f t="shared" si="68"/>
        <v/>
      </c>
      <c r="Y631" s="119">
        <f>SUMIF(Virkedager!C:C,"&lt;" &amp; H631,Virkedager!A:A)-SUMIF(Virkedager!C:C,"&lt;" &amp; X631,Virkedager!A:A)</f>
        <v>0</v>
      </c>
      <c r="Z631" s="121" t="str">
        <f t="shared" si="69"/>
        <v/>
      </c>
      <c r="AA631" s="123" t="str">
        <f t="shared" si="64"/>
        <v/>
      </c>
      <c r="AB631" s="124" t="str">
        <f t="shared" si="70"/>
        <v/>
      </c>
      <c r="AC631" s="172"/>
    </row>
    <row r="632" spans="2:29" s="139" customFormat="1" ht="15" x14ac:dyDescent="0.25">
      <c r="B632" s="141"/>
      <c r="C632" s="142"/>
      <c r="D632" s="147"/>
      <c r="E632" s="148"/>
      <c r="F632" s="143"/>
      <c r="G632" s="144"/>
      <c r="H632" s="143"/>
      <c r="I632" s="144"/>
      <c r="J632" s="145"/>
      <c r="K632" s="146"/>
      <c r="L632" s="116" t="s">
        <v>77</v>
      </c>
      <c r="M632" s="117" t="s">
        <v>137</v>
      </c>
      <c r="N632" s="118">
        <f t="shared" si="65"/>
        <v>0</v>
      </c>
      <c r="O632" s="118">
        <f t="shared" si="66"/>
        <v>0</v>
      </c>
      <c r="P632" s="119">
        <f>SUMIF(Virkedager!C:C,"&lt;" &amp; H632,Virkedager!A:A)-SUMIF(Virkedager!C:C,"&lt;" &amp; F632,Virkedager!A:A)</f>
        <v>0</v>
      </c>
      <c r="Q632" s="120" t="str">
        <f t="shared" si="67"/>
        <v>Operatøraksess</v>
      </c>
      <c r="R632" s="121">
        <f>MATCH(Q632,'SLA-parameter DRIFT'!A:A,0)</f>
        <v>16</v>
      </c>
      <c r="S632" s="118" t="e">
        <f>VLOOKUP(DATE(YEAR(F632),MONTH(F632),DAY(F632)),Virkedager!C:G,IF(E632="B",3,2),0)+INDEX('SLA-parameter DRIFT'!D:D,R632+2)</f>
        <v>#N/A</v>
      </c>
      <c r="T632" s="122" t="e">
        <f>VLOOKUP(DATE(YEAR(F632),MONTH(F632),DAY(F632)),Virkedager!C:G,2,0)+INDEX('SLA-parameter DRIFT'!B:B,R632+1)</f>
        <v>#N/A</v>
      </c>
      <c r="U632" s="173" t="e">
        <f>VLOOKUP(DATE(YEAR(F632),MONTH(F632),DAY(F632)),Virkedager!C:G,IF(E632="B",3,2)+INDEX('SLA-parameter DRIFT'!E:E,R632+0,0),0)+INDEX('SLA-parameter DRIFT'!D:D,R632+1)</f>
        <v>#N/A</v>
      </c>
      <c r="V632" s="122" t="e">
        <f>VLOOKUP(DATE(YEAR(F632),MONTH(F632),DAY(F632)),Virkedager!C:G,2,0)+INDEX('SLA-parameter DRIFT'!B:B,R632+2)</f>
        <v>#N/A</v>
      </c>
      <c r="W632" s="118" t="e">
        <f>VLOOKUP(DATE(YEAR(F632),MONTH(F632),DAY(F632)),Virkedager!C:G,IF(E632="B",4,3)+INDEX('SLA-parameter DRIFT'!E:E,R632+2,0),0)+INDEX('SLA-parameter DRIFT'!D:D,R632+2)</f>
        <v>#N/A</v>
      </c>
      <c r="X632" s="122" t="str">
        <f t="shared" si="68"/>
        <v/>
      </c>
      <c r="Y632" s="119">
        <f>SUMIF(Virkedager!C:C,"&lt;" &amp; H632,Virkedager!A:A)-SUMIF(Virkedager!C:C,"&lt;" &amp; X632,Virkedager!A:A)</f>
        <v>0</v>
      </c>
      <c r="Z632" s="121" t="str">
        <f t="shared" si="69"/>
        <v/>
      </c>
      <c r="AA632" s="123" t="str">
        <f t="shared" si="64"/>
        <v/>
      </c>
      <c r="AB632" s="124" t="str">
        <f t="shared" si="70"/>
        <v/>
      </c>
      <c r="AC632" s="172"/>
    </row>
    <row r="633" spans="2:29" s="139" customFormat="1" ht="15" x14ac:dyDescent="0.25">
      <c r="B633" s="141"/>
      <c r="C633" s="142"/>
      <c r="D633" s="147"/>
      <c r="E633" s="148"/>
      <c r="F633" s="143"/>
      <c r="G633" s="144"/>
      <c r="H633" s="143"/>
      <c r="I633" s="144"/>
      <c r="J633" s="145"/>
      <c r="K633" s="146"/>
      <c r="L633" s="116" t="s">
        <v>77</v>
      </c>
      <c r="M633" s="117" t="s">
        <v>137</v>
      </c>
      <c r="N633" s="118">
        <f t="shared" si="65"/>
        <v>0</v>
      </c>
      <c r="O633" s="118">
        <f t="shared" si="66"/>
        <v>0</v>
      </c>
      <c r="P633" s="119">
        <f>SUMIF(Virkedager!C:C,"&lt;" &amp; H633,Virkedager!A:A)-SUMIF(Virkedager!C:C,"&lt;" &amp; F633,Virkedager!A:A)</f>
        <v>0</v>
      </c>
      <c r="Q633" s="120" t="str">
        <f t="shared" si="67"/>
        <v>Operatøraksess</v>
      </c>
      <c r="R633" s="121">
        <f>MATCH(Q633,'SLA-parameter DRIFT'!A:A,0)</f>
        <v>16</v>
      </c>
      <c r="S633" s="118" t="e">
        <f>VLOOKUP(DATE(YEAR(F633),MONTH(F633),DAY(F633)),Virkedager!C:G,IF(E633="B",3,2),0)+INDEX('SLA-parameter DRIFT'!D:D,R633+2)</f>
        <v>#N/A</v>
      </c>
      <c r="T633" s="122" t="e">
        <f>VLOOKUP(DATE(YEAR(F633),MONTH(F633),DAY(F633)),Virkedager!C:G,2,0)+INDEX('SLA-parameter DRIFT'!B:B,R633+1)</f>
        <v>#N/A</v>
      </c>
      <c r="U633" s="173" t="e">
        <f>VLOOKUP(DATE(YEAR(F633),MONTH(F633),DAY(F633)),Virkedager!C:G,IF(E633="B",3,2)+INDEX('SLA-parameter DRIFT'!E:E,R633+0,0),0)+INDEX('SLA-parameter DRIFT'!D:D,R633+1)</f>
        <v>#N/A</v>
      </c>
      <c r="V633" s="122" t="e">
        <f>VLOOKUP(DATE(YEAR(F633),MONTH(F633),DAY(F633)),Virkedager!C:G,2,0)+INDEX('SLA-parameter DRIFT'!B:B,R633+2)</f>
        <v>#N/A</v>
      </c>
      <c r="W633" s="118" t="e">
        <f>VLOOKUP(DATE(YEAR(F633),MONTH(F633),DAY(F633)),Virkedager!C:G,IF(E633="B",4,3)+INDEX('SLA-parameter DRIFT'!E:E,R633+2,0),0)+INDEX('SLA-parameter DRIFT'!D:D,R633+2)</f>
        <v>#N/A</v>
      </c>
      <c r="X633" s="122" t="str">
        <f t="shared" si="68"/>
        <v/>
      </c>
      <c r="Y633" s="119">
        <f>SUMIF(Virkedager!C:C,"&lt;" &amp; H633,Virkedager!A:A)-SUMIF(Virkedager!C:C,"&lt;" &amp; X633,Virkedager!A:A)</f>
        <v>0</v>
      </c>
      <c r="Z633" s="121" t="str">
        <f t="shared" si="69"/>
        <v/>
      </c>
      <c r="AA633" s="123" t="str">
        <f t="shared" si="64"/>
        <v/>
      </c>
      <c r="AB633" s="124" t="str">
        <f t="shared" si="70"/>
        <v/>
      </c>
      <c r="AC633" s="172"/>
    </row>
    <row r="634" spans="2:29" s="139" customFormat="1" ht="15" x14ac:dyDescent="0.25">
      <c r="B634" s="141"/>
      <c r="C634" s="142"/>
      <c r="D634" s="147"/>
      <c r="E634" s="148"/>
      <c r="F634" s="143"/>
      <c r="G634" s="144"/>
      <c r="H634" s="143"/>
      <c r="I634" s="144"/>
      <c r="J634" s="145"/>
      <c r="K634" s="146"/>
      <c r="L634" s="116" t="s">
        <v>77</v>
      </c>
      <c r="M634" s="117" t="s">
        <v>137</v>
      </c>
      <c r="N634" s="118">
        <f t="shared" si="65"/>
        <v>0</v>
      </c>
      <c r="O634" s="118">
        <f t="shared" si="66"/>
        <v>0</v>
      </c>
      <c r="P634" s="119">
        <f>SUMIF(Virkedager!C:C,"&lt;" &amp; H634,Virkedager!A:A)-SUMIF(Virkedager!C:C,"&lt;" &amp; F634,Virkedager!A:A)</f>
        <v>0</v>
      </c>
      <c r="Q634" s="120" t="str">
        <f t="shared" si="67"/>
        <v>Operatøraksess</v>
      </c>
      <c r="R634" s="121">
        <f>MATCH(Q634,'SLA-parameter DRIFT'!A:A,0)</f>
        <v>16</v>
      </c>
      <c r="S634" s="118" t="e">
        <f>VLOOKUP(DATE(YEAR(F634),MONTH(F634),DAY(F634)),Virkedager!C:G,IF(E634="B",3,2),0)+INDEX('SLA-parameter DRIFT'!D:D,R634+2)</f>
        <v>#N/A</v>
      </c>
      <c r="T634" s="122" t="e">
        <f>VLOOKUP(DATE(YEAR(F634),MONTH(F634),DAY(F634)),Virkedager!C:G,2,0)+INDEX('SLA-parameter DRIFT'!B:B,R634+1)</f>
        <v>#N/A</v>
      </c>
      <c r="U634" s="173" t="e">
        <f>VLOOKUP(DATE(YEAR(F634),MONTH(F634),DAY(F634)),Virkedager!C:G,IF(E634="B",3,2)+INDEX('SLA-parameter DRIFT'!E:E,R634+0,0),0)+INDEX('SLA-parameter DRIFT'!D:D,R634+1)</f>
        <v>#N/A</v>
      </c>
      <c r="V634" s="122" t="e">
        <f>VLOOKUP(DATE(YEAR(F634),MONTH(F634),DAY(F634)),Virkedager!C:G,2,0)+INDEX('SLA-parameter DRIFT'!B:B,R634+2)</f>
        <v>#N/A</v>
      </c>
      <c r="W634" s="118" t="e">
        <f>VLOOKUP(DATE(YEAR(F634),MONTH(F634),DAY(F634)),Virkedager!C:G,IF(E634="B",4,3)+INDEX('SLA-parameter DRIFT'!E:E,R634+2,0),0)+INDEX('SLA-parameter DRIFT'!D:D,R634+2)</f>
        <v>#N/A</v>
      </c>
      <c r="X634" s="122" t="str">
        <f t="shared" si="68"/>
        <v/>
      </c>
      <c r="Y634" s="119">
        <f>SUMIF(Virkedager!C:C,"&lt;" &amp; H634,Virkedager!A:A)-SUMIF(Virkedager!C:C,"&lt;" &amp; X634,Virkedager!A:A)</f>
        <v>0</v>
      </c>
      <c r="Z634" s="121" t="str">
        <f t="shared" si="69"/>
        <v/>
      </c>
      <c r="AA634" s="123" t="str">
        <f t="shared" si="64"/>
        <v/>
      </c>
      <c r="AB634" s="124" t="str">
        <f t="shared" si="70"/>
        <v/>
      </c>
      <c r="AC634" s="172"/>
    </row>
    <row r="635" spans="2:29" s="139" customFormat="1" ht="15" x14ac:dyDescent="0.25">
      <c r="B635" s="141"/>
      <c r="C635" s="142"/>
      <c r="D635" s="147"/>
      <c r="E635" s="148"/>
      <c r="F635" s="143"/>
      <c r="G635" s="144"/>
      <c r="H635" s="143"/>
      <c r="I635" s="144"/>
      <c r="J635" s="145"/>
      <c r="K635" s="146"/>
      <c r="L635" s="116" t="s">
        <v>77</v>
      </c>
      <c r="M635" s="117" t="s">
        <v>137</v>
      </c>
      <c r="N635" s="118">
        <f t="shared" si="65"/>
        <v>0</v>
      </c>
      <c r="O635" s="118">
        <f t="shared" si="66"/>
        <v>0</v>
      </c>
      <c r="P635" s="119">
        <f>SUMIF(Virkedager!C:C,"&lt;" &amp; H635,Virkedager!A:A)-SUMIF(Virkedager!C:C,"&lt;" &amp; F635,Virkedager!A:A)</f>
        <v>0</v>
      </c>
      <c r="Q635" s="120" t="str">
        <f t="shared" si="67"/>
        <v>Operatøraksess</v>
      </c>
      <c r="R635" s="121">
        <f>MATCH(Q635,'SLA-parameter DRIFT'!A:A,0)</f>
        <v>16</v>
      </c>
      <c r="S635" s="118" t="e">
        <f>VLOOKUP(DATE(YEAR(F635),MONTH(F635),DAY(F635)),Virkedager!C:G,IF(E635="B",3,2),0)+INDEX('SLA-parameter DRIFT'!D:D,R635+2)</f>
        <v>#N/A</v>
      </c>
      <c r="T635" s="122" t="e">
        <f>VLOOKUP(DATE(YEAR(F635),MONTH(F635),DAY(F635)),Virkedager!C:G,2,0)+INDEX('SLA-parameter DRIFT'!B:B,R635+1)</f>
        <v>#N/A</v>
      </c>
      <c r="U635" s="173" t="e">
        <f>VLOOKUP(DATE(YEAR(F635),MONTH(F635),DAY(F635)),Virkedager!C:G,IF(E635="B",3,2)+INDEX('SLA-parameter DRIFT'!E:E,R635+0,0),0)+INDEX('SLA-parameter DRIFT'!D:D,R635+1)</f>
        <v>#N/A</v>
      </c>
      <c r="V635" s="122" t="e">
        <f>VLOOKUP(DATE(YEAR(F635),MONTH(F635),DAY(F635)),Virkedager!C:G,2,0)+INDEX('SLA-parameter DRIFT'!B:B,R635+2)</f>
        <v>#N/A</v>
      </c>
      <c r="W635" s="118" t="e">
        <f>VLOOKUP(DATE(YEAR(F635),MONTH(F635),DAY(F635)),Virkedager!C:G,IF(E635="B",4,3)+INDEX('SLA-parameter DRIFT'!E:E,R635+2,0),0)+INDEX('SLA-parameter DRIFT'!D:D,R635+2)</f>
        <v>#N/A</v>
      </c>
      <c r="X635" s="122" t="str">
        <f t="shared" si="68"/>
        <v/>
      </c>
      <c r="Y635" s="119">
        <f>SUMIF(Virkedager!C:C,"&lt;" &amp; H635,Virkedager!A:A)-SUMIF(Virkedager!C:C,"&lt;" &amp; X635,Virkedager!A:A)</f>
        <v>0</v>
      </c>
      <c r="Z635" s="121" t="str">
        <f t="shared" si="69"/>
        <v/>
      </c>
      <c r="AA635" s="123" t="str">
        <f t="shared" si="64"/>
        <v/>
      </c>
      <c r="AB635" s="124" t="str">
        <f t="shared" si="70"/>
        <v/>
      </c>
      <c r="AC635" s="172"/>
    </row>
    <row r="636" spans="2:29" s="139" customFormat="1" ht="15" x14ac:dyDescent="0.25">
      <c r="B636" s="141"/>
      <c r="C636" s="142"/>
      <c r="D636" s="147"/>
      <c r="E636" s="148"/>
      <c r="F636" s="143"/>
      <c r="G636" s="144"/>
      <c r="H636" s="143"/>
      <c r="I636" s="144"/>
      <c r="J636" s="145"/>
      <c r="K636" s="146"/>
      <c r="L636" s="116" t="s">
        <v>77</v>
      </c>
      <c r="M636" s="117" t="s">
        <v>137</v>
      </c>
      <c r="N636" s="118">
        <f t="shared" si="65"/>
        <v>0</v>
      </c>
      <c r="O636" s="118">
        <f t="shared" si="66"/>
        <v>0</v>
      </c>
      <c r="P636" s="119">
        <f>SUMIF(Virkedager!C:C,"&lt;" &amp; H636,Virkedager!A:A)-SUMIF(Virkedager!C:C,"&lt;" &amp; F636,Virkedager!A:A)</f>
        <v>0</v>
      </c>
      <c r="Q636" s="120" t="str">
        <f t="shared" si="67"/>
        <v>Operatøraksess</v>
      </c>
      <c r="R636" s="121">
        <f>MATCH(Q636,'SLA-parameter DRIFT'!A:A,0)</f>
        <v>16</v>
      </c>
      <c r="S636" s="118" t="e">
        <f>VLOOKUP(DATE(YEAR(F636),MONTH(F636),DAY(F636)),Virkedager!C:G,IF(E636="B",3,2),0)+INDEX('SLA-parameter DRIFT'!D:D,R636+2)</f>
        <v>#N/A</v>
      </c>
      <c r="T636" s="122" t="e">
        <f>VLOOKUP(DATE(YEAR(F636),MONTH(F636),DAY(F636)),Virkedager!C:G,2,0)+INDEX('SLA-parameter DRIFT'!B:B,R636+1)</f>
        <v>#N/A</v>
      </c>
      <c r="U636" s="173" t="e">
        <f>VLOOKUP(DATE(YEAR(F636),MONTH(F636),DAY(F636)),Virkedager!C:G,IF(E636="B",3,2)+INDEX('SLA-parameter DRIFT'!E:E,R636+0,0),0)+INDEX('SLA-parameter DRIFT'!D:D,R636+1)</f>
        <v>#N/A</v>
      </c>
      <c r="V636" s="122" t="e">
        <f>VLOOKUP(DATE(YEAR(F636),MONTH(F636),DAY(F636)),Virkedager!C:G,2,0)+INDEX('SLA-parameter DRIFT'!B:B,R636+2)</f>
        <v>#N/A</v>
      </c>
      <c r="W636" s="118" t="e">
        <f>VLOOKUP(DATE(YEAR(F636),MONTH(F636),DAY(F636)),Virkedager!C:G,IF(E636="B",4,3)+INDEX('SLA-parameter DRIFT'!E:E,R636+2,0),0)+INDEX('SLA-parameter DRIFT'!D:D,R636+2)</f>
        <v>#N/A</v>
      </c>
      <c r="X636" s="122" t="str">
        <f t="shared" si="68"/>
        <v/>
      </c>
      <c r="Y636" s="119">
        <f>SUMIF(Virkedager!C:C,"&lt;" &amp; H636,Virkedager!A:A)-SUMIF(Virkedager!C:C,"&lt;" &amp; X636,Virkedager!A:A)</f>
        <v>0</v>
      </c>
      <c r="Z636" s="121" t="str">
        <f t="shared" si="69"/>
        <v/>
      </c>
      <c r="AA636" s="123" t="str">
        <f t="shared" si="64"/>
        <v/>
      </c>
      <c r="AB636" s="124" t="str">
        <f t="shared" si="70"/>
        <v/>
      </c>
      <c r="AC636" s="172"/>
    </row>
    <row r="637" spans="2:29" s="139" customFormat="1" ht="15" x14ac:dyDescent="0.25">
      <c r="B637" s="141"/>
      <c r="C637" s="142"/>
      <c r="D637" s="147"/>
      <c r="E637" s="148"/>
      <c r="F637" s="143"/>
      <c r="G637" s="144"/>
      <c r="H637" s="143"/>
      <c r="I637" s="144"/>
      <c r="J637" s="145"/>
      <c r="K637" s="146"/>
      <c r="L637" s="116" t="s">
        <v>77</v>
      </c>
      <c r="M637" s="117" t="s">
        <v>137</v>
      </c>
      <c r="N637" s="118">
        <f t="shared" si="65"/>
        <v>0</v>
      </c>
      <c r="O637" s="118">
        <f t="shared" si="66"/>
        <v>0</v>
      </c>
      <c r="P637" s="119">
        <f>SUMIF(Virkedager!C:C,"&lt;" &amp; H637,Virkedager!A:A)-SUMIF(Virkedager!C:C,"&lt;" &amp; F637,Virkedager!A:A)</f>
        <v>0</v>
      </c>
      <c r="Q637" s="120" t="str">
        <f t="shared" si="67"/>
        <v>Operatøraksess</v>
      </c>
      <c r="R637" s="121">
        <f>MATCH(Q637,'SLA-parameter DRIFT'!A:A,0)</f>
        <v>16</v>
      </c>
      <c r="S637" s="118" t="e">
        <f>VLOOKUP(DATE(YEAR(F637),MONTH(F637),DAY(F637)),Virkedager!C:G,IF(E637="B",3,2),0)+INDEX('SLA-parameter DRIFT'!D:D,R637+2)</f>
        <v>#N/A</v>
      </c>
      <c r="T637" s="122" t="e">
        <f>VLOOKUP(DATE(YEAR(F637),MONTH(F637),DAY(F637)),Virkedager!C:G,2,0)+INDEX('SLA-parameter DRIFT'!B:B,R637+1)</f>
        <v>#N/A</v>
      </c>
      <c r="U637" s="173" t="e">
        <f>VLOOKUP(DATE(YEAR(F637),MONTH(F637),DAY(F637)),Virkedager!C:G,IF(E637="B",3,2)+INDEX('SLA-parameter DRIFT'!E:E,R637+0,0),0)+INDEX('SLA-parameter DRIFT'!D:D,R637+1)</f>
        <v>#N/A</v>
      </c>
      <c r="V637" s="122" t="e">
        <f>VLOOKUP(DATE(YEAR(F637),MONTH(F637),DAY(F637)),Virkedager!C:G,2,0)+INDEX('SLA-parameter DRIFT'!B:B,R637+2)</f>
        <v>#N/A</v>
      </c>
      <c r="W637" s="118" t="e">
        <f>VLOOKUP(DATE(YEAR(F637),MONTH(F637),DAY(F637)),Virkedager!C:G,IF(E637="B",4,3)+INDEX('SLA-parameter DRIFT'!E:E,R637+2,0),0)+INDEX('SLA-parameter DRIFT'!D:D,R637+2)</f>
        <v>#N/A</v>
      </c>
      <c r="X637" s="122" t="str">
        <f t="shared" si="68"/>
        <v/>
      </c>
      <c r="Y637" s="119">
        <f>SUMIF(Virkedager!C:C,"&lt;" &amp; H637,Virkedager!A:A)-SUMIF(Virkedager!C:C,"&lt;" &amp; X637,Virkedager!A:A)</f>
        <v>0</v>
      </c>
      <c r="Z637" s="121" t="str">
        <f t="shared" si="69"/>
        <v/>
      </c>
      <c r="AA637" s="123" t="str">
        <f t="shared" si="64"/>
        <v/>
      </c>
      <c r="AB637" s="124" t="str">
        <f t="shared" si="70"/>
        <v/>
      </c>
      <c r="AC637" s="172"/>
    </row>
    <row r="638" spans="2:29" s="139" customFormat="1" ht="15" x14ac:dyDescent="0.25">
      <c r="B638" s="141"/>
      <c r="C638" s="142"/>
      <c r="D638" s="147"/>
      <c r="E638" s="148"/>
      <c r="F638" s="143"/>
      <c r="G638" s="144"/>
      <c r="H638" s="143"/>
      <c r="I638" s="144"/>
      <c r="J638" s="145"/>
      <c r="K638" s="146"/>
      <c r="L638" s="116" t="s">
        <v>77</v>
      </c>
      <c r="M638" s="117" t="s">
        <v>137</v>
      </c>
      <c r="N638" s="118">
        <f t="shared" si="65"/>
        <v>0</v>
      </c>
      <c r="O638" s="118">
        <f t="shared" si="66"/>
        <v>0</v>
      </c>
      <c r="P638" s="119">
        <f>SUMIF(Virkedager!C:C,"&lt;" &amp; H638,Virkedager!A:A)-SUMIF(Virkedager!C:C,"&lt;" &amp; F638,Virkedager!A:A)</f>
        <v>0</v>
      </c>
      <c r="Q638" s="120" t="str">
        <f t="shared" si="67"/>
        <v>Operatøraksess</v>
      </c>
      <c r="R638" s="121">
        <f>MATCH(Q638,'SLA-parameter DRIFT'!A:A,0)</f>
        <v>16</v>
      </c>
      <c r="S638" s="118" t="e">
        <f>VLOOKUP(DATE(YEAR(F638),MONTH(F638),DAY(F638)),Virkedager!C:G,IF(E638="B",3,2),0)+INDEX('SLA-parameter DRIFT'!D:D,R638+2)</f>
        <v>#N/A</v>
      </c>
      <c r="T638" s="122" t="e">
        <f>VLOOKUP(DATE(YEAR(F638),MONTH(F638),DAY(F638)),Virkedager!C:G,2,0)+INDEX('SLA-parameter DRIFT'!B:B,R638+1)</f>
        <v>#N/A</v>
      </c>
      <c r="U638" s="173" t="e">
        <f>VLOOKUP(DATE(YEAR(F638),MONTH(F638),DAY(F638)),Virkedager!C:G,IF(E638="B",3,2)+INDEX('SLA-parameter DRIFT'!E:E,R638+0,0),0)+INDEX('SLA-parameter DRIFT'!D:D,R638+1)</f>
        <v>#N/A</v>
      </c>
      <c r="V638" s="122" t="e">
        <f>VLOOKUP(DATE(YEAR(F638),MONTH(F638),DAY(F638)),Virkedager!C:G,2,0)+INDEX('SLA-parameter DRIFT'!B:B,R638+2)</f>
        <v>#N/A</v>
      </c>
      <c r="W638" s="118" t="e">
        <f>VLOOKUP(DATE(YEAR(F638),MONTH(F638),DAY(F638)),Virkedager!C:G,IF(E638="B",4,3)+INDEX('SLA-parameter DRIFT'!E:E,R638+2,0),0)+INDEX('SLA-parameter DRIFT'!D:D,R638+2)</f>
        <v>#N/A</v>
      </c>
      <c r="X638" s="122" t="str">
        <f t="shared" si="68"/>
        <v/>
      </c>
      <c r="Y638" s="119">
        <f>SUMIF(Virkedager!C:C,"&lt;" &amp; H638,Virkedager!A:A)-SUMIF(Virkedager!C:C,"&lt;" &amp; X638,Virkedager!A:A)</f>
        <v>0</v>
      </c>
      <c r="Z638" s="121" t="str">
        <f t="shared" si="69"/>
        <v/>
      </c>
      <c r="AA638" s="123" t="str">
        <f t="shared" si="64"/>
        <v/>
      </c>
      <c r="AB638" s="124" t="str">
        <f t="shared" si="70"/>
        <v/>
      </c>
      <c r="AC638" s="172"/>
    </row>
    <row r="639" spans="2:29" s="139" customFormat="1" ht="15" x14ac:dyDescent="0.25">
      <c r="B639" s="141"/>
      <c r="C639" s="142"/>
      <c r="D639" s="147"/>
      <c r="E639" s="148"/>
      <c r="F639" s="143"/>
      <c r="G639" s="144"/>
      <c r="H639" s="143"/>
      <c r="I639" s="144"/>
      <c r="J639" s="145"/>
      <c r="K639" s="146"/>
      <c r="L639" s="116" t="s">
        <v>77</v>
      </c>
      <c r="M639" s="117" t="s">
        <v>137</v>
      </c>
      <c r="N639" s="118">
        <f t="shared" si="65"/>
        <v>0</v>
      </c>
      <c r="O639" s="118">
        <f t="shared" si="66"/>
        <v>0</v>
      </c>
      <c r="P639" s="119">
        <f>SUMIF(Virkedager!C:C,"&lt;" &amp; H639,Virkedager!A:A)-SUMIF(Virkedager!C:C,"&lt;" &amp; F639,Virkedager!A:A)</f>
        <v>0</v>
      </c>
      <c r="Q639" s="120" t="str">
        <f t="shared" si="67"/>
        <v>Operatøraksess</v>
      </c>
      <c r="R639" s="121">
        <f>MATCH(Q639,'SLA-parameter DRIFT'!A:A,0)</f>
        <v>16</v>
      </c>
      <c r="S639" s="118" t="e">
        <f>VLOOKUP(DATE(YEAR(F639),MONTH(F639),DAY(F639)),Virkedager!C:G,IF(E639="B",3,2),0)+INDEX('SLA-parameter DRIFT'!D:D,R639+2)</f>
        <v>#N/A</v>
      </c>
      <c r="T639" s="122" t="e">
        <f>VLOOKUP(DATE(YEAR(F639),MONTH(F639),DAY(F639)),Virkedager!C:G,2,0)+INDEX('SLA-parameter DRIFT'!B:B,R639+1)</f>
        <v>#N/A</v>
      </c>
      <c r="U639" s="173" t="e">
        <f>VLOOKUP(DATE(YEAR(F639),MONTH(F639),DAY(F639)),Virkedager!C:G,IF(E639="B",3,2)+INDEX('SLA-parameter DRIFT'!E:E,R639+0,0),0)+INDEX('SLA-parameter DRIFT'!D:D,R639+1)</f>
        <v>#N/A</v>
      </c>
      <c r="V639" s="122" t="e">
        <f>VLOOKUP(DATE(YEAR(F639),MONTH(F639),DAY(F639)),Virkedager!C:G,2,0)+INDEX('SLA-parameter DRIFT'!B:B,R639+2)</f>
        <v>#N/A</v>
      </c>
      <c r="W639" s="118" t="e">
        <f>VLOOKUP(DATE(YEAR(F639),MONTH(F639),DAY(F639)),Virkedager!C:G,IF(E639="B",4,3)+INDEX('SLA-parameter DRIFT'!E:E,R639+2,0),0)+INDEX('SLA-parameter DRIFT'!D:D,R639+2)</f>
        <v>#N/A</v>
      </c>
      <c r="X639" s="122" t="str">
        <f t="shared" si="68"/>
        <v/>
      </c>
      <c r="Y639" s="119">
        <f>SUMIF(Virkedager!C:C,"&lt;" &amp; H639,Virkedager!A:A)-SUMIF(Virkedager!C:C,"&lt;" &amp; X639,Virkedager!A:A)</f>
        <v>0</v>
      </c>
      <c r="Z639" s="121" t="str">
        <f t="shared" si="69"/>
        <v/>
      </c>
      <c r="AA639" s="123" t="str">
        <f t="shared" si="64"/>
        <v/>
      </c>
      <c r="AB639" s="124" t="str">
        <f t="shared" si="70"/>
        <v/>
      </c>
      <c r="AC639" s="172"/>
    </row>
    <row r="640" spans="2:29" s="139" customFormat="1" ht="15" x14ac:dyDescent="0.25">
      <c r="B640" s="141"/>
      <c r="C640" s="142"/>
      <c r="D640" s="147"/>
      <c r="E640" s="148"/>
      <c r="F640" s="143"/>
      <c r="G640" s="144"/>
      <c r="H640" s="143"/>
      <c r="I640" s="144"/>
      <c r="J640" s="145"/>
      <c r="K640" s="146"/>
      <c r="L640" s="116" t="s">
        <v>77</v>
      </c>
      <c r="M640" s="117" t="s">
        <v>137</v>
      </c>
      <c r="N640" s="118">
        <f t="shared" si="65"/>
        <v>0</v>
      </c>
      <c r="O640" s="118">
        <f t="shared" si="66"/>
        <v>0</v>
      </c>
      <c r="P640" s="119">
        <f>SUMIF(Virkedager!C:C,"&lt;" &amp; H640,Virkedager!A:A)-SUMIF(Virkedager!C:C,"&lt;" &amp; F640,Virkedager!A:A)</f>
        <v>0</v>
      </c>
      <c r="Q640" s="120" t="str">
        <f t="shared" si="67"/>
        <v>Operatøraksess</v>
      </c>
      <c r="R640" s="121">
        <f>MATCH(Q640,'SLA-parameter DRIFT'!A:A,0)</f>
        <v>16</v>
      </c>
      <c r="S640" s="118" t="e">
        <f>VLOOKUP(DATE(YEAR(F640),MONTH(F640),DAY(F640)),Virkedager!C:G,IF(E640="B",3,2),0)+INDEX('SLA-parameter DRIFT'!D:D,R640+2)</f>
        <v>#N/A</v>
      </c>
      <c r="T640" s="122" t="e">
        <f>VLOOKUP(DATE(YEAR(F640),MONTH(F640),DAY(F640)),Virkedager!C:G,2,0)+INDEX('SLA-parameter DRIFT'!B:B,R640+1)</f>
        <v>#N/A</v>
      </c>
      <c r="U640" s="173" t="e">
        <f>VLOOKUP(DATE(YEAR(F640),MONTH(F640),DAY(F640)),Virkedager!C:G,IF(E640="B",3,2)+INDEX('SLA-parameter DRIFT'!E:E,R640+0,0),0)+INDEX('SLA-parameter DRIFT'!D:D,R640+1)</f>
        <v>#N/A</v>
      </c>
      <c r="V640" s="122" t="e">
        <f>VLOOKUP(DATE(YEAR(F640),MONTH(F640),DAY(F640)),Virkedager!C:G,2,0)+INDEX('SLA-parameter DRIFT'!B:B,R640+2)</f>
        <v>#N/A</v>
      </c>
      <c r="W640" s="118" t="e">
        <f>VLOOKUP(DATE(YEAR(F640),MONTH(F640),DAY(F640)),Virkedager!C:G,IF(E640="B",4,3)+INDEX('SLA-parameter DRIFT'!E:E,R640+2,0),0)+INDEX('SLA-parameter DRIFT'!D:D,R640+2)</f>
        <v>#N/A</v>
      </c>
      <c r="X640" s="122" t="str">
        <f t="shared" si="68"/>
        <v/>
      </c>
      <c r="Y640" s="119">
        <f>SUMIF(Virkedager!C:C,"&lt;" &amp; H640,Virkedager!A:A)-SUMIF(Virkedager!C:C,"&lt;" &amp; X640,Virkedager!A:A)</f>
        <v>0</v>
      </c>
      <c r="Z640" s="121" t="str">
        <f t="shared" si="69"/>
        <v/>
      </c>
      <c r="AA640" s="123" t="str">
        <f t="shared" si="64"/>
        <v/>
      </c>
      <c r="AB640" s="124" t="str">
        <f t="shared" si="70"/>
        <v/>
      </c>
      <c r="AC640" s="172"/>
    </row>
    <row r="641" spans="2:29" s="139" customFormat="1" ht="15" x14ac:dyDescent="0.25">
      <c r="B641" s="141"/>
      <c r="C641" s="142"/>
      <c r="D641" s="147"/>
      <c r="E641" s="148"/>
      <c r="F641" s="143"/>
      <c r="G641" s="144"/>
      <c r="H641" s="143"/>
      <c r="I641" s="144"/>
      <c r="J641" s="145"/>
      <c r="K641" s="146"/>
      <c r="L641" s="116" t="s">
        <v>77</v>
      </c>
      <c r="M641" s="117" t="s">
        <v>137</v>
      </c>
      <c r="N641" s="118">
        <f t="shared" si="65"/>
        <v>0</v>
      </c>
      <c r="O641" s="118">
        <f t="shared" si="66"/>
        <v>0</v>
      </c>
      <c r="P641" s="119">
        <f>SUMIF(Virkedager!C:C,"&lt;" &amp; H641,Virkedager!A:A)-SUMIF(Virkedager!C:C,"&lt;" &amp; F641,Virkedager!A:A)</f>
        <v>0</v>
      </c>
      <c r="Q641" s="120" t="str">
        <f t="shared" si="67"/>
        <v>Operatøraksess</v>
      </c>
      <c r="R641" s="121">
        <f>MATCH(Q641,'SLA-parameter DRIFT'!A:A,0)</f>
        <v>16</v>
      </c>
      <c r="S641" s="118" t="e">
        <f>VLOOKUP(DATE(YEAR(F641),MONTH(F641),DAY(F641)),Virkedager!C:G,IF(E641="B",3,2),0)+INDEX('SLA-parameter DRIFT'!D:D,R641+2)</f>
        <v>#N/A</v>
      </c>
      <c r="T641" s="122" t="e">
        <f>VLOOKUP(DATE(YEAR(F641),MONTH(F641),DAY(F641)),Virkedager!C:G,2,0)+INDEX('SLA-parameter DRIFT'!B:B,R641+1)</f>
        <v>#N/A</v>
      </c>
      <c r="U641" s="173" t="e">
        <f>VLOOKUP(DATE(YEAR(F641),MONTH(F641),DAY(F641)),Virkedager!C:G,IF(E641="B",3,2)+INDEX('SLA-parameter DRIFT'!E:E,R641+0,0),0)+INDEX('SLA-parameter DRIFT'!D:D,R641+1)</f>
        <v>#N/A</v>
      </c>
      <c r="V641" s="122" t="e">
        <f>VLOOKUP(DATE(YEAR(F641),MONTH(F641),DAY(F641)),Virkedager!C:G,2,0)+INDEX('SLA-parameter DRIFT'!B:B,R641+2)</f>
        <v>#N/A</v>
      </c>
      <c r="W641" s="118" t="e">
        <f>VLOOKUP(DATE(YEAR(F641),MONTH(F641),DAY(F641)),Virkedager!C:G,IF(E641="B",4,3)+INDEX('SLA-parameter DRIFT'!E:E,R641+2,0),0)+INDEX('SLA-parameter DRIFT'!D:D,R641+2)</f>
        <v>#N/A</v>
      </c>
      <c r="X641" s="122" t="str">
        <f t="shared" si="68"/>
        <v/>
      </c>
      <c r="Y641" s="119">
        <f>SUMIF(Virkedager!C:C,"&lt;" &amp; H641,Virkedager!A:A)-SUMIF(Virkedager!C:C,"&lt;" &amp; X641,Virkedager!A:A)</f>
        <v>0</v>
      </c>
      <c r="Z641" s="121" t="str">
        <f t="shared" si="69"/>
        <v/>
      </c>
      <c r="AA641" s="123" t="str">
        <f t="shared" si="64"/>
        <v/>
      </c>
      <c r="AB641" s="124" t="str">
        <f t="shared" si="70"/>
        <v/>
      </c>
      <c r="AC641" s="172"/>
    </row>
    <row r="642" spans="2:29" s="139" customFormat="1" ht="15" x14ac:dyDescent="0.25">
      <c r="B642" s="141"/>
      <c r="C642" s="142"/>
      <c r="D642" s="147"/>
      <c r="E642" s="148"/>
      <c r="F642" s="143"/>
      <c r="G642" s="144"/>
      <c r="H642" s="143"/>
      <c r="I642" s="144"/>
      <c r="J642" s="145"/>
      <c r="K642" s="146"/>
      <c r="L642" s="116" t="s">
        <v>77</v>
      </c>
      <c r="M642" s="117" t="s">
        <v>137</v>
      </c>
      <c r="N642" s="118">
        <f t="shared" si="65"/>
        <v>0</v>
      </c>
      <c r="O642" s="118">
        <f t="shared" si="66"/>
        <v>0</v>
      </c>
      <c r="P642" s="119">
        <f>SUMIF(Virkedager!C:C,"&lt;" &amp; H642,Virkedager!A:A)-SUMIF(Virkedager!C:C,"&lt;" &amp; F642,Virkedager!A:A)</f>
        <v>0</v>
      </c>
      <c r="Q642" s="120" t="str">
        <f t="shared" si="67"/>
        <v>Operatøraksess</v>
      </c>
      <c r="R642" s="121">
        <f>MATCH(Q642,'SLA-parameter DRIFT'!A:A,0)</f>
        <v>16</v>
      </c>
      <c r="S642" s="118" t="e">
        <f>VLOOKUP(DATE(YEAR(F642),MONTH(F642),DAY(F642)),Virkedager!C:G,IF(E642="B",3,2),0)+INDEX('SLA-parameter DRIFT'!D:D,R642+2)</f>
        <v>#N/A</v>
      </c>
      <c r="T642" s="122" t="e">
        <f>VLOOKUP(DATE(YEAR(F642),MONTH(F642),DAY(F642)),Virkedager!C:G,2,0)+INDEX('SLA-parameter DRIFT'!B:B,R642+1)</f>
        <v>#N/A</v>
      </c>
      <c r="U642" s="173" t="e">
        <f>VLOOKUP(DATE(YEAR(F642),MONTH(F642),DAY(F642)),Virkedager!C:G,IF(E642="B",3,2)+INDEX('SLA-parameter DRIFT'!E:E,R642+0,0),0)+INDEX('SLA-parameter DRIFT'!D:D,R642+1)</f>
        <v>#N/A</v>
      </c>
      <c r="V642" s="122" t="e">
        <f>VLOOKUP(DATE(YEAR(F642),MONTH(F642),DAY(F642)),Virkedager!C:G,2,0)+INDEX('SLA-parameter DRIFT'!B:B,R642+2)</f>
        <v>#N/A</v>
      </c>
      <c r="W642" s="118" t="e">
        <f>VLOOKUP(DATE(YEAR(F642),MONTH(F642),DAY(F642)),Virkedager!C:G,IF(E642="B",4,3)+INDEX('SLA-parameter DRIFT'!E:E,R642+2,0),0)+INDEX('SLA-parameter DRIFT'!D:D,R642+2)</f>
        <v>#N/A</v>
      </c>
      <c r="X642" s="122" t="str">
        <f t="shared" si="68"/>
        <v/>
      </c>
      <c r="Y642" s="119">
        <f>SUMIF(Virkedager!C:C,"&lt;" &amp; H642,Virkedager!A:A)-SUMIF(Virkedager!C:C,"&lt;" &amp; X642,Virkedager!A:A)</f>
        <v>0</v>
      </c>
      <c r="Z642" s="121" t="str">
        <f t="shared" si="69"/>
        <v/>
      </c>
      <c r="AA642" s="123" t="str">
        <f t="shared" si="64"/>
        <v/>
      </c>
      <c r="AB642" s="124" t="str">
        <f t="shared" si="70"/>
        <v/>
      </c>
      <c r="AC642" s="172"/>
    </row>
    <row r="643" spans="2:29" s="139" customFormat="1" ht="15" x14ac:dyDescent="0.25">
      <c r="B643" s="141"/>
      <c r="C643" s="142"/>
      <c r="D643" s="147"/>
      <c r="E643" s="148"/>
      <c r="F643" s="143"/>
      <c r="G643" s="144"/>
      <c r="H643" s="143"/>
      <c r="I643" s="144"/>
      <c r="J643" s="145"/>
      <c r="K643" s="146"/>
      <c r="L643" s="116" t="s">
        <v>77</v>
      </c>
      <c r="M643" s="117" t="s">
        <v>137</v>
      </c>
      <c r="N643" s="118">
        <f t="shared" si="65"/>
        <v>0</v>
      </c>
      <c r="O643" s="118">
        <f t="shared" si="66"/>
        <v>0</v>
      </c>
      <c r="P643" s="119">
        <f>SUMIF(Virkedager!C:C,"&lt;" &amp; H643,Virkedager!A:A)-SUMIF(Virkedager!C:C,"&lt;" &amp; F643,Virkedager!A:A)</f>
        <v>0</v>
      </c>
      <c r="Q643" s="120" t="str">
        <f t="shared" si="67"/>
        <v>Operatøraksess</v>
      </c>
      <c r="R643" s="121">
        <f>MATCH(Q643,'SLA-parameter DRIFT'!A:A,0)</f>
        <v>16</v>
      </c>
      <c r="S643" s="118" t="e">
        <f>VLOOKUP(DATE(YEAR(F643),MONTH(F643),DAY(F643)),Virkedager!C:G,IF(E643="B",3,2),0)+INDEX('SLA-parameter DRIFT'!D:D,R643+2)</f>
        <v>#N/A</v>
      </c>
      <c r="T643" s="122" t="e">
        <f>VLOOKUP(DATE(YEAR(F643),MONTH(F643),DAY(F643)),Virkedager!C:G,2,0)+INDEX('SLA-parameter DRIFT'!B:B,R643+1)</f>
        <v>#N/A</v>
      </c>
      <c r="U643" s="173" t="e">
        <f>VLOOKUP(DATE(YEAR(F643),MONTH(F643),DAY(F643)),Virkedager!C:G,IF(E643="B",3,2)+INDEX('SLA-parameter DRIFT'!E:E,R643+0,0),0)+INDEX('SLA-parameter DRIFT'!D:D,R643+1)</f>
        <v>#N/A</v>
      </c>
      <c r="V643" s="122" t="e">
        <f>VLOOKUP(DATE(YEAR(F643),MONTH(F643),DAY(F643)),Virkedager!C:G,2,0)+INDEX('SLA-parameter DRIFT'!B:B,R643+2)</f>
        <v>#N/A</v>
      </c>
      <c r="W643" s="118" t="e">
        <f>VLOOKUP(DATE(YEAR(F643),MONTH(F643),DAY(F643)),Virkedager!C:G,IF(E643="B",4,3)+INDEX('SLA-parameter DRIFT'!E:E,R643+2,0),0)+INDEX('SLA-parameter DRIFT'!D:D,R643+2)</f>
        <v>#N/A</v>
      </c>
      <c r="X643" s="122" t="str">
        <f t="shared" si="68"/>
        <v/>
      </c>
      <c r="Y643" s="119">
        <f>SUMIF(Virkedager!C:C,"&lt;" &amp; H643,Virkedager!A:A)-SUMIF(Virkedager!C:C,"&lt;" &amp; X643,Virkedager!A:A)</f>
        <v>0</v>
      </c>
      <c r="Z643" s="121" t="str">
        <f t="shared" si="69"/>
        <v/>
      </c>
      <c r="AA643" s="123" t="str">
        <f t="shared" si="64"/>
        <v/>
      </c>
      <c r="AB643" s="124" t="str">
        <f t="shared" si="70"/>
        <v/>
      </c>
      <c r="AC643" s="172"/>
    </row>
    <row r="644" spans="2:29" s="139" customFormat="1" ht="15" x14ac:dyDescent="0.25">
      <c r="B644" s="141"/>
      <c r="C644" s="142"/>
      <c r="D644" s="147"/>
      <c r="E644" s="148"/>
      <c r="F644" s="143"/>
      <c r="G644" s="144"/>
      <c r="H644" s="143"/>
      <c r="I644" s="144"/>
      <c r="J644" s="145"/>
      <c r="K644" s="146"/>
      <c r="L644" s="116" t="s">
        <v>77</v>
      </c>
      <c r="M644" s="117" t="s">
        <v>137</v>
      </c>
      <c r="N644" s="118">
        <f t="shared" si="65"/>
        <v>0</v>
      </c>
      <c r="O644" s="118">
        <f t="shared" si="66"/>
        <v>0</v>
      </c>
      <c r="P644" s="119">
        <f>SUMIF(Virkedager!C:C,"&lt;" &amp; H644,Virkedager!A:A)-SUMIF(Virkedager!C:C,"&lt;" &amp; F644,Virkedager!A:A)</f>
        <v>0</v>
      </c>
      <c r="Q644" s="120" t="str">
        <f t="shared" si="67"/>
        <v>Operatøraksess</v>
      </c>
      <c r="R644" s="121">
        <f>MATCH(Q644,'SLA-parameter DRIFT'!A:A,0)</f>
        <v>16</v>
      </c>
      <c r="S644" s="118" t="e">
        <f>VLOOKUP(DATE(YEAR(F644),MONTH(F644),DAY(F644)),Virkedager!C:G,IF(E644="B",3,2),0)+INDEX('SLA-parameter DRIFT'!D:D,R644+2)</f>
        <v>#N/A</v>
      </c>
      <c r="T644" s="122" t="e">
        <f>VLOOKUP(DATE(YEAR(F644),MONTH(F644),DAY(F644)),Virkedager!C:G,2,0)+INDEX('SLA-parameter DRIFT'!B:B,R644+1)</f>
        <v>#N/A</v>
      </c>
      <c r="U644" s="173" t="e">
        <f>VLOOKUP(DATE(YEAR(F644),MONTH(F644),DAY(F644)),Virkedager!C:G,IF(E644="B",3,2)+INDEX('SLA-parameter DRIFT'!E:E,R644+0,0),0)+INDEX('SLA-parameter DRIFT'!D:D,R644+1)</f>
        <v>#N/A</v>
      </c>
      <c r="V644" s="122" t="e">
        <f>VLOOKUP(DATE(YEAR(F644),MONTH(F644),DAY(F644)),Virkedager!C:G,2,0)+INDEX('SLA-parameter DRIFT'!B:B,R644+2)</f>
        <v>#N/A</v>
      </c>
      <c r="W644" s="118" t="e">
        <f>VLOOKUP(DATE(YEAR(F644),MONTH(F644),DAY(F644)),Virkedager!C:G,IF(E644="B",4,3)+INDEX('SLA-parameter DRIFT'!E:E,R644+2,0),0)+INDEX('SLA-parameter DRIFT'!D:D,R644+2)</f>
        <v>#N/A</v>
      </c>
      <c r="X644" s="122" t="str">
        <f t="shared" si="68"/>
        <v/>
      </c>
      <c r="Y644" s="119">
        <f>SUMIF(Virkedager!C:C,"&lt;" &amp; H644,Virkedager!A:A)-SUMIF(Virkedager!C:C,"&lt;" &amp; X644,Virkedager!A:A)</f>
        <v>0</v>
      </c>
      <c r="Z644" s="121" t="str">
        <f t="shared" si="69"/>
        <v/>
      </c>
      <c r="AA644" s="123" t="str">
        <f t="shared" si="64"/>
        <v/>
      </c>
      <c r="AB644" s="124" t="str">
        <f t="shared" si="70"/>
        <v/>
      </c>
      <c r="AC644" s="172"/>
    </row>
    <row r="645" spans="2:29" s="139" customFormat="1" ht="15" x14ac:dyDescent="0.25">
      <c r="B645" s="141"/>
      <c r="C645" s="142"/>
      <c r="D645" s="147"/>
      <c r="E645" s="148"/>
      <c r="F645" s="143"/>
      <c r="G645" s="144"/>
      <c r="H645" s="143"/>
      <c r="I645" s="144"/>
      <c r="J645" s="145"/>
      <c r="K645" s="146"/>
      <c r="L645" s="116" t="s">
        <v>77</v>
      </c>
      <c r="M645" s="117" t="s">
        <v>137</v>
      </c>
      <c r="N645" s="118">
        <f t="shared" si="65"/>
        <v>0</v>
      </c>
      <c r="O645" s="118">
        <f t="shared" si="66"/>
        <v>0</v>
      </c>
      <c r="P645" s="119">
        <f>SUMIF(Virkedager!C:C,"&lt;" &amp; H645,Virkedager!A:A)-SUMIF(Virkedager!C:C,"&lt;" &amp; F645,Virkedager!A:A)</f>
        <v>0</v>
      </c>
      <c r="Q645" s="120" t="str">
        <f t="shared" si="67"/>
        <v>Operatøraksess</v>
      </c>
      <c r="R645" s="121">
        <f>MATCH(Q645,'SLA-parameter DRIFT'!A:A,0)</f>
        <v>16</v>
      </c>
      <c r="S645" s="118" t="e">
        <f>VLOOKUP(DATE(YEAR(F645),MONTH(F645),DAY(F645)),Virkedager!C:G,IF(E645="B",3,2),0)+INDEX('SLA-parameter DRIFT'!D:D,R645+2)</f>
        <v>#N/A</v>
      </c>
      <c r="T645" s="122" t="e">
        <f>VLOOKUP(DATE(YEAR(F645),MONTH(F645),DAY(F645)),Virkedager!C:G,2,0)+INDEX('SLA-parameter DRIFT'!B:B,R645+1)</f>
        <v>#N/A</v>
      </c>
      <c r="U645" s="173" t="e">
        <f>VLOOKUP(DATE(YEAR(F645),MONTH(F645),DAY(F645)),Virkedager!C:G,IF(E645="B",3,2)+INDEX('SLA-parameter DRIFT'!E:E,R645+0,0),0)+INDEX('SLA-parameter DRIFT'!D:D,R645+1)</f>
        <v>#N/A</v>
      </c>
      <c r="V645" s="122" t="e">
        <f>VLOOKUP(DATE(YEAR(F645),MONTH(F645),DAY(F645)),Virkedager!C:G,2,0)+INDEX('SLA-parameter DRIFT'!B:B,R645+2)</f>
        <v>#N/A</v>
      </c>
      <c r="W645" s="118" t="e">
        <f>VLOOKUP(DATE(YEAR(F645),MONTH(F645),DAY(F645)),Virkedager!C:G,IF(E645="B",4,3)+INDEX('SLA-parameter DRIFT'!E:E,R645+2,0),0)+INDEX('SLA-parameter DRIFT'!D:D,R645+2)</f>
        <v>#N/A</v>
      </c>
      <c r="X645" s="122" t="str">
        <f t="shared" si="68"/>
        <v/>
      </c>
      <c r="Y645" s="119">
        <f>SUMIF(Virkedager!C:C,"&lt;" &amp; H645,Virkedager!A:A)-SUMIF(Virkedager!C:C,"&lt;" &amp; X645,Virkedager!A:A)</f>
        <v>0</v>
      </c>
      <c r="Z645" s="121" t="str">
        <f t="shared" si="69"/>
        <v/>
      </c>
      <c r="AA645" s="123" t="str">
        <f t="shared" ref="AA645:AA708" si="71">IF(ISBLANK(F645),"",IF(Z645,0,IF(Y645&gt;60,60,Y645)))</f>
        <v/>
      </c>
      <c r="AB645" s="124" t="str">
        <f t="shared" si="70"/>
        <v/>
      </c>
      <c r="AC645" s="172"/>
    </row>
    <row r="646" spans="2:29" s="139" customFormat="1" ht="15" x14ac:dyDescent="0.25">
      <c r="B646" s="141"/>
      <c r="C646" s="142"/>
      <c r="D646" s="147"/>
      <c r="E646" s="148"/>
      <c r="F646" s="143"/>
      <c r="G646" s="144"/>
      <c r="H646" s="143"/>
      <c r="I646" s="144"/>
      <c r="J646" s="145"/>
      <c r="K646" s="146"/>
      <c r="L646" s="116" t="s">
        <v>77</v>
      </c>
      <c r="M646" s="117" t="s">
        <v>137</v>
      </c>
      <c r="N646" s="118">
        <f t="shared" si="65"/>
        <v>0</v>
      </c>
      <c r="O646" s="118">
        <f t="shared" si="66"/>
        <v>0</v>
      </c>
      <c r="P646" s="119">
        <f>SUMIF(Virkedager!C:C,"&lt;" &amp; H646,Virkedager!A:A)-SUMIF(Virkedager!C:C,"&lt;" &amp; F646,Virkedager!A:A)</f>
        <v>0</v>
      </c>
      <c r="Q646" s="120" t="str">
        <f t="shared" si="67"/>
        <v>Operatøraksess</v>
      </c>
      <c r="R646" s="121">
        <f>MATCH(Q646,'SLA-parameter DRIFT'!A:A,0)</f>
        <v>16</v>
      </c>
      <c r="S646" s="118" t="e">
        <f>VLOOKUP(DATE(YEAR(F646),MONTH(F646),DAY(F646)),Virkedager!C:G,IF(E646="B",3,2),0)+INDEX('SLA-parameter DRIFT'!D:D,R646+2)</f>
        <v>#N/A</v>
      </c>
      <c r="T646" s="122" t="e">
        <f>VLOOKUP(DATE(YEAR(F646),MONTH(F646),DAY(F646)),Virkedager!C:G,2,0)+INDEX('SLA-parameter DRIFT'!B:B,R646+1)</f>
        <v>#N/A</v>
      </c>
      <c r="U646" s="173" t="e">
        <f>VLOOKUP(DATE(YEAR(F646),MONTH(F646),DAY(F646)),Virkedager!C:G,IF(E646="B",3,2)+INDEX('SLA-parameter DRIFT'!E:E,R646+0,0),0)+INDEX('SLA-parameter DRIFT'!D:D,R646+1)</f>
        <v>#N/A</v>
      </c>
      <c r="V646" s="122" t="e">
        <f>VLOOKUP(DATE(YEAR(F646),MONTH(F646),DAY(F646)),Virkedager!C:G,2,0)+INDEX('SLA-parameter DRIFT'!B:B,R646+2)</f>
        <v>#N/A</v>
      </c>
      <c r="W646" s="118" t="e">
        <f>VLOOKUP(DATE(YEAR(F646),MONTH(F646),DAY(F646)),Virkedager!C:G,IF(E646="B",4,3)+INDEX('SLA-parameter DRIFT'!E:E,R646+2,0),0)+INDEX('SLA-parameter DRIFT'!D:D,R646+2)</f>
        <v>#N/A</v>
      </c>
      <c r="X646" s="122" t="str">
        <f t="shared" si="68"/>
        <v/>
      </c>
      <c r="Y646" s="119">
        <f>SUMIF(Virkedager!C:C,"&lt;" &amp; H646,Virkedager!A:A)-SUMIF(Virkedager!C:C,"&lt;" &amp; X646,Virkedager!A:A)</f>
        <v>0</v>
      </c>
      <c r="Z646" s="121" t="str">
        <f t="shared" si="69"/>
        <v/>
      </c>
      <c r="AA646" s="123" t="str">
        <f t="shared" si="71"/>
        <v/>
      </c>
      <c r="AB646" s="124" t="str">
        <f t="shared" si="70"/>
        <v/>
      </c>
      <c r="AC646" s="172"/>
    </row>
    <row r="647" spans="2:29" s="139" customFormat="1" ht="15" x14ac:dyDescent="0.25">
      <c r="B647" s="141"/>
      <c r="C647" s="142"/>
      <c r="D647" s="147"/>
      <c r="E647" s="148"/>
      <c r="F647" s="143"/>
      <c r="G647" s="144"/>
      <c r="H647" s="143"/>
      <c r="I647" s="144"/>
      <c r="J647" s="145"/>
      <c r="K647" s="146"/>
      <c r="L647" s="116" t="s">
        <v>77</v>
      </c>
      <c r="M647" s="117" t="s">
        <v>137</v>
      </c>
      <c r="N647" s="118">
        <f t="shared" ref="N647:N710" si="72">DATE(YEAR(F647),MONTH(F647),DAY(F647))+TIME(HOUR(G647),MINUTE(G647),0)</f>
        <v>0</v>
      </c>
      <c r="O647" s="118">
        <f t="shared" ref="O647:O710" si="73">DATE(YEAR(H647),MONTH(H647),DAY(H647))+TIME(HOUR(I647),MINUTE(I647),0)</f>
        <v>0</v>
      </c>
      <c r="P647" s="119">
        <f>SUMIF(Virkedager!C:C,"&lt;" &amp; H647,Virkedager!A:A)-SUMIF(Virkedager!C:C,"&lt;" &amp; F647,Virkedager!A:A)</f>
        <v>0</v>
      </c>
      <c r="Q647" s="120" t="str">
        <f t="shared" ref="Q647:Q710" si="74">L647 &amp; IF(L647&lt;&gt;"Jara ADSL Basis",""," (" &amp; IF(AND(M647&lt;&gt;"Distrikt",M647&lt;&gt;""),"Sentralt","Distrikt") &amp; ")")</f>
        <v>Operatøraksess</v>
      </c>
      <c r="R647" s="121">
        <f>MATCH(Q647,'SLA-parameter DRIFT'!A:A,0)</f>
        <v>16</v>
      </c>
      <c r="S647" s="118" t="e">
        <f>VLOOKUP(DATE(YEAR(F647),MONTH(F647),DAY(F647)),Virkedager!C:G,IF(E647="B",3,2),0)+INDEX('SLA-parameter DRIFT'!D:D,R647+2)</f>
        <v>#N/A</v>
      </c>
      <c r="T647" s="122" t="e">
        <f>VLOOKUP(DATE(YEAR(F647),MONTH(F647),DAY(F647)),Virkedager!C:G,2,0)+INDEX('SLA-parameter DRIFT'!B:B,R647+1)</f>
        <v>#N/A</v>
      </c>
      <c r="U647" s="173" t="e">
        <f>VLOOKUP(DATE(YEAR(F647),MONTH(F647),DAY(F647)),Virkedager!C:G,IF(E647="B",3,2)+INDEX('SLA-parameter DRIFT'!E:E,R647+0,0),0)+INDEX('SLA-parameter DRIFT'!D:D,R647+1)</f>
        <v>#N/A</v>
      </c>
      <c r="V647" s="122" t="e">
        <f>VLOOKUP(DATE(YEAR(F647),MONTH(F647),DAY(F647)),Virkedager!C:G,2,0)+INDEX('SLA-parameter DRIFT'!B:B,R647+2)</f>
        <v>#N/A</v>
      </c>
      <c r="W647" s="118" t="e">
        <f>VLOOKUP(DATE(YEAR(F647),MONTH(F647),DAY(F647)),Virkedager!C:G,IF(E647="B",4,3)+INDEX('SLA-parameter DRIFT'!E:E,R647+2,0),0)+INDEX('SLA-parameter DRIFT'!D:D,R647+2)</f>
        <v>#N/A</v>
      </c>
      <c r="X647" s="122" t="str">
        <f t="shared" ref="X647:X710" si="75">IF(ISBLANK(F647),"",IF(N647&lt;T647,S647,IF(AND(T647&lt;=N647,N647&lt;V647),U647,IF(V647&lt;=N647,W647,0))))</f>
        <v/>
      </c>
      <c r="Y647" s="119">
        <f>SUMIF(Virkedager!C:C,"&lt;" &amp; H647,Virkedager!A:A)-SUMIF(Virkedager!C:C,"&lt;" &amp; X647,Virkedager!A:A)</f>
        <v>0</v>
      </c>
      <c r="Z647" s="121" t="str">
        <f t="shared" ref="Z647:Z710" si="76">IF(ISBLANK(F647),"",O647&lt;X647)</f>
        <v/>
      </c>
      <c r="AA647" s="123" t="str">
        <f t="shared" si="71"/>
        <v/>
      </c>
      <c r="AB647" s="124" t="str">
        <f t="shared" si="70"/>
        <v/>
      </c>
      <c r="AC647" s="172"/>
    </row>
    <row r="648" spans="2:29" s="139" customFormat="1" ht="15" x14ac:dyDescent="0.25">
      <c r="B648" s="141"/>
      <c r="C648" s="142"/>
      <c r="D648" s="147"/>
      <c r="E648" s="148"/>
      <c r="F648" s="143"/>
      <c r="G648" s="144"/>
      <c r="H648" s="143"/>
      <c r="I648" s="144"/>
      <c r="J648" s="145"/>
      <c r="K648" s="146"/>
      <c r="L648" s="116" t="s">
        <v>77</v>
      </c>
      <c r="M648" s="117" t="s">
        <v>137</v>
      </c>
      <c r="N648" s="118">
        <f t="shared" si="72"/>
        <v>0</v>
      </c>
      <c r="O648" s="118">
        <f t="shared" si="73"/>
        <v>0</v>
      </c>
      <c r="P648" s="119">
        <f>SUMIF(Virkedager!C:C,"&lt;" &amp; H648,Virkedager!A:A)-SUMIF(Virkedager!C:C,"&lt;" &amp; F648,Virkedager!A:A)</f>
        <v>0</v>
      </c>
      <c r="Q648" s="120" t="str">
        <f t="shared" si="74"/>
        <v>Operatøraksess</v>
      </c>
      <c r="R648" s="121">
        <f>MATCH(Q648,'SLA-parameter DRIFT'!A:A,0)</f>
        <v>16</v>
      </c>
      <c r="S648" s="118" t="e">
        <f>VLOOKUP(DATE(YEAR(F648),MONTH(F648),DAY(F648)),Virkedager!C:G,IF(E648="B",3,2),0)+INDEX('SLA-parameter DRIFT'!D:D,R648+2)</f>
        <v>#N/A</v>
      </c>
      <c r="T648" s="122" t="e">
        <f>VLOOKUP(DATE(YEAR(F648),MONTH(F648),DAY(F648)),Virkedager!C:G,2,0)+INDEX('SLA-parameter DRIFT'!B:B,R648+1)</f>
        <v>#N/A</v>
      </c>
      <c r="U648" s="173" t="e">
        <f>VLOOKUP(DATE(YEAR(F648),MONTH(F648),DAY(F648)),Virkedager!C:G,IF(E648="B",3,2)+INDEX('SLA-parameter DRIFT'!E:E,R648+0,0),0)+INDEX('SLA-parameter DRIFT'!D:D,R648+1)</f>
        <v>#N/A</v>
      </c>
      <c r="V648" s="122" t="e">
        <f>VLOOKUP(DATE(YEAR(F648),MONTH(F648),DAY(F648)),Virkedager!C:G,2,0)+INDEX('SLA-parameter DRIFT'!B:B,R648+2)</f>
        <v>#N/A</v>
      </c>
      <c r="W648" s="118" t="e">
        <f>VLOOKUP(DATE(YEAR(F648),MONTH(F648),DAY(F648)),Virkedager!C:G,IF(E648="B",4,3)+INDEX('SLA-parameter DRIFT'!E:E,R648+2,0),0)+INDEX('SLA-parameter DRIFT'!D:D,R648+2)</f>
        <v>#N/A</v>
      </c>
      <c r="X648" s="122" t="str">
        <f t="shared" si="75"/>
        <v/>
      </c>
      <c r="Y648" s="119">
        <f>SUMIF(Virkedager!C:C,"&lt;" &amp; H648,Virkedager!A:A)-SUMIF(Virkedager!C:C,"&lt;" &amp; X648,Virkedager!A:A)</f>
        <v>0</v>
      </c>
      <c r="Z648" s="121" t="str">
        <f t="shared" si="76"/>
        <v/>
      </c>
      <c r="AA648" s="123" t="str">
        <f t="shared" si="71"/>
        <v/>
      </c>
      <c r="AB648" s="124" t="str">
        <f t="shared" si="70"/>
        <v/>
      </c>
      <c r="AC648" s="172"/>
    </row>
    <row r="649" spans="2:29" s="139" customFormat="1" ht="15" x14ac:dyDescent="0.25">
      <c r="B649" s="141"/>
      <c r="C649" s="142"/>
      <c r="D649" s="147"/>
      <c r="E649" s="148"/>
      <c r="F649" s="143"/>
      <c r="G649" s="144"/>
      <c r="H649" s="143"/>
      <c r="I649" s="144"/>
      <c r="J649" s="145"/>
      <c r="K649" s="146"/>
      <c r="L649" s="116" t="s">
        <v>77</v>
      </c>
      <c r="M649" s="117" t="s">
        <v>137</v>
      </c>
      <c r="N649" s="118">
        <f t="shared" si="72"/>
        <v>0</v>
      </c>
      <c r="O649" s="118">
        <f t="shared" si="73"/>
        <v>0</v>
      </c>
      <c r="P649" s="119">
        <f>SUMIF(Virkedager!C:C,"&lt;" &amp; H649,Virkedager!A:A)-SUMIF(Virkedager!C:C,"&lt;" &amp; F649,Virkedager!A:A)</f>
        <v>0</v>
      </c>
      <c r="Q649" s="120" t="str">
        <f t="shared" si="74"/>
        <v>Operatøraksess</v>
      </c>
      <c r="R649" s="121">
        <f>MATCH(Q649,'SLA-parameter DRIFT'!A:A,0)</f>
        <v>16</v>
      </c>
      <c r="S649" s="118" t="e">
        <f>VLOOKUP(DATE(YEAR(F649),MONTH(F649),DAY(F649)),Virkedager!C:G,IF(E649="B",3,2),0)+INDEX('SLA-parameter DRIFT'!D:D,R649+2)</f>
        <v>#N/A</v>
      </c>
      <c r="T649" s="122" t="e">
        <f>VLOOKUP(DATE(YEAR(F649),MONTH(F649),DAY(F649)),Virkedager!C:G,2,0)+INDEX('SLA-parameter DRIFT'!B:B,R649+1)</f>
        <v>#N/A</v>
      </c>
      <c r="U649" s="173" t="e">
        <f>VLOOKUP(DATE(YEAR(F649),MONTH(F649),DAY(F649)),Virkedager!C:G,IF(E649="B",3,2)+INDEX('SLA-parameter DRIFT'!E:E,R649+0,0),0)+INDEX('SLA-parameter DRIFT'!D:D,R649+1)</f>
        <v>#N/A</v>
      </c>
      <c r="V649" s="122" t="e">
        <f>VLOOKUP(DATE(YEAR(F649),MONTH(F649),DAY(F649)),Virkedager!C:G,2,0)+INDEX('SLA-parameter DRIFT'!B:B,R649+2)</f>
        <v>#N/A</v>
      </c>
      <c r="W649" s="118" t="e">
        <f>VLOOKUP(DATE(YEAR(F649),MONTH(F649),DAY(F649)),Virkedager!C:G,IF(E649="B",4,3)+INDEX('SLA-parameter DRIFT'!E:E,R649+2,0),0)+INDEX('SLA-parameter DRIFT'!D:D,R649+2)</f>
        <v>#N/A</v>
      </c>
      <c r="X649" s="122" t="str">
        <f t="shared" si="75"/>
        <v/>
      </c>
      <c r="Y649" s="119">
        <f>SUMIF(Virkedager!C:C,"&lt;" &amp; H649,Virkedager!A:A)-SUMIF(Virkedager!C:C,"&lt;" &amp; X649,Virkedager!A:A)</f>
        <v>0</v>
      </c>
      <c r="Z649" s="121" t="str">
        <f t="shared" si="76"/>
        <v/>
      </c>
      <c r="AA649" s="123" t="str">
        <f t="shared" si="71"/>
        <v/>
      </c>
      <c r="AB649" s="124" t="str">
        <f t="shared" si="70"/>
        <v/>
      </c>
      <c r="AC649" s="172"/>
    </row>
    <row r="650" spans="2:29" s="139" customFormat="1" ht="15" x14ac:dyDescent="0.25">
      <c r="B650" s="141"/>
      <c r="C650" s="142"/>
      <c r="D650" s="147"/>
      <c r="E650" s="148"/>
      <c r="F650" s="143"/>
      <c r="G650" s="144"/>
      <c r="H650" s="143"/>
      <c r="I650" s="144"/>
      <c r="J650" s="145"/>
      <c r="K650" s="146"/>
      <c r="L650" s="116" t="s">
        <v>77</v>
      </c>
      <c r="M650" s="117" t="s">
        <v>137</v>
      </c>
      <c r="N650" s="118">
        <f t="shared" si="72"/>
        <v>0</v>
      </c>
      <c r="O650" s="118">
        <f t="shared" si="73"/>
        <v>0</v>
      </c>
      <c r="P650" s="119">
        <f>SUMIF(Virkedager!C:C,"&lt;" &amp; H650,Virkedager!A:A)-SUMIF(Virkedager!C:C,"&lt;" &amp; F650,Virkedager!A:A)</f>
        <v>0</v>
      </c>
      <c r="Q650" s="120" t="str">
        <f t="shared" si="74"/>
        <v>Operatøraksess</v>
      </c>
      <c r="R650" s="121">
        <f>MATCH(Q650,'SLA-parameter DRIFT'!A:A,0)</f>
        <v>16</v>
      </c>
      <c r="S650" s="118" t="e">
        <f>VLOOKUP(DATE(YEAR(F650),MONTH(F650),DAY(F650)),Virkedager!C:G,IF(E650="B",3,2),0)+INDEX('SLA-parameter DRIFT'!D:D,R650+2)</f>
        <v>#N/A</v>
      </c>
      <c r="T650" s="122" t="e">
        <f>VLOOKUP(DATE(YEAR(F650),MONTH(F650),DAY(F650)),Virkedager!C:G,2,0)+INDEX('SLA-parameter DRIFT'!B:B,R650+1)</f>
        <v>#N/A</v>
      </c>
      <c r="U650" s="173" t="e">
        <f>VLOOKUP(DATE(YEAR(F650),MONTH(F650),DAY(F650)),Virkedager!C:G,IF(E650="B",3,2)+INDEX('SLA-parameter DRIFT'!E:E,R650+0,0),0)+INDEX('SLA-parameter DRIFT'!D:D,R650+1)</f>
        <v>#N/A</v>
      </c>
      <c r="V650" s="122" t="e">
        <f>VLOOKUP(DATE(YEAR(F650),MONTH(F650),DAY(F650)),Virkedager!C:G,2,0)+INDEX('SLA-parameter DRIFT'!B:B,R650+2)</f>
        <v>#N/A</v>
      </c>
      <c r="W650" s="118" t="e">
        <f>VLOOKUP(DATE(YEAR(F650),MONTH(F650),DAY(F650)),Virkedager!C:G,IF(E650="B",4,3)+INDEX('SLA-parameter DRIFT'!E:E,R650+2,0),0)+INDEX('SLA-parameter DRIFT'!D:D,R650+2)</f>
        <v>#N/A</v>
      </c>
      <c r="X650" s="122" t="str">
        <f t="shared" si="75"/>
        <v/>
      </c>
      <c r="Y650" s="119">
        <f>SUMIF(Virkedager!C:C,"&lt;" &amp; H650,Virkedager!A:A)-SUMIF(Virkedager!C:C,"&lt;" &amp; X650,Virkedager!A:A)</f>
        <v>0</v>
      </c>
      <c r="Z650" s="121" t="str">
        <f t="shared" si="76"/>
        <v/>
      </c>
      <c r="AA650" s="123" t="str">
        <f t="shared" si="71"/>
        <v/>
      </c>
      <c r="AB650" s="124" t="str">
        <f t="shared" si="70"/>
        <v/>
      </c>
      <c r="AC650" s="172"/>
    </row>
    <row r="651" spans="2:29" s="139" customFormat="1" ht="15" x14ac:dyDescent="0.25">
      <c r="B651" s="141"/>
      <c r="C651" s="142"/>
      <c r="D651" s="147"/>
      <c r="E651" s="148"/>
      <c r="F651" s="143"/>
      <c r="G651" s="144"/>
      <c r="H651" s="143"/>
      <c r="I651" s="144"/>
      <c r="J651" s="145"/>
      <c r="K651" s="146"/>
      <c r="L651" s="116" t="s">
        <v>77</v>
      </c>
      <c r="M651" s="117" t="s">
        <v>137</v>
      </c>
      <c r="N651" s="118">
        <f t="shared" si="72"/>
        <v>0</v>
      </c>
      <c r="O651" s="118">
        <f t="shared" si="73"/>
        <v>0</v>
      </c>
      <c r="P651" s="119">
        <f>SUMIF(Virkedager!C:C,"&lt;" &amp; H651,Virkedager!A:A)-SUMIF(Virkedager!C:C,"&lt;" &amp; F651,Virkedager!A:A)</f>
        <v>0</v>
      </c>
      <c r="Q651" s="120" t="str">
        <f t="shared" si="74"/>
        <v>Operatøraksess</v>
      </c>
      <c r="R651" s="121">
        <f>MATCH(Q651,'SLA-parameter DRIFT'!A:A,0)</f>
        <v>16</v>
      </c>
      <c r="S651" s="118" t="e">
        <f>VLOOKUP(DATE(YEAR(F651),MONTH(F651),DAY(F651)),Virkedager!C:G,IF(E651="B",3,2),0)+INDEX('SLA-parameter DRIFT'!D:D,R651+2)</f>
        <v>#N/A</v>
      </c>
      <c r="T651" s="122" t="e">
        <f>VLOOKUP(DATE(YEAR(F651),MONTH(F651),DAY(F651)),Virkedager!C:G,2,0)+INDEX('SLA-parameter DRIFT'!B:B,R651+1)</f>
        <v>#N/A</v>
      </c>
      <c r="U651" s="173" t="e">
        <f>VLOOKUP(DATE(YEAR(F651),MONTH(F651),DAY(F651)),Virkedager!C:G,IF(E651="B",3,2)+INDEX('SLA-parameter DRIFT'!E:E,R651+0,0),0)+INDEX('SLA-parameter DRIFT'!D:D,R651+1)</f>
        <v>#N/A</v>
      </c>
      <c r="V651" s="122" t="e">
        <f>VLOOKUP(DATE(YEAR(F651),MONTH(F651),DAY(F651)),Virkedager!C:G,2,0)+INDEX('SLA-parameter DRIFT'!B:B,R651+2)</f>
        <v>#N/A</v>
      </c>
      <c r="W651" s="118" t="e">
        <f>VLOOKUP(DATE(YEAR(F651),MONTH(F651),DAY(F651)),Virkedager!C:G,IF(E651="B",4,3)+INDEX('SLA-parameter DRIFT'!E:E,R651+2,0),0)+INDEX('SLA-parameter DRIFT'!D:D,R651+2)</f>
        <v>#N/A</v>
      </c>
      <c r="X651" s="122" t="str">
        <f t="shared" si="75"/>
        <v/>
      </c>
      <c r="Y651" s="119">
        <f>SUMIF(Virkedager!C:C,"&lt;" &amp; H651,Virkedager!A:A)-SUMIF(Virkedager!C:C,"&lt;" &amp; X651,Virkedager!A:A)</f>
        <v>0</v>
      </c>
      <c r="Z651" s="121" t="str">
        <f t="shared" si="76"/>
        <v/>
      </c>
      <c r="AA651" s="123" t="str">
        <f t="shared" si="71"/>
        <v/>
      </c>
      <c r="AB651" s="124" t="str">
        <f t="shared" si="70"/>
        <v/>
      </c>
      <c r="AC651" s="172"/>
    </row>
    <row r="652" spans="2:29" s="139" customFormat="1" ht="15" x14ac:dyDescent="0.25">
      <c r="B652" s="141"/>
      <c r="C652" s="142"/>
      <c r="D652" s="147"/>
      <c r="E652" s="148"/>
      <c r="F652" s="143"/>
      <c r="G652" s="144"/>
      <c r="H652" s="143"/>
      <c r="I652" s="144"/>
      <c r="J652" s="145"/>
      <c r="K652" s="146"/>
      <c r="L652" s="116" t="s">
        <v>77</v>
      </c>
      <c r="M652" s="117" t="s">
        <v>137</v>
      </c>
      <c r="N652" s="118">
        <f t="shared" si="72"/>
        <v>0</v>
      </c>
      <c r="O652" s="118">
        <f t="shared" si="73"/>
        <v>0</v>
      </c>
      <c r="P652" s="119">
        <f>SUMIF(Virkedager!C:C,"&lt;" &amp; H652,Virkedager!A:A)-SUMIF(Virkedager!C:C,"&lt;" &amp; F652,Virkedager!A:A)</f>
        <v>0</v>
      </c>
      <c r="Q652" s="120" t="str">
        <f t="shared" si="74"/>
        <v>Operatøraksess</v>
      </c>
      <c r="R652" s="121">
        <f>MATCH(Q652,'SLA-parameter DRIFT'!A:A,0)</f>
        <v>16</v>
      </c>
      <c r="S652" s="118" t="e">
        <f>VLOOKUP(DATE(YEAR(F652),MONTH(F652),DAY(F652)),Virkedager!C:G,IF(E652="B",3,2),0)+INDEX('SLA-parameter DRIFT'!D:D,R652+2)</f>
        <v>#N/A</v>
      </c>
      <c r="T652" s="122" t="e">
        <f>VLOOKUP(DATE(YEAR(F652),MONTH(F652),DAY(F652)),Virkedager!C:G,2,0)+INDEX('SLA-parameter DRIFT'!B:B,R652+1)</f>
        <v>#N/A</v>
      </c>
      <c r="U652" s="173" t="e">
        <f>VLOOKUP(DATE(YEAR(F652),MONTH(F652),DAY(F652)),Virkedager!C:G,IF(E652="B",3,2)+INDEX('SLA-parameter DRIFT'!E:E,R652+0,0),0)+INDEX('SLA-parameter DRIFT'!D:D,R652+1)</f>
        <v>#N/A</v>
      </c>
      <c r="V652" s="122" t="e">
        <f>VLOOKUP(DATE(YEAR(F652),MONTH(F652),DAY(F652)),Virkedager!C:G,2,0)+INDEX('SLA-parameter DRIFT'!B:B,R652+2)</f>
        <v>#N/A</v>
      </c>
      <c r="W652" s="118" t="e">
        <f>VLOOKUP(DATE(YEAR(F652),MONTH(F652),DAY(F652)),Virkedager!C:G,IF(E652="B",4,3)+INDEX('SLA-parameter DRIFT'!E:E,R652+2,0),0)+INDEX('SLA-parameter DRIFT'!D:D,R652+2)</f>
        <v>#N/A</v>
      </c>
      <c r="X652" s="122" t="str">
        <f t="shared" si="75"/>
        <v/>
      </c>
      <c r="Y652" s="119">
        <f>SUMIF(Virkedager!C:C,"&lt;" &amp; H652,Virkedager!A:A)-SUMIF(Virkedager!C:C,"&lt;" &amp; X652,Virkedager!A:A)</f>
        <v>0</v>
      </c>
      <c r="Z652" s="121" t="str">
        <f t="shared" si="76"/>
        <v/>
      </c>
      <c r="AA652" s="123" t="str">
        <f t="shared" si="71"/>
        <v/>
      </c>
      <c r="AB652" s="124" t="str">
        <f t="shared" si="70"/>
        <v/>
      </c>
      <c r="AC652" s="172"/>
    </row>
    <row r="653" spans="2:29" s="139" customFormat="1" ht="15" x14ac:dyDescent="0.25">
      <c r="B653" s="141"/>
      <c r="C653" s="142"/>
      <c r="D653" s="147"/>
      <c r="E653" s="148"/>
      <c r="F653" s="143"/>
      <c r="G653" s="144"/>
      <c r="H653" s="143"/>
      <c r="I653" s="144"/>
      <c r="J653" s="145"/>
      <c r="K653" s="146"/>
      <c r="L653" s="116" t="s">
        <v>77</v>
      </c>
      <c r="M653" s="117" t="s">
        <v>137</v>
      </c>
      <c r="N653" s="118">
        <f t="shared" si="72"/>
        <v>0</v>
      </c>
      <c r="O653" s="118">
        <f t="shared" si="73"/>
        <v>0</v>
      </c>
      <c r="P653" s="119">
        <f>SUMIF(Virkedager!C:C,"&lt;" &amp; H653,Virkedager!A:A)-SUMIF(Virkedager!C:C,"&lt;" &amp; F653,Virkedager!A:A)</f>
        <v>0</v>
      </c>
      <c r="Q653" s="120" t="str">
        <f t="shared" si="74"/>
        <v>Operatøraksess</v>
      </c>
      <c r="R653" s="121">
        <f>MATCH(Q653,'SLA-parameter DRIFT'!A:A,0)</f>
        <v>16</v>
      </c>
      <c r="S653" s="118" t="e">
        <f>VLOOKUP(DATE(YEAR(F653),MONTH(F653),DAY(F653)),Virkedager!C:G,IF(E653="B",3,2),0)+INDEX('SLA-parameter DRIFT'!D:D,R653+2)</f>
        <v>#N/A</v>
      </c>
      <c r="T653" s="122" t="e">
        <f>VLOOKUP(DATE(YEAR(F653),MONTH(F653),DAY(F653)),Virkedager!C:G,2,0)+INDEX('SLA-parameter DRIFT'!B:B,R653+1)</f>
        <v>#N/A</v>
      </c>
      <c r="U653" s="173" t="e">
        <f>VLOOKUP(DATE(YEAR(F653),MONTH(F653),DAY(F653)),Virkedager!C:G,IF(E653="B",3,2)+INDEX('SLA-parameter DRIFT'!E:E,R653+0,0),0)+INDEX('SLA-parameter DRIFT'!D:D,R653+1)</f>
        <v>#N/A</v>
      </c>
      <c r="V653" s="122" t="e">
        <f>VLOOKUP(DATE(YEAR(F653),MONTH(F653),DAY(F653)),Virkedager!C:G,2,0)+INDEX('SLA-parameter DRIFT'!B:B,R653+2)</f>
        <v>#N/A</v>
      </c>
      <c r="W653" s="118" t="e">
        <f>VLOOKUP(DATE(YEAR(F653),MONTH(F653),DAY(F653)),Virkedager!C:G,IF(E653="B",4,3)+INDEX('SLA-parameter DRIFT'!E:E,R653+2,0),0)+INDEX('SLA-parameter DRIFT'!D:D,R653+2)</f>
        <v>#N/A</v>
      </c>
      <c r="X653" s="122" t="str">
        <f t="shared" si="75"/>
        <v/>
      </c>
      <c r="Y653" s="119">
        <f>SUMIF(Virkedager!C:C,"&lt;" &amp; H653,Virkedager!A:A)-SUMIF(Virkedager!C:C,"&lt;" &amp; X653,Virkedager!A:A)</f>
        <v>0</v>
      </c>
      <c r="Z653" s="121" t="str">
        <f t="shared" si="76"/>
        <v/>
      </c>
      <c r="AA653" s="123" t="str">
        <f t="shared" si="71"/>
        <v/>
      </c>
      <c r="AB653" s="124" t="str">
        <f t="shared" si="70"/>
        <v/>
      </c>
      <c r="AC653" s="172"/>
    </row>
    <row r="654" spans="2:29" s="139" customFormat="1" ht="15" x14ac:dyDescent="0.25">
      <c r="B654" s="141"/>
      <c r="C654" s="142"/>
      <c r="D654" s="147"/>
      <c r="E654" s="148"/>
      <c r="F654" s="143"/>
      <c r="G654" s="144"/>
      <c r="H654" s="143"/>
      <c r="I654" s="144"/>
      <c r="J654" s="145"/>
      <c r="K654" s="146"/>
      <c r="L654" s="116" t="s">
        <v>77</v>
      </c>
      <c r="M654" s="117" t="s">
        <v>137</v>
      </c>
      <c r="N654" s="118">
        <f t="shared" si="72"/>
        <v>0</v>
      </c>
      <c r="O654" s="118">
        <f t="shared" si="73"/>
        <v>0</v>
      </c>
      <c r="P654" s="119">
        <f>SUMIF(Virkedager!C:C,"&lt;" &amp; H654,Virkedager!A:A)-SUMIF(Virkedager!C:C,"&lt;" &amp; F654,Virkedager!A:A)</f>
        <v>0</v>
      </c>
      <c r="Q654" s="120" t="str">
        <f t="shared" si="74"/>
        <v>Operatøraksess</v>
      </c>
      <c r="R654" s="121">
        <f>MATCH(Q654,'SLA-parameter DRIFT'!A:A,0)</f>
        <v>16</v>
      </c>
      <c r="S654" s="118" t="e">
        <f>VLOOKUP(DATE(YEAR(F654),MONTH(F654),DAY(F654)),Virkedager!C:G,IF(E654="B",3,2),0)+INDEX('SLA-parameter DRIFT'!D:D,R654+2)</f>
        <v>#N/A</v>
      </c>
      <c r="T654" s="122" t="e">
        <f>VLOOKUP(DATE(YEAR(F654),MONTH(F654),DAY(F654)),Virkedager!C:G,2,0)+INDEX('SLA-parameter DRIFT'!B:B,R654+1)</f>
        <v>#N/A</v>
      </c>
      <c r="U654" s="173" t="e">
        <f>VLOOKUP(DATE(YEAR(F654),MONTH(F654),DAY(F654)),Virkedager!C:G,IF(E654="B",3,2)+INDEX('SLA-parameter DRIFT'!E:E,R654+0,0),0)+INDEX('SLA-parameter DRIFT'!D:D,R654+1)</f>
        <v>#N/A</v>
      </c>
      <c r="V654" s="122" t="e">
        <f>VLOOKUP(DATE(YEAR(F654),MONTH(F654),DAY(F654)),Virkedager!C:G,2,0)+INDEX('SLA-parameter DRIFT'!B:B,R654+2)</f>
        <v>#N/A</v>
      </c>
      <c r="W654" s="118" t="e">
        <f>VLOOKUP(DATE(YEAR(F654),MONTH(F654),DAY(F654)),Virkedager!C:G,IF(E654="B",4,3)+INDEX('SLA-parameter DRIFT'!E:E,R654+2,0),0)+INDEX('SLA-parameter DRIFT'!D:D,R654+2)</f>
        <v>#N/A</v>
      </c>
      <c r="X654" s="122" t="str">
        <f t="shared" si="75"/>
        <v/>
      </c>
      <c r="Y654" s="119">
        <f>SUMIF(Virkedager!C:C,"&lt;" &amp; H654,Virkedager!A:A)-SUMIF(Virkedager!C:C,"&lt;" &amp; X654,Virkedager!A:A)</f>
        <v>0</v>
      </c>
      <c r="Z654" s="121" t="str">
        <f t="shared" si="76"/>
        <v/>
      </c>
      <c r="AA654" s="123" t="str">
        <f t="shared" si="71"/>
        <v/>
      </c>
      <c r="AB654" s="124" t="str">
        <f t="shared" si="70"/>
        <v/>
      </c>
      <c r="AC654" s="172"/>
    </row>
    <row r="655" spans="2:29" s="139" customFormat="1" ht="15" x14ac:dyDescent="0.25">
      <c r="B655" s="141"/>
      <c r="C655" s="142"/>
      <c r="D655" s="147"/>
      <c r="E655" s="148"/>
      <c r="F655" s="143"/>
      <c r="G655" s="144"/>
      <c r="H655" s="143"/>
      <c r="I655" s="144"/>
      <c r="J655" s="145"/>
      <c r="K655" s="146"/>
      <c r="L655" s="116" t="s">
        <v>77</v>
      </c>
      <c r="M655" s="117" t="s">
        <v>137</v>
      </c>
      <c r="N655" s="118">
        <f t="shared" si="72"/>
        <v>0</v>
      </c>
      <c r="O655" s="118">
        <f t="shared" si="73"/>
        <v>0</v>
      </c>
      <c r="P655" s="119">
        <f>SUMIF(Virkedager!C:C,"&lt;" &amp; H655,Virkedager!A:A)-SUMIF(Virkedager!C:C,"&lt;" &amp; F655,Virkedager!A:A)</f>
        <v>0</v>
      </c>
      <c r="Q655" s="120" t="str">
        <f t="shared" si="74"/>
        <v>Operatøraksess</v>
      </c>
      <c r="R655" s="121">
        <f>MATCH(Q655,'SLA-parameter DRIFT'!A:A,0)</f>
        <v>16</v>
      </c>
      <c r="S655" s="118" t="e">
        <f>VLOOKUP(DATE(YEAR(F655),MONTH(F655),DAY(F655)),Virkedager!C:G,IF(E655="B",3,2),0)+INDEX('SLA-parameter DRIFT'!D:D,R655+2)</f>
        <v>#N/A</v>
      </c>
      <c r="T655" s="122" t="e">
        <f>VLOOKUP(DATE(YEAR(F655),MONTH(F655),DAY(F655)),Virkedager!C:G,2,0)+INDEX('SLA-parameter DRIFT'!B:B,R655+1)</f>
        <v>#N/A</v>
      </c>
      <c r="U655" s="173" t="e">
        <f>VLOOKUP(DATE(YEAR(F655),MONTH(F655),DAY(F655)),Virkedager!C:G,IF(E655="B",3,2)+INDEX('SLA-parameter DRIFT'!E:E,R655+0,0),0)+INDEX('SLA-parameter DRIFT'!D:D,R655+1)</f>
        <v>#N/A</v>
      </c>
      <c r="V655" s="122" t="e">
        <f>VLOOKUP(DATE(YEAR(F655),MONTH(F655),DAY(F655)),Virkedager!C:G,2,0)+INDEX('SLA-parameter DRIFT'!B:B,R655+2)</f>
        <v>#N/A</v>
      </c>
      <c r="W655" s="118" t="e">
        <f>VLOOKUP(DATE(YEAR(F655),MONTH(F655),DAY(F655)),Virkedager!C:G,IF(E655="B",4,3)+INDEX('SLA-parameter DRIFT'!E:E,R655+2,0),0)+INDEX('SLA-parameter DRIFT'!D:D,R655+2)</f>
        <v>#N/A</v>
      </c>
      <c r="X655" s="122" t="str">
        <f t="shared" si="75"/>
        <v/>
      </c>
      <c r="Y655" s="119">
        <f>SUMIF(Virkedager!C:C,"&lt;" &amp; H655,Virkedager!A:A)-SUMIF(Virkedager!C:C,"&lt;" &amp; X655,Virkedager!A:A)</f>
        <v>0</v>
      </c>
      <c r="Z655" s="121" t="str">
        <f t="shared" si="76"/>
        <v/>
      </c>
      <c r="AA655" s="123" t="str">
        <f t="shared" si="71"/>
        <v/>
      </c>
      <c r="AB655" s="124" t="str">
        <f t="shared" si="70"/>
        <v/>
      </c>
      <c r="AC655" s="172"/>
    </row>
    <row r="656" spans="2:29" s="139" customFormat="1" ht="15" x14ac:dyDescent="0.25">
      <c r="B656" s="141"/>
      <c r="C656" s="142"/>
      <c r="D656" s="147"/>
      <c r="E656" s="148"/>
      <c r="F656" s="143"/>
      <c r="G656" s="144"/>
      <c r="H656" s="143"/>
      <c r="I656" s="144"/>
      <c r="J656" s="145"/>
      <c r="K656" s="146"/>
      <c r="L656" s="116" t="s">
        <v>77</v>
      </c>
      <c r="M656" s="117" t="s">
        <v>137</v>
      </c>
      <c r="N656" s="118">
        <f t="shared" si="72"/>
        <v>0</v>
      </c>
      <c r="O656" s="118">
        <f t="shared" si="73"/>
        <v>0</v>
      </c>
      <c r="P656" s="119">
        <f>SUMIF(Virkedager!C:C,"&lt;" &amp; H656,Virkedager!A:A)-SUMIF(Virkedager!C:C,"&lt;" &amp; F656,Virkedager!A:A)</f>
        <v>0</v>
      </c>
      <c r="Q656" s="120" t="str">
        <f t="shared" si="74"/>
        <v>Operatøraksess</v>
      </c>
      <c r="R656" s="121">
        <f>MATCH(Q656,'SLA-parameter DRIFT'!A:A,0)</f>
        <v>16</v>
      </c>
      <c r="S656" s="118" t="e">
        <f>VLOOKUP(DATE(YEAR(F656),MONTH(F656),DAY(F656)),Virkedager!C:G,IF(E656="B",3,2),0)+INDEX('SLA-parameter DRIFT'!D:D,R656+2)</f>
        <v>#N/A</v>
      </c>
      <c r="T656" s="122" t="e">
        <f>VLOOKUP(DATE(YEAR(F656),MONTH(F656),DAY(F656)),Virkedager!C:G,2,0)+INDEX('SLA-parameter DRIFT'!B:B,R656+1)</f>
        <v>#N/A</v>
      </c>
      <c r="U656" s="173" t="e">
        <f>VLOOKUP(DATE(YEAR(F656),MONTH(F656),DAY(F656)),Virkedager!C:G,IF(E656="B",3,2)+INDEX('SLA-parameter DRIFT'!E:E,R656+0,0),0)+INDEX('SLA-parameter DRIFT'!D:D,R656+1)</f>
        <v>#N/A</v>
      </c>
      <c r="V656" s="122" t="e">
        <f>VLOOKUP(DATE(YEAR(F656),MONTH(F656),DAY(F656)),Virkedager!C:G,2,0)+INDEX('SLA-parameter DRIFT'!B:B,R656+2)</f>
        <v>#N/A</v>
      </c>
      <c r="W656" s="118" t="e">
        <f>VLOOKUP(DATE(YEAR(F656),MONTH(F656),DAY(F656)),Virkedager!C:G,IF(E656="B",4,3)+INDEX('SLA-parameter DRIFT'!E:E,R656+2,0),0)+INDEX('SLA-parameter DRIFT'!D:D,R656+2)</f>
        <v>#N/A</v>
      </c>
      <c r="X656" s="122" t="str">
        <f t="shared" si="75"/>
        <v/>
      </c>
      <c r="Y656" s="119">
        <f>SUMIF(Virkedager!C:C,"&lt;" &amp; H656,Virkedager!A:A)-SUMIF(Virkedager!C:C,"&lt;" &amp; X656,Virkedager!A:A)</f>
        <v>0</v>
      </c>
      <c r="Z656" s="121" t="str">
        <f t="shared" si="76"/>
        <v/>
      </c>
      <c r="AA656" s="123" t="str">
        <f t="shared" si="71"/>
        <v/>
      </c>
      <c r="AB656" s="124" t="str">
        <f t="shared" si="70"/>
        <v/>
      </c>
      <c r="AC656" s="172"/>
    </row>
    <row r="657" spans="2:29" s="139" customFormat="1" ht="15" x14ac:dyDescent="0.25">
      <c r="B657" s="141"/>
      <c r="C657" s="142"/>
      <c r="D657" s="147"/>
      <c r="E657" s="148"/>
      <c r="F657" s="143"/>
      <c r="G657" s="144"/>
      <c r="H657" s="143"/>
      <c r="I657" s="144"/>
      <c r="J657" s="145"/>
      <c r="K657" s="146"/>
      <c r="L657" s="116" t="s">
        <v>77</v>
      </c>
      <c r="M657" s="117" t="s">
        <v>137</v>
      </c>
      <c r="N657" s="118">
        <f t="shared" si="72"/>
        <v>0</v>
      </c>
      <c r="O657" s="118">
        <f t="shared" si="73"/>
        <v>0</v>
      </c>
      <c r="P657" s="119">
        <f>SUMIF(Virkedager!C:C,"&lt;" &amp; H657,Virkedager!A:A)-SUMIF(Virkedager!C:C,"&lt;" &amp; F657,Virkedager!A:A)</f>
        <v>0</v>
      </c>
      <c r="Q657" s="120" t="str">
        <f t="shared" si="74"/>
        <v>Operatøraksess</v>
      </c>
      <c r="R657" s="121">
        <f>MATCH(Q657,'SLA-parameter DRIFT'!A:A,0)</f>
        <v>16</v>
      </c>
      <c r="S657" s="118" t="e">
        <f>VLOOKUP(DATE(YEAR(F657),MONTH(F657),DAY(F657)),Virkedager!C:G,IF(E657="B",3,2),0)+INDEX('SLA-parameter DRIFT'!D:D,R657+2)</f>
        <v>#N/A</v>
      </c>
      <c r="T657" s="122" t="e">
        <f>VLOOKUP(DATE(YEAR(F657),MONTH(F657),DAY(F657)),Virkedager!C:G,2,0)+INDEX('SLA-parameter DRIFT'!B:B,R657+1)</f>
        <v>#N/A</v>
      </c>
      <c r="U657" s="173" t="e">
        <f>VLOOKUP(DATE(YEAR(F657),MONTH(F657),DAY(F657)),Virkedager!C:G,IF(E657="B",3,2)+INDEX('SLA-parameter DRIFT'!E:E,R657+0,0),0)+INDEX('SLA-parameter DRIFT'!D:D,R657+1)</f>
        <v>#N/A</v>
      </c>
      <c r="V657" s="122" t="e">
        <f>VLOOKUP(DATE(YEAR(F657),MONTH(F657),DAY(F657)),Virkedager!C:G,2,0)+INDEX('SLA-parameter DRIFT'!B:B,R657+2)</f>
        <v>#N/A</v>
      </c>
      <c r="W657" s="118" t="e">
        <f>VLOOKUP(DATE(YEAR(F657),MONTH(F657),DAY(F657)),Virkedager!C:G,IF(E657="B",4,3)+INDEX('SLA-parameter DRIFT'!E:E,R657+2,0),0)+INDEX('SLA-parameter DRIFT'!D:D,R657+2)</f>
        <v>#N/A</v>
      </c>
      <c r="X657" s="122" t="str">
        <f t="shared" si="75"/>
        <v/>
      </c>
      <c r="Y657" s="119">
        <f>SUMIF(Virkedager!C:C,"&lt;" &amp; H657,Virkedager!A:A)-SUMIF(Virkedager!C:C,"&lt;" &amp; X657,Virkedager!A:A)</f>
        <v>0</v>
      </c>
      <c r="Z657" s="121" t="str">
        <f t="shared" si="76"/>
        <v/>
      </c>
      <c r="AA657" s="123" t="str">
        <f t="shared" si="71"/>
        <v/>
      </c>
      <c r="AB657" s="124" t="str">
        <f t="shared" si="70"/>
        <v/>
      </c>
      <c r="AC657" s="172"/>
    </row>
    <row r="658" spans="2:29" s="139" customFormat="1" ht="15" x14ac:dyDescent="0.25">
      <c r="B658" s="141"/>
      <c r="C658" s="142"/>
      <c r="D658" s="147"/>
      <c r="E658" s="148"/>
      <c r="F658" s="143"/>
      <c r="G658" s="144"/>
      <c r="H658" s="143"/>
      <c r="I658" s="144"/>
      <c r="J658" s="145"/>
      <c r="K658" s="146"/>
      <c r="L658" s="116" t="s">
        <v>77</v>
      </c>
      <c r="M658" s="117" t="s">
        <v>137</v>
      </c>
      <c r="N658" s="118">
        <f t="shared" si="72"/>
        <v>0</v>
      </c>
      <c r="O658" s="118">
        <f t="shared" si="73"/>
        <v>0</v>
      </c>
      <c r="P658" s="119">
        <f>SUMIF(Virkedager!C:C,"&lt;" &amp; H658,Virkedager!A:A)-SUMIF(Virkedager!C:C,"&lt;" &amp; F658,Virkedager!A:A)</f>
        <v>0</v>
      </c>
      <c r="Q658" s="120" t="str">
        <f t="shared" si="74"/>
        <v>Operatøraksess</v>
      </c>
      <c r="R658" s="121">
        <f>MATCH(Q658,'SLA-parameter DRIFT'!A:A,0)</f>
        <v>16</v>
      </c>
      <c r="S658" s="118" t="e">
        <f>VLOOKUP(DATE(YEAR(F658),MONTH(F658),DAY(F658)),Virkedager!C:G,IF(E658="B",3,2),0)+INDEX('SLA-parameter DRIFT'!D:D,R658+2)</f>
        <v>#N/A</v>
      </c>
      <c r="T658" s="122" t="e">
        <f>VLOOKUP(DATE(YEAR(F658),MONTH(F658),DAY(F658)),Virkedager!C:G,2,0)+INDEX('SLA-parameter DRIFT'!B:B,R658+1)</f>
        <v>#N/A</v>
      </c>
      <c r="U658" s="173" t="e">
        <f>VLOOKUP(DATE(YEAR(F658),MONTH(F658),DAY(F658)),Virkedager!C:G,IF(E658="B",3,2)+INDEX('SLA-parameter DRIFT'!E:E,R658+0,0),0)+INDEX('SLA-parameter DRIFT'!D:D,R658+1)</f>
        <v>#N/A</v>
      </c>
      <c r="V658" s="122" t="e">
        <f>VLOOKUP(DATE(YEAR(F658),MONTH(F658),DAY(F658)),Virkedager!C:G,2,0)+INDEX('SLA-parameter DRIFT'!B:B,R658+2)</f>
        <v>#N/A</v>
      </c>
      <c r="W658" s="118" t="e">
        <f>VLOOKUP(DATE(YEAR(F658),MONTH(F658),DAY(F658)),Virkedager!C:G,IF(E658="B",4,3)+INDEX('SLA-parameter DRIFT'!E:E,R658+2,0),0)+INDEX('SLA-parameter DRIFT'!D:D,R658+2)</f>
        <v>#N/A</v>
      </c>
      <c r="X658" s="122" t="str">
        <f t="shared" si="75"/>
        <v/>
      </c>
      <c r="Y658" s="119">
        <f>SUMIF(Virkedager!C:C,"&lt;" &amp; H658,Virkedager!A:A)-SUMIF(Virkedager!C:C,"&lt;" &amp; X658,Virkedager!A:A)</f>
        <v>0</v>
      </c>
      <c r="Z658" s="121" t="str">
        <f t="shared" si="76"/>
        <v/>
      </c>
      <c r="AA658" s="123" t="str">
        <f t="shared" si="71"/>
        <v/>
      </c>
      <c r="AB658" s="124" t="str">
        <f t="shared" ref="AB658:AB720" si="77">IF(F658="","",IF(NOT(Z658),J658*0.06*AA658,0))</f>
        <v/>
      </c>
      <c r="AC658" s="172"/>
    </row>
    <row r="659" spans="2:29" s="139" customFormat="1" ht="15" x14ac:dyDescent="0.25">
      <c r="B659" s="141"/>
      <c r="C659" s="142"/>
      <c r="D659" s="147"/>
      <c r="E659" s="148"/>
      <c r="F659" s="143"/>
      <c r="G659" s="144"/>
      <c r="H659" s="143"/>
      <c r="I659" s="144"/>
      <c r="J659" s="145"/>
      <c r="K659" s="146"/>
      <c r="L659" s="116" t="s">
        <v>77</v>
      </c>
      <c r="M659" s="117" t="s">
        <v>137</v>
      </c>
      <c r="N659" s="118">
        <f t="shared" si="72"/>
        <v>0</v>
      </c>
      <c r="O659" s="118">
        <f t="shared" si="73"/>
        <v>0</v>
      </c>
      <c r="P659" s="119">
        <f>SUMIF(Virkedager!C:C,"&lt;" &amp; H659,Virkedager!A:A)-SUMIF(Virkedager!C:C,"&lt;" &amp; F659,Virkedager!A:A)</f>
        <v>0</v>
      </c>
      <c r="Q659" s="120" t="str">
        <f t="shared" si="74"/>
        <v>Operatøraksess</v>
      </c>
      <c r="R659" s="121">
        <f>MATCH(Q659,'SLA-parameter DRIFT'!A:A,0)</f>
        <v>16</v>
      </c>
      <c r="S659" s="118" t="e">
        <f>VLOOKUP(DATE(YEAR(F659),MONTH(F659),DAY(F659)),Virkedager!C:G,IF(E659="B",3,2),0)+INDEX('SLA-parameter DRIFT'!D:D,R659+2)</f>
        <v>#N/A</v>
      </c>
      <c r="T659" s="122" t="e">
        <f>VLOOKUP(DATE(YEAR(F659),MONTH(F659),DAY(F659)),Virkedager!C:G,2,0)+INDEX('SLA-parameter DRIFT'!B:B,R659+1)</f>
        <v>#N/A</v>
      </c>
      <c r="U659" s="173" t="e">
        <f>VLOOKUP(DATE(YEAR(F659),MONTH(F659),DAY(F659)),Virkedager!C:G,IF(E659="B",3,2)+INDEX('SLA-parameter DRIFT'!E:E,R659+0,0),0)+INDEX('SLA-parameter DRIFT'!D:D,R659+1)</f>
        <v>#N/A</v>
      </c>
      <c r="V659" s="122" t="e">
        <f>VLOOKUP(DATE(YEAR(F659),MONTH(F659),DAY(F659)),Virkedager!C:G,2,0)+INDEX('SLA-parameter DRIFT'!B:B,R659+2)</f>
        <v>#N/A</v>
      </c>
      <c r="W659" s="118" t="e">
        <f>VLOOKUP(DATE(YEAR(F659),MONTH(F659),DAY(F659)),Virkedager!C:G,IF(E659="B",4,3)+INDEX('SLA-parameter DRIFT'!E:E,R659+2,0),0)+INDEX('SLA-parameter DRIFT'!D:D,R659+2)</f>
        <v>#N/A</v>
      </c>
      <c r="X659" s="122" t="str">
        <f t="shared" si="75"/>
        <v/>
      </c>
      <c r="Y659" s="119">
        <f>SUMIF(Virkedager!C:C,"&lt;" &amp; H659,Virkedager!A:A)-SUMIF(Virkedager!C:C,"&lt;" &amp; X659,Virkedager!A:A)</f>
        <v>0</v>
      </c>
      <c r="Z659" s="121" t="str">
        <f t="shared" si="76"/>
        <v/>
      </c>
      <c r="AA659" s="123" t="str">
        <f t="shared" si="71"/>
        <v/>
      </c>
      <c r="AB659" s="124" t="str">
        <f t="shared" si="77"/>
        <v/>
      </c>
      <c r="AC659" s="172"/>
    </row>
    <row r="660" spans="2:29" s="139" customFormat="1" ht="15" x14ac:dyDescent="0.25">
      <c r="B660" s="141"/>
      <c r="C660" s="142"/>
      <c r="D660" s="147"/>
      <c r="E660" s="148"/>
      <c r="F660" s="143"/>
      <c r="G660" s="144"/>
      <c r="H660" s="143"/>
      <c r="I660" s="144"/>
      <c r="J660" s="145"/>
      <c r="K660" s="146"/>
      <c r="L660" s="116" t="s">
        <v>77</v>
      </c>
      <c r="M660" s="117" t="s">
        <v>137</v>
      </c>
      <c r="N660" s="118">
        <f t="shared" si="72"/>
        <v>0</v>
      </c>
      <c r="O660" s="118">
        <f t="shared" si="73"/>
        <v>0</v>
      </c>
      <c r="P660" s="119">
        <f>SUMIF(Virkedager!C:C,"&lt;" &amp; H660,Virkedager!A:A)-SUMIF(Virkedager!C:C,"&lt;" &amp; F660,Virkedager!A:A)</f>
        <v>0</v>
      </c>
      <c r="Q660" s="120" t="str">
        <f t="shared" si="74"/>
        <v>Operatøraksess</v>
      </c>
      <c r="R660" s="121">
        <f>MATCH(Q660,'SLA-parameter DRIFT'!A:A,0)</f>
        <v>16</v>
      </c>
      <c r="S660" s="118" t="e">
        <f>VLOOKUP(DATE(YEAR(F660),MONTH(F660),DAY(F660)),Virkedager!C:G,IF(E660="B",3,2),0)+INDEX('SLA-parameter DRIFT'!D:D,R660+2)</f>
        <v>#N/A</v>
      </c>
      <c r="T660" s="122" t="e">
        <f>VLOOKUP(DATE(YEAR(F660),MONTH(F660),DAY(F660)),Virkedager!C:G,2,0)+INDEX('SLA-parameter DRIFT'!B:B,R660+1)</f>
        <v>#N/A</v>
      </c>
      <c r="U660" s="173" t="e">
        <f>VLOOKUP(DATE(YEAR(F660),MONTH(F660),DAY(F660)),Virkedager!C:G,IF(E660="B",3,2)+INDEX('SLA-parameter DRIFT'!E:E,R660+0,0),0)+INDEX('SLA-parameter DRIFT'!D:D,R660+1)</f>
        <v>#N/A</v>
      </c>
      <c r="V660" s="122" t="e">
        <f>VLOOKUP(DATE(YEAR(F660),MONTH(F660),DAY(F660)),Virkedager!C:G,2,0)+INDEX('SLA-parameter DRIFT'!B:B,R660+2)</f>
        <v>#N/A</v>
      </c>
      <c r="W660" s="118" t="e">
        <f>VLOOKUP(DATE(YEAR(F660),MONTH(F660),DAY(F660)),Virkedager!C:G,IF(E660="B",4,3)+INDEX('SLA-parameter DRIFT'!E:E,R660+2,0),0)+INDEX('SLA-parameter DRIFT'!D:D,R660+2)</f>
        <v>#N/A</v>
      </c>
      <c r="X660" s="122" t="str">
        <f t="shared" si="75"/>
        <v/>
      </c>
      <c r="Y660" s="119">
        <f>SUMIF(Virkedager!C:C,"&lt;" &amp; H660,Virkedager!A:A)-SUMIF(Virkedager!C:C,"&lt;" &amp; X660,Virkedager!A:A)</f>
        <v>0</v>
      </c>
      <c r="Z660" s="121" t="str">
        <f t="shared" si="76"/>
        <v/>
      </c>
      <c r="AA660" s="123" t="str">
        <f t="shared" si="71"/>
        <v/>
      </c>
      <c r="AB660" s="124" t="str">
        <f t="shared" si="77"/>
        <v/>
      </c>
      <c r="AC660" s="172"/>
    </row>
    <row r="661" spans="2:29" s="139" customFormat="1" ht="15" x14ac:dyDescent="0.25">
      <c r="B661" s="141"/>
      <c r="C661" s="142"/>
      <c r="D661" s="147"/>
      <c r="E661" s="148"/>
      <c r="F661" s="143"/>
      <c r="G661" s="144"/>
      <c r="H661" s="143"/>
      <c r="I661" s="144"/>
      <c r="J661" s="145"/>
      <c r="K661" s="146"/>
      <c r="L661" s="116" t="s">
        <v>77</v>
      </c>
      <c r="M661" s="117" t="s">
        <v>137</v>
      </c>
      <c r="N661" s="118">
        <f t="shared" si="72"/>
        <v>0</v>
      </c>
      <c r="O661" s="118">
        <f t="shared" si="73"/>
        <v>0</v>
      </c>
      <c r="P661" s="119">
        <f>SUMIF(Virkedager!C:C,"&lt;" &amp; H661,Virkedager!A:A)-SUMIF(Virkedager!C:C,"&lt;" &amp; F661,Virkedager!A:A)</f>
        <v>0</v>
      </c>
      <c r="Q661" s="120" t="str">
        <f t="shared" si="74"/>
        <v>Operatøraksess</v>
      </c>
      <c r="R661" s="121">
        <f>MATCH(Q661,'SLA-parameter DRIFT'!A:A,0)</f>
        <v>16</v>
      </c>
      <c r="S661" s="118" t="e">
        <f>VLOOKUP(DATE(YEAR(F661),MONTH(F661),DAY(F661)),Virkedager!C:G,IF(E661="B",3,2),0)+INDEX('SLA-parameter DRIFT'!D:D,R661+2)</f>
        <v>#N/A</v>
      </c>
      <c r="T661" s="122" t="e">
        <f>VLOOKUP(DATE(YEAR(F661),MONTH(F661),DAY(F661)),Virkedager!C:G,2,0)+INDEX('SLA-parameter DRIFT'!B:B,R661+1)</f>
        <v>#N/A</v>
      </c>
      <c r="U661" s="173" t="e">
        <f>VLOOKUP(DATE(YEAR(F661),MONTH(F661),DAY(F661)),Virkedager!C:G,IF(E661="B",3,2)+INDEX('SLA-parameter DRIFT'!E:E,R661+0,0),0)+INDEX('SLA-parameter DRIFT'!D:D,R661+1)</f>
        <v>#N/A</v>
      </c>
      <c r="V661" s="122" t="e">
        <f>VLOOKUP(DATE(YEAR(F661),MONTH(F661),DAY(F661)),Virkedager!C:G,2,0)+INDEX('SLA-parameter DRIFT'!B:B,R661+2)</f>
        <v>#N/A</v>
      </c>
      <c r="W661" s="118" t="e">
        <f>VLOOKUP(DATE(YEAR(F661),MONTH(F661),DAY(F661)),Virkedager!C:G,IF(E661="B",4,3)+INDEX('SLA-parameter DRIFT'!E:E,R661+2,0),0)+INDEX('SLA-parameter DRIFT'!D:D,R661+2)</f>
        <v>#N/A</v>
      </c>
      <c r="X661" s="122" t="str">
        <f t="shared" si="75"/>
        <v/>
      </c>
      <c r="Y661" s="119">
        <f>SUMIF(Virkedager!C:C,"&lt;" &amp; H661,Virkedager!A:A)-SUMIF(Virkedager!C:C,"&lt;" &amp; X661,Virkedager!A:A)</f>
        <v>0</v>
      </c>
      <c r="Z661" s="121" t="str">
        <f t="shared" si="76"/>
        <v/>
      </c>
      <c r="AA661" s="123" t="str">
        <f t="shared" si="71"/>
        <v/>
      </c>
      <c r="AB661" s="124" t="str">
        <f t="shared" si="77"/>
        <v/>
      </c>
      <c r="AC661" s="172"/>
    </row>
    <row r="662" spans="2:29" s="139" customFormat="1" ht="15" x14ac:dyDescent="0.25">
      <c r="B662" s="141"/>
      <c r="C662" s="142"/>
      <c r="D662" s="147"/>
      <c r="E662" s="148"/>
      <c r="F662" s="143"/>
      <c r="G662" s="144"/>
      <c r="H662" s="143"/>
      <c r="I662" s="144"/>
      <c r="J662" s="145"/>
      <c r="K662" s="146"/>
      <c r="L662" s="116" t="s">
        <v>77</v>
      </c>
      <c r="M662" s="117" t="s">
        <v>137</v>
      </c>
      <c r="N662" s="118">
        <f t="shared" si="72"/>
        <v>0</v>
      </c>
      <c r="O662" s="118">
        <f t="shared" si="73"/>
        <v>0</v>
      </c>
      <c r="P662" s="119">
        <f>SUMIF(Virkedager!C:C,"&lt;" &amp; H662,Virkedager!A:A)-SUMIF(Virkedager!C:C,"&lt;" &amp; F662,Virkedager!A:A)</f>
        <v>0</v>
      </c>
      <c r="Q662" s="120" t="str">
        <f t="shared" si="74"/>
        <v>Operatøraksess</v>
      </c>
      <c r="R662" s="121">
        <f>MATCH(Q662,'SLA-parameter DRIFT'!A:A,0)</f>
        <v>16</v>
      </c>
      <c r="S662" s="118" t="e">
        <f>VLOOKUP(DATE(YEAR(F662),MONTH(F662),DAY(F662)),Virkedager!C:G,IF(E662="B",3,2),0)+INDEX('SLA-parameter DRIFT'!D:D,R662+2)</f>
        <v>#N/A</v>
      </c>
      <c r="T662" s="122" t="e">
        <f>VLOOKUP(DATE(YEAR(F662),MONTH(F662),DAY(F662)),Virkedager!C:G,2,0)+INDEX('SLA-parameter DRIFT'!B:B,R662+1)</f>
        <v>#N/A</v>
      </c>
      <c r="U662" s="173" t="e">
        <f>VLOOKUP(DATE(YEAR(F662),MONTH(F662),DAY(F662)),Virkedager!C:G,IF(E662="B",3,2)+INDEX('SLA-parameter DRIFT'!E:E,R662+0,0),0)+INDEX('SLA-parameter DRIFT'!D:D,R662+1)</f>
        <v>#N/A</v>
      </c>
      <c r="V662" s="122" t="e">
        <f>VLOOKUP(DATE(YEAR(F662),MONTH(F662),DAY(F662)),Virkedager!C:G,2,0)+INDEX('SLA-parameter DRIFT'!B:B,R662+2)</f>
        <v>#N/A</v>
      </c>
      <c r="W662" s="118" t="e">
        <f>VLOOKUP(DATE(YEAR(F662),MONTH(F662),DAY(F662)),Virkedager!C:G,IF(E662="B",4,3)+INDEX('SLA-parameter DRIFT'!E:E,R662+2,0),0)+INDEX('SLA-parameter DRIFT'!D:D,R662+2)</f>
        <v>#N/A</v>
      </c>
      <c r="X662" s="122" t="str">
        <f t="shared" si="75"/>
        <v/>
      </c>
      <c r="Y662" s="119">
        <f>SUMIF(Virkedager!C:C,"&lt;" &amp; H662,Virkedager!A:A)-SUMIF(Virkedager!C:C,"&lt;" &amp; X662,Virkedager!A:A)</f>
        <v>0</v>
      </c>
      <c r="Z662" s="121" t="str">
        <f t="shared" si="76"/>
        <v/>
      </c>
      <c r="AA662" s="123" t="str">
        <f t="shared" si="71"/>
        <v/>
      </c>
      <c r="AB662" s="124" t="str">
        <f t="shared" si="77"/>
        <v/>
      </c>
      <c r="AC662" s="172"/>
    </row>
    <row r="663" spans="2:29" s="139" customFormat="1" ht="15" x14ac:dyDescent="0.25">
      <c r="B663" s="141"/>
      <c r="C663" s="142"/>
      <c r="D663" s="147"/>
      <c r="E663" s="148"/>
      <c r="F663" s="143"/>
      <c r="G663" s="144"/>
      <c r="H663" s="143"/>
      <c r="I663" s="144"/>
      <c r="J663" s="145"/>
      <c r="K663" s="146"/>
      <c r="L663" s="116" t="s">
        <v>77</v>
      </c>
      <c r="M663" s="117" t="s">
        <v>137</v>
      </c>
      <c r="N663" s="118">
        <f t="shared" si="72"/>
        <v>0</v>
      </c>
      <c r="O663" s="118">
        <f t="shared" si="73"/>
        <v>0</v>
      </c>
      <c r="P663" s="119">
        <f>SUMIF(Virkedager!C:C,"&lt;" &amp; H663,Virkedager!A:A)-SUMIF(Virkedager!C:C,"&lt;" &amp; F663,Virkedager!A:A)</f>
        <v>0</v>
      </c>
      <c r="Q663" s="120" t="str">
        <f t="shared" si="74"/>
        <v>Operatøraksess</v>
      </c>
      <c r="R663" s="121">
        <f>MATCH(Q663,'SLA-parameter DRIFT'!A:A,0)</f>
        <v>16</v>
      </c>
      <c r="S663" s="118" t="e">
        <f>VLOOKUP(DATE(YEAR(F663),MONTH(F663),DAY(F663)),Virkedager!C:G,IF(E663="B",3,2),0)+INDEX('SLA-parameter DRIFT'!D:D,R663+2)</f>
        <v>#N/A</v>
      </c>
      <c r="T663" s="122" t="e">
        <f>VLOOKUP(DATE(YEAR(F663),MONTH(F663),DAY(F663)),Virkedager!C:G,2,0)+INDEX('SLA-parameter DRIFT'!B:B,R663+1)</f>
        <v>#N/A</v>
      </c>
      <c r="U663" s="173" t="e">
        <f>VLOOKUP(DATE(YEAR(F663),MONTH(F663),DAY(F663)),Virkedager!C:G,IF(E663="B",3,2)+INDEX('SLA-parameter DRIFT'!E:E,R663+0,0),0)+INDEX('SLA-parameter DRIFT'!D:D,R663+1)</f>
        <v>#N/A</v>
      </c>
      <c r="V663" s="122" t="e">
        <f>VLOOKUP(DATE(YEAR(F663),MONTH(F663),DAY(F663)),Virkedager!C:G,2,0)+INDEX('SLA-parameter DRIFT'!B:B,R663+2)</f>
        <v>#N/A</v>
      </c>
      <c r="W663" s="118" t="e">
        <f>VLOOKUP(DATE(YEAR(F663),MONTH(F663),DAY(F663)),Virkedager!C:G,IF(E663="B",4,3)+INDEX('SLA-parameter DRIFT'!E:E,R663+2,0),0)+INDEX('SLA-parameter DRIFT'!D:D,R663+2)</f>
        <v>#N/A</v>
      </c>
      <c r="X663" s="122" t="str">
        <f t="shared" si="75"/>
        <v/>
      </c>
      <c r="Y663" s="119">
        <f>SUMIF(Virkedager!C:C,"&lt;" &amp; H663,Virkedager!A:A)-SUMIF(Virkedager!C:C,"&lt;" &amp; X663,Virkedager!A:A)</f>
        <v>0</v>
      </c>
      <c r="Z663" s="121" t="str">
        <f t="shared" si="76"/>
        <v/>
      </c>
      <c r="AA663" s="123" t="str">
        <f t="shared" si="71"/>
        <v/>
      </c>
      <c r="AB663" s="124" t="str">
        <f t="shared" si="77"/>
        <v/>
      </c>
      <c r="AC663" s="172"/>
    </row>
    <row r="664" spans="2:29" s="139" customFormat="1" ht="15" x14ac:dyDescent="0.25">
      <c r="B664" s="141"/>
      <c r="C664" s="142"/>
      <c r="D664" s="147"/>
      <c r="E664" s="148"/>
      <c r="F664" s="143"/>
      <c r="G664" s="144"/>
      <c r="H664" s="143"/>
      <c r="I664" s="144"/>
      <c r="J664" s="145"/>
      <c r="K664" s="146"/>
      <c r="L664" s="116" t="s">
        <v>77</v>
      </c>
      <c r="M664" s="117" t="s">
        <v>137</v>
      </c>
      <c r="N664" s="118">
        <f t="shared" si="72"/>
        <v>0</v>
      </c>
      <c r="O664" s="118">
        <f t="shared" si="73"/>
        <v>0</v>
      </c>
      <c r="P664" s="119">
        <f>SUMIF(Virkedager!C:C,"&lt;" &amp; H664,Virkedager!A:A)-SUMIF(Virkedager!C:C,"&lt;" &amp; F664,Virkedager!A:A)</f>
        <v>0</v>
      </c>
      <c r="Q664" s="120" t="str">
        <f t="shared" si="74"/>
        <v>Operatøraksess</v>
      </c>
      <c r="R664" s="121">
        <f>MATCH(Q664,'SLA-parameter DRIFT'!A:A,0)</f>
        <v>16</v>
      </c>
      <c r="S664" s="118" t="e">
        <f>VLOOKUP(DATE(YEAR(F664),MONTH(F664),DAY(F664)),Virkedager!C:G,IF(E664="B",3,2),0)+INDEX('SLA-parameter DRIFT'!D:D,R664+2)</f>
        <v>#N/A</v>
      </c>
      <c r="T664" s="122" t="e">
        <f>VLOOKUP(DATE(YEAR(F664),MONTH(F664),DAY(F664)),Virkedager!C:G,2,0)+INDEX('SLA-parameter DRIFT'!B:B,R664+1)</f>
        <v>#N/A</v>
      </c>
      <c r="U664" s="173" t="e">
        <f>VLOOKUP(DATE(YEAR(F664),MONTH(F664),DAY(F664)),Virkedager!C:G,IF(E664="B",3,2)+INDEX('SLA-parameter DRIFT'!E:E,R664+0,0),0)+INDEX('SLA-parameter DRIFT'!D:D,R664+1)</f>
        <v>#N/A</v>
      </c>
      <c r="V664" s="122" t="e">
        <f>VLOOKUP(DATE(YEAR(F664),MONTH(F664),DAY(F664)),Virkedager!C:G,2,0)+INDEX('SLA-parameter DRIFT'!B:B,R664+2)</f>
        <v>#N/A</v>
      </c>
      <c r="W664" s="118" t="e">
        <f>VLOOKUP(DATE(YEAR(F664),MONTH(F664),DAY(F664)),Virkedager!C:G,IF(E664="B",4,3)+INDEX('SLA-parameter DRIFT'!E:E,R664+2,0),0)+INDEX('SLA-parameter DRIFT'!D:D,R664+2)</f>
        <v>#N/A</v>
      </c>
      <c r="X664" s="122" t="str">
        <f t="shared" si="75"/>
        <v/>
      </c>
      <c r="Y664" s="119">
        <f>SUMIF(Virkedager!C:C,"&lt;" &amp; H664,Virkedager!A:A)-SUMIF(Virkedager!C:C,"&lt;" &amp; X664,Virkedager!A:A)</f>
        <v>0</v>
      </c>
      <c r="Z664" s="121" t="str">
        <f t="shared" si="76"/>
        <v/>
      </c>
      <c r="AA664" s="123" t="str">
        <f t="shared" si="71"/>
        <v/>
      </c>
      <c r="AB664" s="124" t="str">
        <f t="shared" si="77"/>
        <v/>
      </c>
      <c r="AC664" s="172"/>
    </row>
    <row r="665" spans="2:29" s="139" customFormat="1" ht="15" x14ac:dyDescent="0.25">
      <c r="B665" s="141"/>
      <c r="C665" s="142"/>
      <c r="D665" s="147"/>
      <c r="E665" s="148"/>
      <c r="F665" s="143"/>
      <c r="G665" s="144"/>
      <c r="H665" s="143"/>
      <c r="I665" s="144"/>
      <c r="J665" s="145"/>
      <c r="K665" s="146"/>
      <c r="L665" s="116" t="s">
        <v>77</v>
      </c>
      <c r="M665" s="117" t="s">
        <v>137</v>
      </c>
      <c r="N665" s="118">
        <f t="shared" si="72"/>
        <v>0</v>
      </c>
      <c r="O665" s="118">
        <f t="shared" si="73"/>
        <v>0</v>
      </c>
      <c r="P665" s="119">
        <f>SUMIF(Virkedager!C:C,"&lt;" &amp; H665,Virkedager!A:A)-SUMIF(Virkedager!C:C,"&lt;" &amp; F665,Virkedager!A:A)</f>
        <v>0</v>
      </c>
      <c r="Q665" s="120" t="str">
        <f t="shared" si="74"/>
        <v>Operatøraksess</v>
      </c>
      <c r="R665" s="121">
        <f>MATCH(Q665,'SLA-parameter DRIFT'!A:A,0)</f>
        <v>16</v>
      </c>
      <c r="S665" s="118" t="e">
        <f>VLOOKUP(DATE(YEAR(F665),MONTH(F665),DAY(F665)),Virkedager!C:G,IF(E665="B",3,2),0)+INDEX('SLA-parameter DRIFT'!D:D,R665+2)</f>
        <v>#N/A</v>
      </c>
      <c r="T665" s="122" t="e">
        <f>VLOOKUP(DATE(YEAR(F665),MONTH(F665),DAY(F665)),Virkedager!C:G,2,0)+INDEX('SLA-parameter DRIFT'!B:B,R665+1)</f>
        <v>#N/A</v>
      </c>
      <c r="U665" s="173" t="e">
        <f>VLOOKUP(DATE(YEAR(F665),MONTH(F665),DAY(F665)),Virkedager!C:G,IF(E665="B",3,2)+INDEX('SLA-parameter DRIFT'!E:E,R665+0,0),0)+INDEX('SLA-parameter DRIFT'!D:D,R665+1)</f>
        <v>#N/A</v>
      </c>
      <c r="V665" s="122" t="e">
        <f>VLOOKUP(DATE(YEAR(F665),MONTH(F665),DAY(F665)),Virkedager!C:G,2,0)+INDEX('SLA-parameter DRIFT'!B:B,R665+2)</f>
        <v>#N/A</v>
      </c>
      <c r="W665" s="118" t="e">
        <f>VLOOKUP(DATE(YEAR(F665),MONTH(F665),DAY(F665)),Virkedager!C:G,IF(E665="B",4,3)+INDEX('SLA-parameter DRIFT'!E:E,R665+2,0),0)+INDEX('SLA-parameter DRIFT'!D:D,R665+2)</f>
        <v>#N/A</v>
      </c>
      <c r="X665" s="122" t="str">
        <f t="shared" si="75"/>
        <v/>
      </c>
      <c r="Y665" s="119">
        <f>SUMIF(Virkedager!C:C,"&lt;" &amp; H665,Virkedager!A:A)-SUMIF(Virkedager!C:C,"&lt;" &amp; X665,Virkedager!A:A)</f>
        <v>0</v>
      </c>
      <c r="Z665" s="121" t="str">
        <f t="shared" si="76"/>
        <v/>
      </c>
      <c r="AA665" s="123" t="str">
        <f t="shared" si="71"/>
        <v/>
      </c>
      <c r="AB665" s="124" t="str">
        <f t="shared" si="77"/>
        <v/>
      </c>
      <c r="AC665" s="172"/>
    </row>
    <row r="666" spans="2:29" s="139" customFormat="1" ht="15" x14ac:dyDescent="0.25">
      <c r="B666" s="141"/>
      <c r="C666" s="142"/>
      <c r="D666" s="147"/>
      <c r="E666" s="148"/>
      <c r="F666" s="143"/>
      <c r="G666" s="144"/>
      <c r="H666" s="143"/>
      <c r="I666" s="144"/>
      <c r="J666" s="145"/>
      <c r="K666" s="146"/>
      <c r="L666" s="116" t="s">
        <v>77</v>
      </c>
      <c r="M666" s="117" t="s">
        <v>137</v>
      </c>
      <c r="N666" s="118">
        <f t="shared" si="72"/>
        <v>0</v>
      </c>
      <c r="O666" s="118">
        <f t="shared" si="73"/>
        <v>0</v>
      </c>
      <c r="P666" s="119">
        <f>SUMIF(Virkedager!C:C,"&lt;" &amp; H666,Virkedager!A:A)-SUMIF(Virkedager!C:C,"&lt;" &amp; F666,Virkedager!A:A)</f>
        <v>0</v>
      </c>
      <c r="Q666" s="120" t="str">
        <f t="shared" si="74"/>
        <v>Operatøraksess</v>
      </c>
      <c r="R666" s="121">
        <f>MATCH(Q666,'SLA-parameter DRIFT'!A:A,0)</f>
        <v>16</v>
      </c>
      <c r="S666" s="118" t="e">
        <f>VLOOKUP(DATE(YEAR(F666),MONTH(F666),DAY(F666)),Virkedager!C:G,IF(E666="B",3,2),0)+INDEX('SLA-parameter DRIFT'!D:D,R666+2)</f>
        <v>#N/A</v>
      </c>
      <c r="T666" s="122" t="e">
        <f>VLOOKUP(DATE(YEAR(F666),MONTH(F666),DAY(F666)),Virkedager!C:G,2,0)+INDEX('SLA-parameter DRIFT'!B:B,R666+1)</f>
        <v>#N/A</v>
      </c>
      <c r="U666" s="173" t="e">
        <f>VLOOKUP(DATE(YEAR(F666),MONTH(F666),DAY(F666)),Virkedager!C:G,IF(E666="B",3,2)+INDEX('SLA-parameter DRIFT'!E:E,R666+0,0),0)+INDEX('SLA-parameter DRIFT'!D:D,R666+1)</f>
        <v>#N/A</v>
      </c>
      <c r="V666" s="122" t="e">
        <f>VLOOKUP(DATE(YEAR(F666),MONTH(F666),DAY(F666)),Virkedager!C:G,2,0)+INDEX('SLA-parameter DRIFT'!B:B,R666+2)</f>
        <v>#N/A</v>
      </c>
      <c r="W666" s="118" t="e">
        <f>VLOOKUP(DATE(YEAR(F666),MONTH(F666),DAY(F666)),Virkedager!C:G,IF(E666="B",4,3)+INDEX('SLA-parameter DRIFT'!E:E,R666+2,0),0)+INDEX('SLA-parameter DRIFT'!D:D,R666+2)</f>
        <v>#N/A</v>
      </c>
      <c r="X666" s="122" t="str">
        <f t="shared" si="75"/>
        <v/>
      </c>
      <c r="Y666" s="119">
        <f>SUMIF(Virkedager!C:C,"&lt;" &amp; H666,Virkedager!A:A)-SUMIF(Virkedager!C:C,"&lt;" &amp; X666,Virkedager!A:A)</f>
        <v>0</v>
      </c>
      <c r="Z666" s="121" t="str">
        <f t="shared" si="76"/>
        <v/>
      </c>
      <c r="AA666" s="123" t="str">
        <f t="shared" si="71"/>
        <v/>
      </c>
      <c r="AB666" s="124" t="str">
        <f t="shared" si="77"/>
        <v/>
      </c>
      <c r="AC666" s="172"/>
    </row>
    <row r="667" spans="2:29" s="139" customFormat="1" ht="15" x14ac:dyDescent="0.25">
      <c r="B667" s="141"/>
      <c r="C667" s="142"/>
      <c r="D667" s="147"/>
      <c r="E667" s="148"/>
      <c r="F667" s="143"/>
      <c r="G667" s="144"/>
      <c r="H667" s="143"/>
      <c r="I667" s="144"/>
      <c r="J667" s="145"/>
      <c r="K667" s="146"/>
      <c r="L667" s="116" t="s">
        <v>77</v>
      </c>
      <c r="M667" s="117" t="s">
        <v>137</v>
      </c>
      <c r="N667" s="118">
        <f t="shared" si="72"/>
        <v>0</v>
      </c>
      <c r="O667" s="118">
        <f t="shared" si="73"/>
        <v>0</v>
      </c>
      <c r="P667" s="119">
        <f>SUMIF(Virkedager!C:C,"&lt;" &amp; H667,Virkedager!A:A)-SUMIF(Virkedager!C:C,"&lt;" &amp; F667,Virkedager!A:A)</f>
        <v>0</v>
      </c>
      <c r="Q667" s="120" t="str">
        <f t="shared" si="74"/>
        <v>Operatøraksess</v>
      </c>
      <c r="R667" s="121">
        <f>MATCH(Q667,'SLA-parameter DRIFT'!A:A,0)</f>
        <v>16</v>
      </c>
      <c r="S667" s="118" t="e">
        <f>VLOOKUP(DATE(YEAR(F667),MONTH(F667),DAY(F667)),Virkedager!C:G,IF(E667="B",3,2),0)+INDEX('SLA-parameter DRIFT'!D:D,R667+2)</f>
        <v>#N/A</v>
      </c>
      <c r="T667" s="122" t="e">
        <f>VLOOKUP(DATE(YEAR(F667),MONTH(F667),DAY(F667)),Virkedager!C:G,2,0)+INDEX('SLA-parameter DRIFT'!B:B,R667+1)</f>
        <v>#N/A</v>
      </c>
      <c r="U667" s="173" t="e">
        <f>VLOOKUP(DATE(YEAR(F667),MONTH(F667),DAY(F667)),Virkedager!C:G,IF(E667="B",3,2)+INDEX('SLA-parameter DRIFT'!E:E,R667+0,0),0)+INDEX('SLA-parameter DRIFT'!D:D,R667+1)</f>
        <v>#N/A</v>
      </c>
      <c r="V667" s="122" t="e">
        <f>VLOOKUP(DATE(YEAR(F667),MONTH(F667),DAY(F667)),Virkedager!C:G,2,0)+INDEX('SLA-parameter DRIFT'!B:B,R667+2)</f>
        <v>#N/A</v>
      </c>
      <c r="W667" s="118" t="e">
        <f>VLOOKUP(DATE(YEAR(F667),MONTH(F667),DAY(F667)),Virkedager!C:G,IF(E667="B",4,3)+INDEX('SLA-parameter DRIFT'!E:E,R667+2,0),0)+INDEX('SLA-parameter DRIFT'!D:D,R667+2)</f>
        <v>#N/A</v>
      </c>
      <c r="X667" s="122" t="str">
        <f t="shared" si="75"/>
        <v/>
      </c>
      <c r="Y667" s="119">
        <f>SUMIF(Virkedager!C:C,"&lt;" &amp; H667,Virkedager!A:A)-SUMIF(Virkedager!C:C,"&lt;" &amp; X667,Virkedager!A:A)</f>
        <v>0</v>
      </c>
      <c r="Z667" s="121" t="str">
        <f t="shared" si="76"/>
        <v/>
      </c>
      <c r="AA667" s="123" t="str">
        <f t="shared" si="71"/>
        <v/>
      </c>
      <c r="AB667" s="124" t="str">
        <f t="shared" si="77"/>
        <v/>
      </c>
      <c r="AC667" s="172"/>
    </row>
    <row r="668" spans="2:29" s="139" customFormat="1" ht="15" x14ac:dyDescent="0.25">
      <c r="B668" s="141"/>
      <c r="C668" s="142"/>
      <c r="D668" s="147"/>
      <c r="E668" s="148"/>
      <c r="F668" s="143"/>
      <c r="G668" s="144"/>
      <c r="H668" s="143"/>
      <c r="I668" s="144"/>
      <c r="J668" s="145"/>
      <c r="K668" s="146"/>
      <c r="L668" s="116" t="s">
        <v>77</v>
      </c>
      <c r="M668" s="117" t="s">
        <v>137</v>
      </c>
      <c r="N668" s="118">
        <f t="shared" si="72"/>
        <v>0</v>
      </c>
      <c r="O668" s="118">
        <f t="shared" si="73"/>
        <v>0</v>
      </c>
      <c r="P668" s="119">
        <f>SUMIF(Virkedager!C:C,"&lt;" &amp; H668,Virkedager!A:A)-SUMIF(Virkedager!C:C,"&lt;" &amp; F668,Virkedager!A:A)</f>
        <v>0</v>
      </c>
      <c r="Q668" s="120" t="str">
        <f t="shared" si="74"/>
        <v>Operatøraksess</v>
      </c>
      <c r="R668" s="121">
        <f>MATCH(Q668,'SLA-parameter DRIFT'!A:A,0)</f>
        <v>16</v>
      </c>
      <c r="S668" s="118" t="e">
        <f>VLOOKUP(DATE(YEAR(F668),MONTH(F668),DAY(F668)),Virkedager!C:G,IF(E668="B",3,2),0)+INDEX('SLA-parameter DRIFT'!D:D,R668+2)</f>
        <v>#N/A</v>
      </c>
      <c r="T668" s="122" t="e">
        <f>VLOOKUP(DATE(YEAR(F668),MONTH(F668),DAY(F668)),Virkedager!C:G,2,0)+INDEX('SLA-parameter DRIFT'!B:B,R668+1)</f>
        <v>#N/A</v>
      </c>
      <c r="U668" s="173" t="e">
        <f>VLOOKUP(DATE(YEAR(F668),MONTH(F668),DAY(F668)),Virkedager!C:G,IF(E668="B",3,2)+INDEX('SLA-parameter DRIFT'!E:E,R668+0,0),0)+INDEX('SLA-parameter DRIFT'!D:D,R668+1)</f>
        <v>#N/A</v>
      </c>
      <c r="V668" s="122" t="e">
        <f>VLOOKUP(DATE(YEAR(F668),MONTH(F668),DAY(F668)),Virkedager!C:G,2,0)+INDEX('SLA-parameter DRIFT'!B:B,R668+2)</f>
        <v>#N/A</v>
      </c>
      <c r="W668" s="118" t="e">
        <f>VLOOKUP(DATE(YEAR(F668),MONTH(F668),DAY(F668)),Virkedager!C:G,IF(E668="B",4,3)+INDEX('SLA-parameter DRIFT'!E:E,R668+2,0),0)+INDEX('SLA-parameter DRIFT'!D:D,R668+2)</f>
        <v>#N/A</v>
      </c>
      <c r="X668" s="122" t="str">
        <f t="shared" si="75"/>
        <v/>
      </c>
      <c r="Y668" s="119">
        <f>SUMIF(Virkedager!C:C,"&lt;" &amp; H668,Virkedager!A:A)-SUMIF(Virkedager!C:C,"&lt;" &amp; X668,Virkedager!A:A)</f>
        <v>0</v>
      </c>
      <c r="Z668" s="121" t="str">
        <f t="shared" si="76"/>
        <v/>
      </c>
      <c r="AA668" s="123" t="str">
        <f t="shared" si="71"/>
        <v/>
      </c>
      <c r="AB668" s="124" t="str">
        <f t="shared" si="77"/>
        <v/>
      </c>
      <c r="AC668" s="172"/>
    </row>
    <row r="669" spans="2:29" s="139" customFormat="1" ht="15" x14ac:dyDescent="0.25">
      <c r="B669" s="141"/>
      <c r="C669" s="142"/>
      <c r="D669" s="147"/>
      <c r="E669" s="148"/>
      <c r="F669" s="143"/>
      <c r="G669" s="144"/>
      <c r="H669" s="143"/>
      <c r="I669" s="144"/>
      <c r="J669" s="145"/>
      <c r="K669" s="146"/>
      <c r="L669" s="116" t="s">
        <v>77</v>
      </c>
      <c r="M669" s="117" t="s">
        <v>137</v>
      </c>
      <c r="N669" s="118">
        <f t="shared" si="72"/>
        <v>0</v>
      </c>
      <c r="O669" s="118">
        <f t="shared" si="73"/>
        <v>0</v>
      </c>
      <c r="P669" s="119">
        <f>SUMIF(Virkedager!C:C,"&lt;" &amp; H669,Virkedager!A:A)-SUMIF(Virkedager!C:C,"&lt;" &amp; F669,Virkedager!A:A)</f>
        <v>0</v>
      </c>
      <c r="Q669" s="120" t="str">
        <f t="shared" si="74"/>
        <v>Operatøraksess</v>
      </c>
      <c r="R669" s="121">
        <f>MATCH(Q669,'SLA-parameter DRIFT'!A:A,0)</f>
        <v>16</v>
      </c>
      <c r="S669" s="118" t="e">
        <f>VLOOKUP(DATE(YEAR(F669),MONTH(F669),DAY(F669)),Virkedager!C:G,IF(E669="B",3,2),0)+INDEX('SLA-parameter DRIFT'!D:D,R669+2)</f>
        <v>#N/A</v>
      </c>
      <c r="T669" s="122" t="e">
        <f>VLOOKUP(DATE(YEAR(F669),MONTH(F669),DAY(F669)),Virkedager!C:G,2,0)+INDEX('SLA-parameter DRIFT'!B:B,R669+1)</f>
        <v>#N/A</v>
      </c>
      <c r="U669" s="173" t="e">
        <f>VLOOKUP(DATE(YEAR(F669),MONTH(F669),DAY(F669)),Virkedager!C:G,IF(E669="B",3,2)+INDEX('SLA-parameter DRIFT'!E:E,R669+0,0),0)+INDEX('SLA-parameter DRIFT'!D:D,R669+1)</f>
        <v>#N/A</v>
      </c>
      <c r="V669" s="122" t="e">
        <f>VLOOKUP(DATE(YEAR(F669),MONTH(F669),DAY(F669)),Virkedager!C:G,2,0)+INDEX('SLA-parameter DRIFT'!B:B,R669+2)</f>
        <v>#N/A</v>
      </c>
      <c r="W669" s="118" t="e">
        <f>VLOOKUP(DATE(YEAR(F669),MONTH(F669),DAY(F669)),Virkedager!C:G,IF(E669="B",4,3)+INDEX('SLA-parameter DRIFT'!E:E,R669+2,0),0)+INDEX('SLA-parameter DRIFT'!D:D,R669+2)</f>
        <v>#N/A</v>
      </c>
      <c r="X669" s="122" t="str">
        <f t="shared" si="75"/>
        <v/>
      </c>
      <c r="Y669" s="119">
        <f>SUMIF(Virkedager!C:C,"&lt;" &amp; H669,Virkedager!A:A)-SUMIF(Virkedager!C:C,"&lt;" &amp; X669,Virkedager!A:A)</f>
        <v>0</v>
      </c>
      <c r="Z669" s="121" t="str">
        <f t="shared" si="76"/>
        <v/>
      </c>
      <c r="AA669" s="123" t="str">
        <f t="shared" si="71"/>
        <v/>
      </c>
      <c r="AB669" s="124" t="str">
        <f t="shared" si="77"/>
        <v/>
      </c>
      <c r="AC669" s="172"/>
    </row>
    <row r="670" spans="2:29" s="139" customFormat="1" ht="15" x14ac:dyDescent="0.25">
      <c r="B670" s="141"/>
      <c r="C670" s="142"/>
      <c r="D670" s="147"/>
      <c r="E670" s="148"/>
      <c r="F670" s="143"/>
      <c r="G670" s="144"/>
      <c r="H670" s="143"/>
      <c r="I670" s="144"/>
      <c r="J670" s="145"/>
      <c r="K670" s="146"/>
      <c r="L670" s="116" t="s">
        <v>77</v>
      </c>
      <c r="M670" s="117" t="s">
        <v>137</v>
      </c>
      <c r="N670" s="118">
        <f t="shared" si="72"/>
        <v>0</v>
      </c>
      <c r="O670" s="118">
        <f t="shared" si="73"/>
        <v>0</v>
      </c>
      <c r="P670" s="119">
        <f>SUMIF(Virkedager!C:C,"&lt;" &amp; H670,Virkedager!A:A)-SUMIF(Virkedager!C:C,"&lt;" &amp; F670,Virkedager!A:A)</f>
        <v>0</v>
      </c>
      <c r="Q670" s="120" t="str">
        <f t="shared" si="74"/>
        <v>Operatøraksess</v>
      </c>
      <c r="R670" s="121">
        <f>MATCH(Q670,'SLA-parameter DRIFT'!A:A,0)</f>
        <v>16</v>
      </c>
      <c r="S670" s="118" t="e">
        <f>VLOOKUP(DATE(YEAR(F670),MONTH(F670),DAY(F670)),Virkedager!C:G,IF(E670="B",3,2),0)+INDEX('SLA-parameter DRIFT'!D:D,R670+2)</f>
        <v>#N/A</v>
      </c>
      <c r="T670" s="122" t="e">
        <f>VLOOKUP(DATE(YEAR(F670),MONTH(F670),DAY(F670)),Virkedager!C:G,2,0)+INDEX('SLA-parameter DRIFT'!B:B,R670+1)</f>
        <v>#N/A</v>
      </c>
      <c r="U670" s="173" t="e">
        <f>VLOOKUP(DATE(YEAR(F670),MONTH(F670),DAY(F670)),Virkedager!C:G,IF(E670="B",3,2)+INDEX('SLA-parameter DRIFT'!E:E,R670+0,0),0)+INDEX('SLA-parameter DRIFT'!D:D,R670+1)</f>
        <v>#N/A</v>
      </c>
      <c r="V670" s="122" t="e">
        <f>VLOOKUP(DATE(YEAR(F670),MONTH(F670),DAY(F670)),Virkedager!C:G,2,0)+INDEX('SLA-parameter DRIFT'!B:B,R670+2)</f>
        <v>#N/A</v>
      </c>
      <c r="W670" s="118" t="e">
        <f>VLOOKUP(DATE(YEAR(F670),MONTH(F670),DAY(F670)),Virkedager!C:G,IF(E670="B",4,3)+INDEX('SLA-parameter DRIFT'!E:E,R670+2,0),0)+INDEX('SLA-parameter DRIFT'!D:D,R670+2)</f>
        <v>#N/A</v>
      </c>
      <c r="X670" s="122" t="str">
        <f t="shared" si="75"/>
        <v/>
      </c>
      <c r="Y670" s="119">
        <f>SUMIF(Virkedager!C:C,"&lt;" &amp; H670,Virkedager!A:A)-SUMIF(Virkedager!C:C,"&lt;" &amp; X670,Virkedager!A:A)</f>
        <v>0</v>
      </c>
      <c r="Z670" s="121" t="str">
        <f t="shared" si="76"/>
        <v/>
      </c>
      <c r="AA670" s="123" t="str">
        <f t="shared" si="71"/>
        <v/>
      </c>
      <c r="AB670" s="124" t="str">
        <f t="shared" si="77"/>
        <v/>
      </c>
      <c r="AC670" s="172"/>
    </row>
    <row r="671" spans="2:29" s="139" customFormat="1" ht="15" x14ac:dyDescent="0.25">
      <c r="B671" s="141"/>
      <c r="C671" s="142"/>
      <c r="D671" s="147"/>
      <c r="E671" s="148"/>
      <c r="F671" s="143"/>
      <c r="G671" s="144"/>
      <c r="H671" s="143"/>
      <c r="I671" s="144"/>
      <c r="J671" s="145"/>
      <c r="K671" s="146"/>
      <c r="L671" s="116" t="s">
        <v>77</v>
      </c>
      <c r="M671" s="117" t="s">
        <v>137</v>
      </c>
      <c r="N671" s="118">
        <f t="shared" si="72"/>
        <v>0</v>
      </c>
      <c r="O671" s="118">
        <f t="shared" si="73"/>
        <v>0</v>
      </c>
      <c r="P671" s="119">
        <f>SUMIF(Virkedager!C:C,"&lt;" &amp; H671,Virkedager!A:A)-SUMIF(Virkedager!C:C,"&lt;" &amp; F671,Virkedager!A:A)</f>
        <v>0</v>
      </c>
      <c r="Q671" s="120" t="str">
        <f t="shared" si="74"/>
        <v>Operatøraksess</v>
      </c>
      <c r="R671" s="121">
        <f>MATCH(Q671,'SLA-parameter DRIFT'!A:A,0)</f>
        <v>16</v>
      </c>
      <c r="S671" s="118" t="e">
        <f>VLOOKUP(DATE(YEAR(F671),MONTH(F671),DAY(F671)),Virkedager!C:G,IF(E671="B",3,2),0)+INDEX('SLA-parameter DRIFT'!D:D,R671+2)</f>
        <v>#N/A</v>
      </c>
      <c r="T671" s="122" t="e">
        <f>VLOOKUP(DATE(YEAR(F671),MONTH(F671),DAY(F671)),Virkedager!C:G,2,0)+INDEX('SLA-parameter DRIFT'!B:B,R671+1)</f>
        <v>#N/A</v>
      </c>
      <c r="U671" s="173" t="e">
        <f>VLOOKUP(DATE(YEAR(F671),MONTH(F671),DAY(F671)),Virkedager!C:G,IF(E671="B",3,2)+INDEX('SLA-parameter DRIFT'!E:E,R671+0,0),0)+INDEX('SLA-parameter DRIFT'!D:D,R671+1)</f>
        <v>#N/A</v>
      </c>
      <c r="V671" s="122" t="e">
        <f>VLOOKUP(DATE(YEAR(F671),MONTH(F671),DAY(F671)),Virkedager!C:G,2,0)+INDEX('SLA-parameter DRIFT'!B:B,R671+2)</f>
        <v>#N/A</v>
      </c>
      <c r="W671" s="118" t="e">
        <f>VLOOKUP(DATE(YEAR(F671),MONTH(F671),DAY(F671)),Virkedager!C:G,IF(E671="B",4,3)+INDEX('SLA-parameter DRIFT'!E:E,R671+2,0),0)+INDEX('SLA-parameter DRIFT'!D:D,R671+2)</f>
        <v>#N/A</v>
      </c>
      <c r="X671" s="122" t="str">
        <f t="shared" si="75"/>
        <v/>
      </c>
      <c r="Y671" s="119">
        <f>SUMIF(Virkedager!C:C,"&lt;" &amp; H671,Virkedager!A:A)-SUMIF(Virkedager!C:C,"&lt;" &amp; X671,Virkedager!A:A)</f>
        <v>0</v>
      </c>
      <c r="Z671" s="121" t="str">
        <f t="shared" si="76"/>
        <v/>
      </c>
      <c r="AA671" s="123" t="str">
        <f t="shared" si="71"/>
        <v/>
      </c>
      <c r="AB671" s="124" t="str">
        <f t="shared" si="77"/>
        <v/>
      </c>
      <c r="AC671" s="172"/>
    </row>
    <row r="672" spans="2:29" s="139" customFormat="1" ht="15" x14ac:dyDescent="0.25">
      <c r="B672" s="141"/>
      <c r="C672" s="142"/>
      <c r="D672" s="147"/>
      <c r="E672" s="148"/>
      <c r="F672" s="143"/>
      <c r="G672" s="144"/>
      <c r="H672" s="143"/>
      <c r="I672" s="144"/>
      <c r="J672" s="145"/>
      <c r="K672" s="146"/>
      <c r="L672" s="116" t="s">
        <v>77</v>
      </c>
      <c r="M672" s="117" t="s">
        <v>137</v>
      </c>
      <c r="N672" s="118">
        <f t="shared" si="72"/>
        <v>0</v>
      </c>
      <c r="O672" s="118">
        <f t="shared" si="73"/>
        <v>0</v>
      </c>
      <c r="P672" s="119">
        <f>SUMIF(Virkedager!C:C,"&lt;" &amp; H672,Virkedager!A:A)-SUMIF(Virkedager!C:C,"&lt;" &amp; F672,Virkedager!A:A)</f>
        <v>0</v>
      </c>
      <c r="Q672" s="120" t="str">
        <f t="shared" si="74"/>
        <v>Operatøraksess</v>
      </c>
      <c r="R672" s="121">
        <f>MATCH(Q672,'SLA-parameter DRIFT'!A:A,0)</f>
        <v>16</v>
      </c>
      <c r="S672" s="118" t="e">
        <f>VLOOKUP(DATE(YEAR(F672),MONTH(F672),DAY(F672)),Virkedager!C:G,IF(E672="B",3,2),0)+INDEX('SLA-parameter DRIFT'!D:D,R672+2)</f>
        <v>#N/A</v>
      </c>
      <c r="T672" s="122" t="e">
        <f>VLOOKUP(DATE(YEAR(F672),MONTH(F672),DAY(F672)),Virkedager!C:G,2,0)+INDEX('SLA-parameter DRIFT'!B:B,R672+1)</f>
        <v>#N/A</v>
      </c>
      <c r="U672" s="173" t="e">
        <f>VLOOKUP(DATE(YEAR(F672),MONTH(F672),DAY(F672)),Virkedager!C:G,IF(E672="B",3,2)+INDEX('SLA-parameter DRIFT'!E:E,R672+0,0),0)+INDEX('SLA-parameter DRIFT'!D:D,R672+1)</f>
        <v>#N/A</v>
      </c>
      <c r="V672" s="122" t="e">
        <f>VLOOKUP(DATE(YEAR(F672),MONTH(F672),DAY(F672)),Virkedager!C:G,2,0)+INDEX('SLA-parameter DRIFT'!B:B,R672+2)</f>
        <v>#N/A</v>
      </c>
      <c r="W672" s="118" t="e">
        <f>VLOOKUP(DATE(YEAR(F672),MONTH(F672),DAY(F672)),Virkedager!C:G,IF(E672="B",4,3)+INDEX('SLA-parameter DRIFT'!E:E,R672+2,0),0)+INDEX('SLA-parameter DRIFT'!D:D,R672+2)</f>
        <v>#N/A</v>
      </c>
      <c r="X672" s="122" t="str">
        <f t="shared" si="75"/>
        <v/>
      </c>
      <c r="Y672" s="119">
        <f>SUMIF(Virkedager!C:C,"&lt;" &amp; H672,Virkedager!A:A)-SUMIF(Virkedager!C:C,"&lt;" &amp; X672,Virkedager!A:A)</f>
        <v>0</v>
      </c>
      <c r="Z672" s="121" t="str">
        <f t="shared" si="76"/>
        <v/>
      </c>
      <c r="AA672" s="123" t="str">
        <f t="shared" si="71"/>
        <v/>
      </c>
      <c r="AB672" s="124" t="str">
        <f t="shared" si="77"/>
        <v/>
      </c>
      <c r="AC672" s="172"/>
    </row>
    <row r="673" spans="2:29" s="139" customFormat="1" ht="15" x14ac:dyDescent="0.25">
      <c r="B673" s="141"/>
      <c r="C673" s="142"/>
      <c r="D673" s="147"/>
      <c r="E673" s="148"/>
      <c r="F673" s="143"/>
      <c r="G673" s="144"/>
      <c r="H673" s="143"/>
      <c r="I673" s="144"/>
      <c r="J673" s="145"/>
      <c r="K673" s="146"/>
      <c r="L673" s="116" t="s">
        <v>77</v>
      </c>
      <c r="M673" s="117" t="s">
        <v>137</v>
      </c>
      <c r="N673" s="118">
        <f t="shared" si="72"/>
        <v>0</v>
      </c>
      <c r="O673" s="118">
        <f t="shared" si="73"/>
        <v>0</v>
      </c>
      <c r="P673" s="119">
        <f>SUMIF(Virkedager!C:C,"&lt;" &amp; H673,Virkedager!A:A)-SUMIF(Virkedager!C:C,"&lt;" &amp; F673,Virkedager!A:A)</f>
        <v>0</v>
      </c>
      <c r="Q673" s="120" t="str">
        <f t="shared" si="74"/>
        <v>Operatøraksess</v>
      </c>
      <c r="R673" s="121">
        <f>MATCH(Q673,'SLA-parameter DRIFT'!A:A,0)</f>
        <v>16</v>
      </c>
      <c r="S673" s="118" t="e">
        <f>VLOOKUP(DATE(YEAR(F673),MONTH(F673),DAY(F673)),Virkedager!C:G,IF(E673="B",3,2),0)+INDEX('SLA-parameter DRIFT'!D:D,R673+2)</f>
        <v>#N/A</v>
      </c>
      <c r="T673" s="122" t="e">
        <f>VLOOKUP(DATE(YEAR(F673),MONTH(F673),DAY(F673)),Virkedager!C:G,2,0)+INDEX('SLA-parameter DRIFT'!B:B,R673+1)</f>
        <v>#N/A</v>
      </c>
      <c r="U673" s="173" t="e">
        <f>VLOOKUP(DATE(YEAR(F673),MONTH(F673),DAY(F673)),Virkedager!C:G,IF(E673="B",3,2)+INDEX('SLA-parameter DRIFT'!E:E,R673+0,0),0)+INDEX('SLA-parameter DRIFT'!D:D,R673+1)</f>
        <v>#N/A</v>
      </c>
      <c r="V673" s="122" t="e">
        <f>VLOOKUP(DATE(YEAR(F673),MONTH(F673),DAY(F673)),Virkedager!C:G,2,0)+INDEX('SLA-parameter DRIFT'!B:B,R673+2)</f>
        <v>#N/A</v>
      </c>
      <c r="W673" s="118" t="e">
        <f>VLOOKUP(DATE(YEAR(F673),MONTH(F673),DAY(F673)),Virkedager!C:G,IF(E673="B",4,3)+INDEX('SLA-parameter DRIFT'!E:E,R673+2,0),0)+INDEX('SLA-parameter DRIFT'!D:D,R673+2)</f>
        <v>#N/A</v>
      </c>
      <c r="X673" s="122" t="str">
        <f t="shared" si="75"/>
        <v/>
      </c>
      <c r="Y673" s="119">
        <f>SUMIF(Virkedager!C:C,"&lt;" &amp; H673,Virkedager!A:A)-SUMIF(Virkedager!C:C,"&lt;" &amp; X673,Virkedager!A:A)</f>
        <v>0</v>
      </c>
      <c r="Z673" s="121" t="str">
        <f t="shared" si="76"/>
        <v/>
      </c>
      <c r="AA673" s="123" t="str">
        <f t="shared" si="71"/>
        <v/>
      </c>
      <c r="AB673" s="124" t="str">
        <f t="shared" si="77"/>
        <v/>
      </c>
      <c r="AC673" s="172"/>
    </row>
    <row r="674" spans="2:29" s="139" customFormat="1" ht="15" x14ac:dyDescent="0.25">
      <c r="B674" s="141"/>
      <c r="C674" s="142"/>
      <c r="D674" s="147"/>
      <c r="E674" s="148"/>
      <c r="F674" s="143"/>
      <c r="G674" s="144"/>
      <c r="H674" s="143"/>
      <c r="I674" s="144"/>
      <c r="J674" s="145"/>
      <c r="K674" s="146"/>
      <c r="L674" s="116" t="s">
        <v>77</v>
      </c>
      <c r="M674" s="117" t="s">
        <v>137</v>
      </c>
      <c r="N674" s="118">
        <f t="shared" si="72"/>
        <v>0</v>
      </c>
      <c r="O674" s="118">
        <f t="shared" si="73"/>
        <v>0</v>
      </c>
      <c r="P674" s="119">
        <f>SUMIF(Virkedager!C:C,"&lt;" &amp; H674,Virkedager!A:A)-SUMIF(Virkedager!C:C,"&lt;" &amp; F674,Virkedager!A:A)</f>
        <v>0</v>
      </c>
      <c r="Q674" s="120" t="str">
        <f t="shared" si="74"/>
        <v>Operatøraksess</v>
      </c>
      <c r="R674" s="121">
        <f>MATCH(Q674,'SLA-parameter DRIFT'!A:A,0)</f>
        <v>16</v>
      </c>
      <c r="S674" s="118" t="e">
        <f>VLOOKUP(DATE(YEAR(F674),MONTH(F674),DAY(F674)),Virkedager!C:G,IF(E674="B",3,2),0)+INDEX('SLA-parameter DRIFT'!D:D,R674+2)</f>
        <v>#N/A</v>
      </c>
      <c r="T674" s="122" t="e">
        <f>VLOOKUP(DATE(YEAR(F674),MONTH(F674),DAY(F674)),Virkedager!C:G,2,0)+INDEX('SLA-parameter DRIFT'!B:B,R674+1)</f>
        <v>#N/A</v>
      </c>
      <c r="U674" s="173" t="e">
        <f>VLOOKUP(DATE(YEAR(F674),MONTH(F674),DAY(F674)),Virkedager!C:G,IF(E674="B",3,2)+INDEX('SLA-parameter DRIFT'!E:E,R674+0,0),0)+INDEX('SLA-parameter DRIFT'!D:D,R674+1)</f>
        <v>#N/A</v>
      </c>
      <c r="V674" s="122" t="e">
        <f>VLOOKUP(DATE(YEAR(F674),MONTH(F674),DAY(F674)),Virkedager!C:G,2,0)+INDEX('SLA-parameter DRIFT'!B:B,R674+2)</f>
        <v>#N/A</v>
      </c>
      <c r="W674" s="118" t="e">
        <f>VLOOKUP(DATE(YEAR(F674),MONTH(F674),DAY(F674)),Virkedager!C:G,IF(E674="B",4,3)+INDEX('SLA-parameter DRIFT'!E:E,R674+2,0),0)+INDEX('SLA-parameter DRIFT'!D:D,R674+2)</f>
        <v>#N/A</v>
      </c>
      <c r="X674" s="122" t="str">
        <f t="shared" si="75"/>
        <v/>
      </c>
      <c r="Y674" s="119">
        <f>SUMIF(Virkedager!C:C,"&lt;" &amp; H674,Virkedager!A:A)-SUMIF(Virkedager!C:C,"&lt;" &amp; X674,Virkedager!A:A)</f>
        <v>0</v>
      </c>
      <c r="Z674" s="121" t="str">
        <f t="shared" si="76"/>
        <v/>
      </c>
      <c r="AA674" s="123" t="str">
        <f t="shared" si="71"/>
        <v/>
      </c>
      <c r="AB674" s="124" t="str">
        <f t="shared" si="77"/>
        <v/>
      </c>
      <c r="AC674" s="172"/>
    </row>
    <row r="675" spans="2:29" s="139" customFormat="1" ht="15" x14ac:dyDescent="0.25">
      <c r="B675" s="141"/>
      <c r="C675" s="142"/>
      <c r="D675" s="147"/>
      <c r="E675" s="148"/>
      <c r="F675" s="143"/>
      <c r="G675" s="144"/>
      <c r="H675" s="143"/>
      <c r="I675" s="144"/>
      <c r="J675" s="145"/>
      <c r="K675" s="146"/>
      <c r="L675" s="116" t="s">
        <v>77</v>
      </c>
      <c r="M675" s="117" t="s">
        <v>137</v>
      </c>
      <c r="N675" s="118">
        <f t="shared" si="72"/>
        <v>0</v>
      </c>
      <c r="O675" s="118">
        <f t="shared" si="73"/>
        <v>0</v>
      </c>
      <c r="P675" s="119">
        <f>SUMIF(Virkedager!C:C,"&lt;" &amp; H675,Virkedager!A:A)-SUMIF(Virkedager!C:C,"&lt;" &amp; F675,Virkedager!A:A)</f>
        <v>0</v>
      </c>
      <c r="Q675" s="120" t="str">
        <f t="shared" si="74"/>
        <v>Operatøraksess</v>
      </c>
      <c r="R675" s="121">
        <f>MATCH(Q675,'SLA-parameter DRIFT'!A:A,0)</f>
        <v>16</v>
      </c>
      <c r="S675" s="118" t="e">
        <f>VLOOKUP(DATE(YEAR(F675),MONTH(F675),DAY(F675)),Virkedager!C:G,IF(E675="B",3,2),0)+INDEX('SLA-parameter DRIFT'!D:D,R675+2)</f>
        <v>#N/A</v>
      </c>
      <c r="T675" s="122" t="e">
        <f>VLOOKUP(DATE(YEAR(F675),MONTH(F675),DAY(F675)),Virkedager!C:G,2,0)+INDEX('SLA-parameter DRIFT'!B:B,R675+1)</f>
        <v>#N/A</v>
      </c>
      <c r="U675" s="173" t="e">
        <f>VLOOKUP(DATE(YEAR(F675),MONTH(F675),DAY(F675)),Virkedager!C:G,IF(E675="B",3,2)+INDEX('SLA-parameter DRIFT'!E:E,R675+0,0),0)+INDEX('SLA-parameter DRIFT'!D:D,R675+1)</f>
        <v>#N/A</v>
      </c>
      <c r="V675" s="122" t="e">
        <f>VLOOKUP(DATE(YEAR(F675),MONTH(F675),DAY(F675)),Virkedager!C:G,2,0)+INDEX('SLA-parameter DRIFT'!B:B,R675+2)</f>
        <v>#N/A</v>
      </c>
      <c r="W675" s="118" t="e">
        <f>VLOOKUP(DATE(YEAR(F675),MONTH(F675),DAY(F675)),Virkedager!C:G,IF(E675="B",4,3)+INDEX('SLA-parameter DRIFT'!E:E,R675+2,0),0)+INDEX('SLA-parameter DRIFT'!D:D,R675+2)</f>
        <v>#N/A</v>
      </c>
      <c r="X675" s="122" t="str">
        <f t="shared" si="75"/>
        <v/>
      </c>
      <c r="Y675" s="119">
        <f>SUMIF(Virkedager!C:C,"&lt;" &amp; H675,Virkedager!A:A)-SUMIF(Virkedager!C:C,"&lt;" &amp; X675,Virkedager!A:A)</f>
        <v>0</v>
      </c>
      <c r="Z675" s="121" t="str">
        <f t="shared" si="76"/>
        <v/>
      </c>
      <c r="AA675" s="123" t="str">
        <f t="shared" si="71"/>
        <v/>
      </c>
      <c r="AB675" s="124" t="str">
        <f t="shared" si="77"/>
        <v/>
      </c>
      <c r="AC675" s="172"/>
    </row>
    <row r="676" spans="2:29" s="139" customFormat="1" ht="15" x14ac:dyDescent="0.25">
      <c r="B676" s="141"/>
      <c r="C676" s="142"/>
      <c r="D676" s="147"/>
      <c r="E676" s="148"/>
      <c r="F676" s="143"/>
      <c r="G676" s="144"/>
      <c r="H676" s="143"/>
      <c r="I676" s="144"/>
      <c r="J676" s="145"/>
      <c r="K676" s="146"/>
      <c r="L676" s="116" t="s">
        <v>77</v>
      </c>
      <c r="M676" s="117" t="s">
        <v>137</v>
      </c>
      <c r="N676" s="118">
        <f t="shared" si="72"/>
        <v>0</v>
      </c>
      <c r="O676" s="118">
        <f t="shared" si="73"/>
        <v>0</v>
      </c>
      <c r="P676" s="119">
        <f>SUMIF(Virkedager!C:C,"&lt;" &amp; H676,Virkedager!A:A)-SUMIF(Virkedager!C:C,"&lt;" &amp; F676,Virkedager!A:A)</f>
        <v>0</v>
      </c>
      <c r="Q676" s="120" t="str">
        <f t="shared" si="74"/>
        <v>Operatøraksess</v>
      </c>
      <c r="R676" s="121">
        <f>MATCH(Q676,'SLA-parameter DRIFT'!A:A,0)</f>
        <v>16</v>
      </c>
      <c r="S676" s="118" t="e">
        <f>VLOOKUP(DATE(YEAR(F676),MONTH(F676),DAY(F676)),Virkedager!C:G,IF(E676="B",3,2),0)+INDEX('SLA-parameter DRIFT'!D:D,R676+2)</f>
        <v>#N/A</v>
      </c>
      <c r="T676" s="122" t="e">
        <f>VLOOKUP(DATE(YEAR(F676),MONTH(F676),DAY(F676)),Virkedager!C:G,2,0)+INDEX('SLA-parameter DRIFT'!B:B,R676+1)</f>
        <v>#N/A</v>
      </c>
      <c r="U676" s="173" t="e">
        <f>VLOOKUP(DATE(YEAR(F676),MONTH(F676),DAY(F676)),Virkedager!C:G,IF(E676="B",3,2)+INDEX('SLA-parameter DRIFT'!E:E,R676+0,0),0)+INDEX('SLA-parameter DRIFT'!D:D,R676+1)</f>
        <v>#N/A</v>
      </c>
      <c r="V676" s="122" t="e">
        <f>VLOOKUP(DATE(YEAR(F676),MONTH(F676),DAY(F676)),Virkedager!C:G,2,0)+INDEX('SLA-parameter DRIFT'!B:B,R676+2)</f>
        <v>#N/A</v>
      </c>
      <c r="W676" s="118" t="e">
        <f>VLOOKUP(DATE(YEAR(F676),MONTH(F676),DAY(F676)),Virkedager!C:G,IF(E676="B",4,3)+INDEX('SLA-parameter DRIFT'!E:E,R676+2,0),0)+INDEX('SLA-parameter DRIFT'!D:D,R676+2)</f>
        <v>#N/A</v>
      </c>
      <c r="X676" s="122" t="str">
        <f t="shared" si="75"/>
        <v/>
      </c>
      <c r="Y676" s="119">
        <f>SUMIF(Virkedager!C:C,"&lt;" &amp; H676,Virkedager!A:A)-SUMIF(Virkedager!C:C,"&lt;" &amp; X676,Virkedager!A:A)</f>
        <v>0</v>
      </c>
      <c r="Z676" s="121" t="str">
        <f t="shared" si="76"/>
        <v/>
      </c>
      <c r="AA676" s="123" t="str">
        <f t="shared" si="71"/>
        <v/>
      </c>
      <c r="AB676" s="124" t="str">
        <f t="shared" si="77"/>
        <v/>
      </c>
      <c r="AC676" s="172"/>
    </row>
    <row r="677" spans="2:29" s="139" customFormat="1" ht="15" x14ac:dyDescent="0.25">
      <c r="B677" s="141"/>
      <c r="C677" s="142"/>
      <c r="D677" s="147"/>
      <c r="E677" s="148"/>
      <c r="F677" s="143"/>
      <c r="G677" s="144"/>
      <c r="H677" s="143"/>
      <c r="I677" s="144"/>
      <c r="J677" s="145"/>
      <c r="K677" s="146"/>
      <c r="L677" s="116" t="s">
        <v>77</v>
      </c>
      <c r="M677" s="117" t="s">
        <v>137</v>
      </c>
      <c r="N677" s="118">
        <f t="shared" si="72"/>
        <v>0</v>
      </c>
      <c r="O677" s="118">
        <f t="shared" si="73"/>
        <v>0</v>
      </c>
      <c r="P677" s="119">
        <f>SUMIF(Virkedager!C:C,"&lt;" &amp; H677,Virkedager!A:A)-SUMIF(Virkedager!C:C,"&lt;" &amp; F677,Virkedager!A:A)</f>
        <v>0</v>
      </c>
      <c r="Q677" s="120" t="str">
        <f t="shared" si="74"/>
        <v>Operatøraksess</v>
      </c>
      <c r="R677" s="121">
        <f>MATCH(Q677,'SLA-parameter DRIFT'!A:A,0)</f>
        <v>16</v>
      </c>
      <c r="S677" s="118" t="e">
        <f>VLOOKUP(DATE(YEAR(F677),MONTH(F677),DAY(F677)),Virkedager!C:G,IF(E677="B",3,2),0)+INDEX('SLA-parameter DRIFT'!D:D,R677+2)</f>
        <v>#N/A</v>
      </c>
      <c r="T677" s="122" t="e">
        <f>VLOOKUP(DATE(YEAR(F677),MONTH(F677),DAY(F677)),Virkedager!C:G,2,0)+INDEX('SLA-parameter DRIFT'!B:B,R677+1)</f>
        <v>#N/A</v>
      </c>
      <c r="U677" s="173" t="e">
        <f>VLOOKUP(DATE(YEAR(F677),MONTH(F677),DAY(F677)),Virkedager!C:G,IF(E677="B",3,2)+INDEX('SLA-parameter DRIFT'!E:E,R677+0,0),0)+INDEX('SLA-parameter DRIFT'!D:D,R677+1)</f>
        <v>#N/A</v>
      </c>
      <c r="V677" s="122" t="e">
        <f>VLOOKUP(DATE(YEAR(F677),MONTH(F677),DAY(F677)),Virkedager!C:G,2,0)+INDEX('SLA-parameter DRIFT'!B:B,R677+2)</f>
        <v>#N/A</v>
      </c>
      <c r="W677" s="118" t="e">
        <f>VLOOKUP(DATE(YEAR(F677),MONTH(F677),DAY(F677)),Virkedager!C:G,IF(E677="B",4,3)+INDEX('SLA-parameter DRIFT'!E:E,R677+2,0),0)+INDEX('SLA-parameter DRIFT'!D:D,R677+2)</f>
        <v>#N/A</v>
      </c>
      <c r="X677" s="122" t="str">
        <f t="shared" si="75"/>
        <v/>
      </c>
      <c r="Y677" s="119">
        <f>SUMIF(Virkedager!C:C,"&lt;" &amp; H677,Virkedager!A:A)-SUMIF(Virkedager!C:C,"&lt;" &amp; X677,Virkedager!A:A)</f>
        <v>0</v>
      </c>
      <c r="Z677" s="121" t="str">
        <f t="shared" si="76"/>
        <v/>
      </c>
      <c r="AA677" s="123" t="str">
        <f t="shared" si="71"/>
        <v/>
      </c>
      <c r="AB677" s="124" t="str">
        <f t="shared" si="77"/>
        <v/>
      </c>
      <c r="AC677" s="172"/>
    </row>
    <row r="678" spans="2:29" s="139" customFormat="1" ht="15" x14ac:dyDescent="0.25">
      <c r="B678" s="141"/>
      <c r="C678" s="142"/>
      <c r="D678" s="147"/>
      <c r="E678" s="148"/>
      <c r="F678" s="143"/>
      <c r="G678" s="144"/>
      <c r="H678" s="143"/>
      <c r="I678" s="144"/>
      <c r="J678" s="145"/>
      <c r="K678" s="146"/>
      <c r="L678" s="116" t="s">
        <v>77</v>
      </c>
      <c r="M678" s="117" t="s">
        <v>137</v>
      </c>
      <c r="N678" s="118">
        <f t="shared" si="72"/>
        <v>0</v>
      </c>
      <c r="O678" s="118">
        <f t="shared" si="73"/>
        <v>0</v>
      </c>
      <c r="P678" s="119">
        <f>SUMIF(Virkedager!C:C,"&lt;" &amp; H678,Virkedager!A:A)-SUMIF(Virkedager!C:C,"&lt;" &amp; F678,Virkedager!A:A)</f>
        <v>0</v>
      </c>
      <c r="Q678" s="120" t="str">
        <f t="shared" si="74"/>
        <v>Operatøraksess</v>
      </c>
      <c r="R678" s="121">
        <f>MATCH(Q678,'SLA-parameter DRIFT'!A:A,0)</f>
        <v>16</v>
      </c>
      <c r="S678" s="118" t="e">
        <f>VLOOKUP(DATE(YEAR(F678),MONTH(F678),DAY(F678)),Virkedager!C:G,IF(E678="B",3,2),0)+INDEX('SLA-parameter DRIFT'!D:D,R678+2)</f>
        <v>#N/A</v>
      </c>
      <c r="T678" s="122" t="e">
        <f>VLOOKUP(DATE(YEAR(F678),MONTH(F678),DAY(F678)),Virkedager!C:G,2,0)+INDEX('SLA-parameter DRIFT'!B:B,R678+1)</f>
        <v>#N/A</v>
      </c>
      <c r="U678" s="173" t="e">
        <f>VLOOKUP(DATE(YEAR(F678),MONTH(F678),DAY(F678)),Virkedager!C:G,IF(E678="B",3,2)+INDEX('SLA-parameter DRIFT'!E:E,R678+0,0),0)+INDEX('SLA-parameter DRIFT'!D:D,R678+1)</f>
        <v>#N/A</v>
      </c>
      <c r="V678" s="122" t="e">
        <f>VLOOKUP(DATE(YEAR(F678),MONTH(F678),DAY(F678)),Virkedager!C:G,2,0)+INDEX('SLA-parameter DRIFT'!B:B,R678+2)</f>
        <v>#N/A</v>
      </c>
      <c r="W678" s="118" t="e">
        <f>VLOOKUP(DATE(YEAR(F678),MONTH(F678),DAY(F678)),Virkedager!C:G,IF(E678="B",4,3)+INDEX('SLA-parameter DRIFT'!E:E,R678+2,0),0)+INDEX('SLA-parameter DRIFT'!D:D,R678+2)</f>
        <v>#N/A</v>
      </c>
      <c r="X678" s="122" t="str">
        <f t="shared" si="75"/>
        <v/>
      </c>
      <c r="Y678" s="119">
        <f>SUMIF(Virkedager!C:C,"&lt;" &amp; H678,Virkedager!A:A)-SUMIF(Virkedager!C:C,"&lt;" &amp; X678,Virkedager!A:A)</f>
        <v>0</v>
      </c>
      <c r="Z678" s="121" t="str">
        <f t="shared" si="76"/>
        <v/>
      </c>
      <c r="AA678" s="123" t="str">
        <f t="shared" si="71"/>
        <v/>
      </c>
      <c r="AB678" s="124" t="str">
        <f t="shared" si="77"/>
        <v/>
      </c>
      <c r="AC678" s="172"/>
    </row>
    <row r="679" spans="2:29" s="139" customFormat="1" ht="15" x14ac:dyDescent="0.25">
      <c r="B679" s="141"/>
      <c r="C679" s="142"/>
      <c r="D679" s="147"/>
      <c r="E679" s="148"/>
      <c r="F679" s="143"/>
      <c r="G679" s="144"/>
      <c r="H679" s="143"/>
      <c r="I679" s="144"/>
      <c r="J679" s="145"/>
      <c r="K679" s="146"/>
      <c r="L679" s="116" t="s">
        <v>77</v>
      </c>
      <c r="M679" s="117" t="s">
        <v>137</v>
      </c>
      <c r="N679" s="118">
        <f t="shared" si="72"/>
        <v>0</v>
      </c>
      <c r="O679" s="118">
        <f t="shared" si="73"/>
        <v>0</v>
      </c>
      <c r="P679" s="119">
        <f>SUMIF(Virkedager!C:C,"&lt;" &amp; H679,Virkedager!A:A)-SUMIF(Virkedager!C:C,"&lt;" &amp; F679,Virkedager!A:A)</f>
        <v>0</v>
      </c>
      <c r="Q679" s="120" t="str">
        <f t="shared" si="74"/>
        <v>Operatøraksess</v>
      </c>
      <c r="R679" s="121">
        <f>MATCH(Q679,'SLA-parameter DRIFT'!A:A,0)</f>
        <v>16</v>
      </c>
      <c r="S679" s="118" t="e">
        <f>VLOOKUP(DATE(YEAR(F679),MONTH(F679),DAY(F679)),Virkedager!C:G,IF(E679="B",3,2),0)+INDEX('SLA-parameter DRIFT'!D:D,R679+2)</f>
        <v>#N/A</v>
      </c>
      <c r="T679" s="122" t="e">
        <f>VLOOKUP(DATE(YEAR(F679),MONTH(F679),DAY(F679)),Virkedager!C:G,2,0)+INDEX('SLA-parameter DRIFT'!B:B,R679+1)</f>
        <v>#N/A</v>
      </c>
      <c r="U679" s="173" t="e">
        <f>VLOOKUP(DATE(YEAR(F679),MONTH(F679),DAY(F679)),Virkedager!C:G,IF(E679="B",3,2)+INDEX('SLA-parameter DRIFT'!E:E,R679+0,0),0)+INDEX('SLA-parameter DRIFT'!D:D,R679+1)</f>
        <v>#N/A</v>
      </c>
      <c r="V679" s="122" t="e">
        <f>VLOOKUP(DATE(YEAR(F679),MONTH(F679),DAY(F679)),Virkedager!C:G,2,0)+INDEX('SLA-parameter DRIFT'!B:B,R679+2)</f>
        <v>#N/A</v>
      </c>
      <c r="W679" s="118" t="e">
        <f>VLOOKUP(DATE(YEAR(F679),MONTH(F679),DAY(F679)),Virkedager!C:G,IF(E679="B",4,3)+INDEX('SLA-parameter DRIFT'!E:E,R679+2,0),0)+INDEX('SLA-parameter DRIFT'!D:D,R679+2)</f>
        <v>#N/A</v>
      </c>
      <c r="X679" s="122" t="str">
        <f t="shared" si="75"/>
        <v/>
      </c>
      <c r="Y679" s="119">
        <f>SUMIF(Virkedager!C:C,"&lt;" &amp; H679,Virkedager!A:A)-SUMIF(Virkedager!C:C,"&lt;" &amp; X679,Virkedager!A:A)</f>
        <v>0</v>
      </c>
      <c r="Z679" s="121" t="str">
        <f t="shared" si="76"/>
        <v/>
      </c>
      <c r="AA679" s="123" t="str">
        <f t="shared" si="71"/>
        <v/>
      </c>
      <c r="AB679" s="124" t="str">
        <f t="shared" si="77"/>
        <v/>
      </c>
      <c r="AC679" s="172"/>
    </row>
    <row r="680" spans="2:29" s="139" customFormat="1" ht="15" x14ac:dyDescent="0.25">
      <c r="B680" s="141"/>
      <c r="C680" s="142"/>
      <c r="D680" s="147"/>
      <c r="E680" s="148"/>
      <c r="F680" s="143"/>
      <c r="G680" s="144"/>
      <c r="H680" s="143"/>
      <c r="I680" s="144"/>
      <c r="J680" s="145"/>
      <c r="K680" s="146"/>
      <c r="L680" s="116" t="s">
        <v>77</v>
      </c>
      <c r="M680" s="117" t="s">
        <v>137</v>
      </c>
      <c r="N680" s="118">
        <f t="shared" si="72"/>
        <v>0</v>
      </c>
      <c r="O680" s="118">
        <f t="shared" si="73"/>
        <v>0</v>
      </c>
      <c r="P680" s="119">
        <f>SUMIF(Virkedager!C:C,"&lt;" &amp; H680,Virkedager!A:A)-SUMIF(Virkedager!C:C,"&lt;" &amp; F680,Virkedager!A:A)</f>
        <v>0</v>
      </c>
      <c r="Q680" s="120" t="str">
        <f t="shared" si="74"/>
        <v>Operatøraksess</v>
      </c>
      <c r="R680" s="121">
        <f>MATCH(Q680,'SLA-parameter DRIFT'!A:A,0)</f>
        <v>16</v>
      </c>
      <c r="S680" s="118" t="e">
        <f>VLOOKUP(DATE(YEAR(F680),MONTH(F680),DAY(F680)),Virkedager!C:G,IF(E680="B",3,2),0)+INDEX('SLA-parameter DRIFT'!D:D,R680+2)</f>
        <v>#N/A</v>
      </c>
      <c r="T680" s="122" t="e">
        <f>VLOOKUP(DATE(YEAR(F680),MONTH(F680),DAY(F680)),Virkedager!C:G,2,0)+INDEX('SLA-parameter DRIFT'!B:B,R680+1)</f>
        <v>#N/A</v>
      </c>
      <c r="U680" s="173" t="e">
        <f>VLOOKUP(DATE(YEAR(F680),MONTH(F680),DAY(F680)),Virkedager!C:G,IF(E680="B",3,2)+INDEX('SLA-parameter DRIFT'!E:E,R680+0,0),0)+INDEX('SLA-parameter DRIFT'!D:D,R680+1)</f>
        <v>#N/A</v>
      </c>
      <c r="V680" s="122" t="e">
        <f>VLOOKUP(DATE(YEAR(F680),MONTH(F680),DAY(F680)),Virkedager!C:G,2,0)+INDEX('SLA-parameter DRIFT'!B:B,R680+2)</f>
        <v>#N/A</v>
      </c>
      <c r="W680" s="118" t="e">
        <f>VLOOKUP(DATE(YEAR(F680),MONTH(F680),DAY(F680)),Virkedager!C:G,IF(E680="B",4,3)+INDEX('SLA-parameter DRIFT'!E:E,R680+2,0),0)+INDEX('SLA-parameter DRIFT'!D:D,R680+2)</f>
        <v>#N/A</v>
      </c>
      <c r="X680" s="122" t="str">
        <f t="shared" si="75"/>
        <v/>
      </c>
      <c r="Y680" s="119">
        <f>SUMIF(Virkedager!C:C,"&lt;" &amp; H680,Virkedager!A:A)-SUMIF(Virkedager!C:C,"&lt;" &amp; X680,Virkedager!A:A)</f>
        <v>0</v>
      </c>
      <c r="Z680" s="121" t="str">
        <f t="shared" si="76"/>
        <v/>
      </c>
      <c r="AA680" s="123" t="str">
        <f t="shared" si="71"/>
        <v/>
      </c>
      <c r="AB680" s="124" t="str">
        <f t="shared" si="77"/>
        <v/>
      </c>
      <c r="AC680" s="172"/>
    </row>
    <row r="681" spans="2:29" s="139" customFormat="1" ht="15" x14ac:dyDescent="0.25">
      <c r="B681" s="141"/>
      <c r="C681" s="142"/>
      <c r="D681" s="147"/>
      <c r="E681" s="148"/>
      <c r="F681" s="143"/>
      <c r="G681" s="144"/>
      <c r="H681" s="143"/>
      <c r="I681" s="144"/>
      <c r="J681" s="145"/>
      <c r="K681" s="146"/>
      <c r="L681" s="116" t="s">
        <v>77</v>
      </c>
      <c r="M681" s="117" t="s">
        <v>137</v>
      </c>
      <c r="N681" s="118">
        <f t="shared" si="72"/>
        <v>0</v>
      </c>
      <c r="O681" s="118">
        <f t="shared" si="73"/>
        <v>0</v>
      </c>
      <c r="P681" s="119">
        <f>SUMIF(Virkedager!C:C,"&lt;" &amp; H681,Virkedager!A:A)-SUMIF(Virkedager!C:C,"&lt;" &amp; F681,Virkedager!A:A)</f>
        <v>0</v>
      </c>
      <c r="Q681" s="120" t="str">
        <f t="shared" si="74"/>
        <v>Operatøraksess</v>
      </c>
      <c r="R681" s="121">
        <f>MATCH(Q681,'SLA-parameter DRIFT'!A:A,0)</f>
        <v>16</v>
      </c>
      <c r="S681" s="118" t="e">
        <f>VLOOKUP(DATE(YEAR(F681),MONTH(F681),DAY(F681)),Virkedager!C:G,IF(E681="B",3,2),0)+INDEX('SLA-parameter DRIFT'!D:D,R681+2)</f>
        <v>#N/A</v>
      </c>
      <c r="T681" s="122" t="e">
        <f>VLOOKUP(DATE(YEAR(F681),MONTH(F681),DAY(F681)),Virkedager!C:G,2,0)+INDEX('SLA-parameter DRIFT'!B:B,R681+1)</f>
        <v>#N/A</v>
      </c>
      <c r="U681" s="173" t="e">
        <f>VLOOKUP(DATE(YEAR(F681),MONTH(F681),DAY(F681)),Virkedager!C:G,IF(E681="B",3,2)+INDEX('SLA-parameter DRIFT'!E:E,R681+0,0),0)+INDEX('SLA-parameter DRIFT'!D:D,R681+1)</f>
        <v>#N/A</v>
      </c>
      <c r="V681" s="122" t="e">
        <f>VLOOKUP(DATE(YEAR(F681),MONTH(F681),DAY(F681)),Virkedager!C:G,2,0)+INDEX('SLA-parameter DRIFT'!B:B,R681+2)</f>
        <v>#N/A</v>
      </c>
      <c r="W681" s="118" t="e">
        <f>VLOOKUP(DATE(YEAR(F681),MONTH(F681),DAY(F681)),Virkedager!C:G,IF(E681="B",4,3)+INDEX('SLA-parameter DRIFT'!E:E,R681+2,0),0)+INDEX('SLA-parameter DRIFT'!D:D,R681+2)</f>
        <v>#N/A</v>
      </c>
      <c r="X681" s="122" t="str">
        <f t="shared" si="75"/>
        <v/>
      </c>
      <c r="Y681" s="119">
        <f>SUMIF(Virkedager!C:C,"&lt;" &amp; H681,Virkedager!A:A)-SUMIF(Virkedager!C:C,"&lt;" &amp; X681,Virkedager!A:A)</f>
        <v>0</v>
      </c>
      <c r="Z681" s="121" t="str">
        <f t="shared" si="76"/>
        <v/>
      </c>
      <c r="AA681" s="123" t="str">
        <f t="shared" si="71"/>
        <v/>
      </c>
      <c r="AB681" s="124" t="str">
        <f t="shared" si="77"/>
        <v/>
      </c>
      <c r="AC681" s="172"/>
    </row>
    <row r="682" spans="2:29" s="139" customFormat="1" ht="15" x14ac:dyDescent="0.25">
      <c r="B682" s="141"/>
      <c r="C682" s="142"/>
      <c r="D682" s="147"/>
      <c r="E682" s="148"/>
      <c r="F682" s="143"/>
      <c r="G682" s="144"/>
      <c r="H682" s="143"/>
      <c r="I682" s="144"/>
      <c r="J682" s="145"/>
      <c r="K682" s="146"/>
      <c r="L682" s="116" t="s">
        <v>77</v>
      </c>
      <c r="M682" s="117" t="s">
        <v>137</v>
      </c>
      <c r="N682" s="118">
        <f t="shared" si="72"/>
        <v>0</v>
      </c>
      <c r="O682" s="118">
        <f t="shared" si="73"/>
        <v>0</v>
      </c>
      <c r="P682" s="119">
        <f>SUMIF(Virkedager!C:C,"&lt;" &amp; H682,Virkedager!A:A)-SUMIF(Virkedager!C:C,"&lt;" &amp; F682,Virkedager!A:A)</f>
        <v>0</v>
      </c>
      <c r="Q682" s="120" t="str">
        <f t="shared" si="74"/>
        <v>Operatøraksess</v>
      </c>
      <c r="R682" s="121">
        <f>MATCH(Q682,'SLA-parameter DRIFT'!A:A,0)</f>
        <v>16</v>
      </c>
      <c r="S682" s="118" t="e">
        <f>VLOOKUP(DATE(YEAR(F682),MONTH(F682),DAY(F682)),Virkedager!C:G,IF(E682="B",3,2),0)+INDEX('SLA-parameter DRIFT'!D:D,R682+2)</f>
        <v>#N/A</v>
      </c>
      <c r="T682" s="122" t="e">
        <f>VLOOKUP(DATE(YEAR(F682),MONTH(F682),DAY(F682)),Virkedager!C:G,2,0)+INDEX('SLA-parameter DRIFT'!B:B,R682+1)</f>
        <v>#N/A</v>
      </c>
      <c r="U682" s="173" t="e">
        <f>VLOOKUP(DATE(YEAR(F682),MONTH(F682),DAY(F682)),Virkedager!C:G,IF(E682="B",3,2)+INDEX('SLA-parameter DRIFT'!E:E,R682+0,0),0)+INDEX('SLA-parameter DRIFT'!D:D,R682+1)</f>
        <v>#N/A</v>
      </c>
      <c r="V682" s="122" t="e">
        <f>VLOOKUP(DATE(YEAR(F682),MONTH(F682),DAY(F682)),Virkedager!C:G,2,0)+INDEX('SLA-parameter DRIFT'!B:B,R682+2)</f>
        <v>#N/A</v>
      </c>
      <c r="W682" s="118" t="e">
        <f>VLOOKUP(DATE(YEAR(F682),MONTH(F682),DAY(F682)),Virkedager!C:G,IF(E682="B",4,3)+INDEX('SLA-parameter DRIFT'!E:E,R682+2,0),0)+INDEX('SLA-parameter DRIFT'!D:D,R682+2)</f>
        <v>#N/A</v>
      </c>
      <c r="X682" s="122" t="str">
        <f t="shared" si="75"/>
        <v/>
      </c>
      <c r="Y682" s="119">
        <f>SUMIF(Virkedager!C:C,"&lt;" &amp; H682,Virkedager!A:A)-SUMIF(Virkedager!C:C,"&lt;" &amp; X682,Virkedager!A:A)</f>
        <v>0</v>
      </c>
      <c r="Z682" s="121" t="str">
        <f t="shared" si="76"/>
        <v/>
      </c>
      <c r="AA682" s="123" t="str">
        <f t="shared" si="71"/>
        <v/>
      </c>
      <c r="AB682" s="124" t="str">
        <f t="shared" si="77"/>
        <v/>
      </c>
      <c r="AC682" s="172"/>
    </row>
    <row r="683" spans="2:29" s="139" customFormat="1" ht="15" x14ac:dyDescent="0.25">
      <c r="B683" s="141"/>
      <c r="C683" s="142"/>
      <c r="D683" s="147"/>
      <c r="E683" s="148"/>
      <c r="F683" s="143"/>
      <c r="G683" s="144"/>
      <c r="H683" s="143"/>
      <c r="I683" s="144"/>
      <c r="J683" s="145"/>
      <c r="K683" s="146"/>
      <c r="L683" s="116" t="s">
        <v>77</v>
      </c>
      <c r="M683" s="117" t="s">
        <v>137</v>
      </c>
      <c r="N683" s="118">
        <f t="shared" si="72"/>
        <v>0</v>
      </c>
      <c r="O683" s="118">
        <f t="shared" si="73"/>
        <v>0</v>
      </c>
      <c r="P683" s="119">
        <f>SUMIF(Virkedager!C:C,"&lt;" &amp; H683,Virkedager!A:A)-SUMIF(Virkedager!C:C,"&lt;" &amp; F683,Virkedager!A:A)</f>
        <v>0</v>
      </c>
      <c r="Q683" s="120" t="str">
        <f t="shared" si="74"/>
        <v>Operatøraksess</v>
      </c>
      <c r="R683" s="121">
        <f>MATCH(Q683,'SLA-parameter DRIFT'!A:A,0)</f>
        <v>16</v>
      </c>
      <c r="S683" s="118" t="e">
        <f>VLOOKUP(DATE(YEAR(F683),MONTH(F683),DAY(F683)),Virkedager!C:G,IF(E683="B",3,2),0)+INDEX('SLA-parameter DRIFT'!D:D,R683+2)</f>
        <v>#N/A</v>
      </c>
      <c r="T683" s="122" t="e">
        <f>VLOOKUP(DATE(YEAR(F683),MONTH(F683),DAY(F683)),Virkedager!C:G,2,0)+INDEX('SLA-parameter DRIFT'!B:B,R683+1)</f>
        <v>#N/A</v>
      </c>
      <c r="U683" s="173" t="e">
        <f>VLOOKUP(DATE(YEAR(F683),MONTH(F683),DAY(F683)),Virkedager!C:G,IF(E683="B",3,2)+INDEX('SLA-parameter DRIFT'!E:E,R683+0,0),0)+INDEX('SLA-parameter DRIFT'!D:D,R683+1)</f>
        <v>#N/A</v>
      </c>
      <c r="V683" s="122" t="e">
        <f>VLOOKUP(DATE(YEAR(F683),MONTH(F683),DAY(F683)),Virkedager!C:G,2,0)+INDEX('SLA-parameter DRIFT'!B:B,R683+2)</f>
        <v>#N/A</v>
      </c>
      <c r="W683" s="118" t="e">
        <f>VLOOKUP(DATE(YEAR(F683),MONTH(F683),DAY(F683)),Virkedager!C:G,IF(E683="B",4,3)+INDEX('SLA-parameter DRIFT'!E:E,R683+2,0),0)+INDEX('SLA-parameter DRIFT'!D:D,R683+2)</f>
        <v>#N/A</v>
      </c>
      <c r="X683" s="122" t="str">
        <f t="shared" si="75"/>
        <v/>
      </c>
      <c r="Y683" s="119">
        <f>SUMIF(Virkedager!C:C,"&lt;" &amp; H683,Virkedager!A:A)-SUMIF(Virkedager!C:C,"&lt;" &amp; X683,Virkedager!A:A)</f>
        <v>0</v>
      </c>
      <c r="Z683" s="121" t="str">
        <f t="shared" si="76"/>
        <v/>
      </c>
      <c r="AA683" s="123" t="str">
        <f t="shared" si="71"/>
        <v/>
      </c>
      <c r="AB683" s="124" t="str">
        <f t="shared" si="77"/>
        <v/>
      </c>
      <c r="AC683" s="172"/>
    </row>
    <row r="684" spans="2:29" s="139" customFormat="1" ht="15" x14ac:dyDescent="0.25">
      <c r="B684" s="141"/>
      <c r="C684" s="142"/>
      <c r="D684" s="147"/>
      <c r="E684" s="148"/>
      <c r="F684" s="143"/>
      <c r="G684" s="144"/>
      <c r="H684" s="143"/>
      <c r="I684" s="144"/>
      <c r="J684" s="145"/>
      <c r="K684" s="146"/>
      <c r="L684" s="116" t="s">
        <v>77</v>
      </c>
      <c r="M684" s="117" t="s">
        <v>137</v>
      </c>
      <c r="N684" s="118">
        <f t="shared" si="72"/>
        <v>0</v>
      </c>
      <c r="O684" s="118">
        <f t="shared" si="73"/>
        <v>0</v>
      </c>
      <c r="P684" s="119">
        <f>SUMIF(Virkedager!C:C,"&lt;" &amp; H684,Virkedager!A:A)-SUMIF(Virkedager!C:C,"&lt;" &amp; F684,Virkedager!A:A)</f>
        <v>0</v>
      </c>
      <c r="Q684" s="120" t="str">
        <f t="shared" si="74"/>
        <v>Operatøraksess</v>
      </c>
      <c r="R684" s="121">
        <f>MATCH(Q684,'SLA-parameter DRIFT'!A:A,0)</f>
        <v>16</v>
      </c>
      <c r="S684" s="118" t="e">
        <f>VLOOKUP(DATE(YEAR(F684),MONTH(F684),DAY(F684)),Virkedager!C:G,IF(E684="B",3,2),0)+INDEX('SLA-parameter DRIFT'!D:D,R684+2)</f>
        <v>#N/A</v>
      </c>
      <c r="T684" s="122" t="e">
        <f>VLOOKUP(DATE(YEAR(F684),MONTH(F684),DAY(F684)),Virkedager!C:G,2,0)+INDEX('SLA-parameter DRIFT'!B:B,R684+1)</f>
        <v>#N/A</v>
      </c>
      <c r="U684" s="173" t="e">
        <f>VLOOKUP(DATE(YEAR(F684),MONTH(F684),DAY(F684)),Virkedager!C:G,IF(E684="B",3,2)+INDEX('SLA-parameter DRIFT'!E:E,R684+0,0),0)+INDEX('SLA-parameter DRIFT'!D:D,R684+1)</f>
        <v>#N/A</v>
      </c>
      <c r="V684" s="122" t="e">
        <f>VLOOKUP(DATE(YEAR(F684),MONTH(F684),DAY(F684)),Virkedager!C:G,2,0)+INDEX('SLA-parameter DRIFT'!B:B,R684+2)</f>
        <v>#N/A</v>
      </c>
      <c r="W684" s="118" t="e">
        <f>VLOOKUP(DATE(YEAR(F684),MONTH(F684),DAY(F684)),Virkedager!C:G,IF(E684="B",4,3)+INDEX('SLA-parameter DRIFT'!E:E,R684+2,0),0)+INDEX('SLA-parameter DRIFT'!D:D,R684+2)</f>
        <v>#N/A</v>
      </c>
      <c r="X684" s="122" t="str">
        <f t="shared" si="75"/>
        <v/>
      </c>
      <c r="Y684" s="119">
        <f>SUMIF(Virkedager!C:C,"&lt;" &amp; H684,Virkedager!A:A)-SUMIF(Virkedager!C:C,"&lt;" &amp; X684,Virkedager!A:A)</f>
        <v>0</v>
      </c>
      <c r="Z684" s="121" t="str">
        <f t="shared" si="76"/>
        <v/>
      </c>
      <c r="AA684" s="123" t="str">
        <f t="shared" si="71"/>
        <v/>
      </c>
      <c r="AB684" s="124" t="str">
        <f t="shared" si="77"/>
        <v/>
      </c>
      <c r="AC684" s="172"/>
    </row>
    <row r="685" spans="2:29" s="139" customFormat="1" ht="15" x14ac:dyDescent="0.25">
      <c r="B685" s="141"/>
      <c r="C685" s="142"/>
      <c r="D685" s="147"/>
      <c r="E685" s="148"/>
      <c r="F685" s="143"/>
      <c r="G685" s="144"/>
      <c r="H685" s="143"/>
      <c r="I685" s="144"/>
      <c r="J685" s="145"/>
      <c r="K685" s="146"/>
      <c r="L685" s="116" t="s">
        <v>77</v>
      </c>
      <c r="M685" s="117" t="s">
        <v>137</v>
      </c>
      <c r="N685" s="118">
        <f t="shared" si="72"/>
        <v>0</v>
      </c>
      <c r="O685" s="118">
        <f t="shared" si="73"/>
        <v>0</v>
      </c>
      <c r="P685" s="119">
        <f>SUMIF(Virkedager!C:C,"&lt;" &amp; H685,Virkedager!A:A)-SUMIF(Virkedager!C:C,"&lt;" &amp; F685,Virkedager!A:A)</f>
        <v>0</v>
      </c>
      <c r="Q685" s="120" t="str">
        <f t="shared" si="74"/>
        <v>Operatøraksess</v>
      </c>
      <c r="R685" s="121">
        <f>MATCH(Q685,'SLA-parameter DRIFT'!A:A,0)</f>
        <v>16</v>
      </c>
      <c r="S685" s="118" t="e">
        <f>VLOOKUP(DATE(YEAR(F685),MONTH(F685),DAY(F685)),Virkedager!C:G,IF(E685="B",3,2),0)+INDEX('SLA-parameter DRIFT'!D:D,R685+2)</f>
        <v>#N/A</v>
      </c>
      <c r="T685" s="122" t="e">
        <f>VLOOKUP(DATE(YEAR(F685),MONTH(F685),DAY(F685)),Virkedager!C:G,2,0)+INDEX('SLA-parameter DRIFT'!B:B,R685+1)</f>
        <v>#N/A</v>
      </c>
      <c r="U685" s="173" t="e">
        <f>VLOOKUP(DATE(YEAR(F685),MONTH(F685),DAY(F685)),Virkedager!C:G,IF(E685="B",3,2)+INDEX('SLA-parameter DRIFT'!E:E,R685+0,0),0)+INDEX('SLA-parameter DRIFT'!D:D,R685+1)</f>
        <v>#N/A</v>
      </c>
      <c r="V685" s="122" t="e">
        <f>VLOOKUP(DATE(YEAR(F685),MONTH(F685),DAY(F685)),Virkedager!C:G,2,0)+INDEX('SLA-parameter DRIFT'!B:B,R685+2)</f>
        <v>#N/A</v>
      </c>
      <c r="W685" s="118" t="e">
        <f>VLOOKUP(DATE(YEAR(F685),MONTH(F685),DAY(F685)),Virkedager!C:G,IF(E685="B",4,3)+INDEX('SLA-parameter DRIFT'!E:E,R685+2,0),0)+INDEX('SLA-parameter DRIFT'!D:D,R685+2)</f>
        <v>#N/A</v>
      </c>
      <c r="X685" s="122" t="str">
        <f t="shared" si="75"/>
        <v/>
      </c>
      <c r="Y685" s="119">
        <f>SUMIF(Virkedager!C:C,"&lt;" &amp; H685,Virkedager!A:A)-SUMIF(Virkedager!C:C,"&lt;" &amp; X685,Virkedager!A:A)</f>
        <v>0</v>
      </c>
      <c r="Z685" s="121" t="str">
        <f t="shared" si="76"/>
        <v/>
      </c>
      <c r="AA685" s="123" t="str">
        <f t="shared" si="71"/>
        <v/>
      </c>
      <c r="AB685" s="124" t="str">
        <f t="shared" si="77"/>
        <v/>
      </c>
      <c r="AC685" s="172"/>
    </row>
    <row r="686" spans="2:29" s="139" customFormat="1" ht="15" x14ac:dyDescent="0.25">
      <c r="B686" s="141"/>
      <c r="C686" s="142"/>
      <c r="D686" s="147"/>
      <c r="E686" s="148"/>
      <c r="F686" s="143"/>
      <c r="G686" s="144"/>
      <c r="H686" s="143"/>
      <c r="I686" s="144"/>
      <c r="J686" s="145"/>
      <c r="K686" s="146"/>
      <c r="L686" s="116" t="s">
        <v>77</v>
      </c>
      <c r="M686" s="117" t="s">
        <v>137</v>
      </c>
      <c r="N686" s="118">
        <f t="shared" si="72"/>
        <v>0</v>
      </c>
      <c r="O686" s="118">
        <f t="shared" si="73"/>
        <v>0</v>
      </c>
      <c r="P686" s="119">
        <f>SUMIF(Virkedager!C:C,"&lt;" &amp; H686,Virkedager!A:A)-SUMIF(Virkedager!C:C,"&lt;" &amp; F686,Virkedager!A:A)</f>
        <v>0</v>
      </c>
      <c r="Q686" s="120" t="str">
        <f t="shared" si="74"/>
        <v>Operatøraksess</v>
      </c>
      <c r="R686" s="121">
        <f>MATCH(Q686,'SLA-parameter DRIFT'!A:A,0)</f>
        <v>16</v>
      </c>
      <c r="S686" s="118" t="e">
        <f>VLOOKUP(DATE(YEAR(F686),MONTH(F686),DAY(F686)),Virkedager!C:G,IF(E686="B",3,2),0)+INDEX('SLA-parameter DRIFT'!D:D,R686+2)</f>
        <v>#N/A</v>
      </c>
      <c r="T686" s="122" t="e">
        <f>VLOOKUP(DATE(YEAR(F686),MONTH(F686),DAY(F686)),Virkedager!C:G,2,0)+INDEX('SLA-parameter DRIFT'!B:B,R686+1)</f>
        <v>#N/A</v>
      </c>
      <c r="U686" s="173" t="e">
        <f>VLOOKUP(DATE(YEAR(F686),MONTH(F686),DAY(F686)),Virkedager!C:G,IF(E686="B",3,2)+INDEX('SLA-parameter DRIFT'!E:E,R686+0,0),0)+INDEX('SLA-parameter DRIFT'!D:D,R686+1)</f>
        <v>#N/A</v>
      </c>
      <c r="V686" s="122" t="e">
        <f>VLOOKUP(DATE(YEAR(F686),MONTH(F686),DAY(F686)),Virkedager!C:G,2,0)+INDEX('SLA-parameter DRIFT'!B:B,R686+2)</f>
        <v>#N/A</v>
      </c>
      <c r="W686" s="118" t="e">
        <f>VLOOKUP(DATE(YEAR(F686),MONTH(F686),DAY(F686)),Virkedager!C:G,IF(E686="B",4,3)+INDEX('SLA-parameter DRIFT'!E:E,R686+2,0),0)+INDEX('SLA-parameter DRIFT'!D:D,R686+2)</f>
        <v>#N/A</v>
      </c>
      <c r="X686" s="122" t="str">
        <f t="shared" si="75"/>
        <v/>
      </c>
      <c r="Y686" s="119">
        <f>SUMIF(Virkedager!C:C,"&lt;" &amp; H686,Virkedager!A:A)-SUMIF(Virkedager!C:C,"&lt;" &amp; X686,Virkedager!A:A)</f>
        <v>0</v>
      </c>
      <c r="Z686" s="121" t="str">
        <f t="shared" si="76"/>
        <v/>
      </c>
      <c r="AA686" s="123" t="str">
        <f t="shared" si="71"/>
        <v/>
      </c>
      <c r="AB686" s="124" t="str">
        <f t="shared" si="77"/>
        <v/>
      </c>
      <c r="AC686" s="172"/>
    </row>
    <row r="687" spans="2:29" s="139" customFormat="1" ht="15" x14ac:dyDescent="0.25">
      <c r="B687" s="141"/>
      <c r="C687" s="142"/>
      <c r="D687" s="147"/>
      <c r="E687" s="148"/>
      <c r="F687" s="143"/>
      <c r="G687" s="144"/>
      <c r="H687" s="143"/>
      <c r="I687" s="144"/>
      <c r="J687" s="145"/>
      <c r="K687" s="146"/>
      <c r="L687" s="116" t="s">
        <v>77</v>
      </c>
      <c r="M687" s="117" t="s">
        <v>137</v>
      </c>
      <c r="N687" s="118">
        <f t="shared" si="72"/>
        <v>0</v>
      </c>
      <c r="O687" s="118">
        <f t="shared" si="73"/>
        <v>0</v>
      </c>
      <c r="P687" s="119">
        <f>SUMIF(Virkedager!C:C,"&lt;" &amp; H687,Virkedager!A:A)-SUMIF(Virkedager!C:C,"&lt;" &amp; F687,Virkedager!A:A)</f>
        <v>0</v>
      </c>
      <c r="Q687" s="120" t="str">
        <f t="shared" si="74"/>
        <v>Operatøraksess</v>
      </c>
      <c r="R687" s="121">
        <f>MATCH(Q687,'SLA-parameter DRIFT'!A:A,0)</f>
        <v>16</v>
      </c>
      <c r="S687" s="118" t="e">
        <f>VLOOKUP(DATE(YEAR(F687),MONTH(F687),DAY(F687)),Virkedager!C:G,IF(E687="B",3,2),0)+INDEX('SLA-parameter DRIFT'!D:D,R687+2)</f>
        <v>#N/A</v>
      </c>
      <c r="T687" s="122" t="e">
        <f>VLOOKUP(DATE(YEAR(F687),MONTH(F687),DAY(F687)),Virkedager!C:G,2,0)+INDEX('SLA-parameter DRIFT'!B:B,R687+1)</f>
        <v>#N/A</v>
      </c>
      <c r="U687" s="173" t="e">
        <f>VLOOKUP(DATE(YEAR(F687),MONTH(F687),DAY(F687)),Virkedager!C:G,IF(E687="B",3,2)+INDEX('SLA-parameter DRIFT'!E:E,R687+0,0),0)+INDEX('SLA-parameter DRIFT'!D:D,R687+1)</f>
        <v>#N/A</v>
      </c>
      <c r="V687" s="122" t="e">
        <f>VLOOKUP(DATE(YEAR(F687),MONTH(F687),DAY(F687)),Virkedager!C:G,2,0)+INDEX('SLA-parameter DRIFT'!B:B,R687+2)</f>
        <v>#N/A</v>
      </c>
      <c r="W687" s="118" t="e">
        <f>VLOOKUP(DATE(YEAR(F687),MONTH(F687),DAY(F687)),Virkedager!C:G,IF(E687="B",4,3)+INDEX('SLA-parameter DRIFT'!E:E,R687+2,0),0)+INDEX('SLA-parameter DRIFT'!D:D,R687+2)</f>
        <v>#N/A</v>
      </c>
      <c r="X687" s="122" t="str">
        <f t="shared" si="75"/>
        <v/>
      </c>
      <c r="Y687" s="119">
        <f>SUMIF(Virkedager!C:C,"&lt;" &amp; H687,Virkedager!A:A)-SUMIF(Virkedager!C:C,"&lt;" &amp; X687,Virkedager!A:A)</f>
        <v>0</v>
      </c>
      <c r="Z687" s="121" t="str">
        <f t="shared" si="76"/>
        <v/>
      </c>
      <c r="AA687" s="123" t="str">
        <f t="shared" si="71"/>
        <v/>
      </c>
      <c r="AB687" s="124" t="str">
        <f t="shared" si="77"/>
        <v/>
      </c>
      <c r="AC687" s="172"/>
    </row>
    <row r="688" spans="2:29" s="139" customFormat="1" ht="15" x14ac:dyDescent="0.25">
      <c r="B688" s="141"/>
      <c r="C688" s="142"/>
      <c r="D688" s="147"/>
      <c r="E688" s="148"/>
      <c r="F688" s="143"/>
      <c r="G688" s="144"/>
      <c r="H688" s="143"/>
      <c r="I688" s="144"/>
      <c r="J688" s="145"/>
      <c r="K688" s="146"/>
      <c r="L688" s="116" t="s">
        <v>77</v>
      </c>
      <c r="M688" s="117" t="s">
        <v>137</v>
      </c>
      <c r="N688" s="118">
        <f t="shared" si="72"/>
        <v>0</v>
      </c>
      <c r="O688" s="118">
        <f t="shared" si="73"/>
        <v>0</v>
      </c>
      <c r="P688" s="119">
        <f>SUMIF(Virkedager!C:C,"&lt;" &amp; H688,Virkedager!A:A)-SUMIF(Virkedager!C:C,"&lt;" &amp; F688,Virkedager!A:A)</f>
        <v>0</v>
      </c>
      <c r="Q688" s="120" t="str">
        <f t="shared" si="74"/>
        <v>Operatøraksess</v>
      </c>
      <c r="R688" s="121">
        <f>MATCH(Q688,'SLA-parameter DRIFT'!A:A,0)</f>
        <v>16</v>
      </c>
      <c r="S688" s="118" t="e">
        <f>VLOOKUP(DATE(YEAR(F688),MONTH(F688),DAY(F688)),Virkedager!C:G,IF(E688="B",3,2),0)+INDEX('SLA-parameter DRIFT'!D:D,R688+2)</f>
        <v>#N/A</v>
      </c>
      <c r="T688" s="122" t="e">
        <f>VLOOKUP(DATE(YEAR(F688),MONTH(F688),DAY(F688)),Virkedager!C:G,2,0)+INDEX('SLA-parameter DRIFT'!B:B,R688+1)</f>
        <v>#N/A</v>
      </c>
      <c r="U688" s="173" t="e">
        <f>VLOOKUP(DATE(YEAR(F688),MONTH(F688),DAY(F688)),Virkedager!C:G,IF(E688="B",3,2)+INDEX('SLA-parameter DRIFT'!E:E,R688+0,0),0)+INDEX('SLA-parameter DRIFT'!D:D,R688+1)</f>
        <v>#N/A</v>
      </c>
      <c r="V688" s="122" t="e">
        <f>VLOOKUP(DATE(YEAR(F688),MONTH(F688),DAY(F688)),Virkedager!C:G,2,0)+INDEX('SLA-parameter DRIFT'!B:B,R688+2)</f>
        <v>#N/A</v>
      </c>
      <c r="W688" s="118" t="e">
        <f>VLOOKUP(DATE(YEAR(F688),MONTH(F688),DAY(F688)),Virkedager!C:G,IF(E688="B",4,3)+INDEX('SLA-parameter DRIFT'!E:E,R688+2,0),0)+INDEX('SLA-parameter DRIFT'!D:D,R688+2)</f>
        <v>#N/A</v>
      </c>
      <c r="X688" s="122" t="str">
        <f t="shared" si="75"/>
        <v/>
      </c>
      <c r="Y688" s="119">
        <f>SUMIF(Virkedager!C:C,"&lt;" &amp; H688,Virkedager!A:A)-SUMIF(Virkedager!C:C,"&lt;" &amp; X688,Virkedager!A:A)</f>
        <v>0</v>
      </c>
      <c r="Z688" s="121" t="str">
        <f t="shared" si="76"/>
        <v/>
      </c>
      <c r="AA688" s="123" t="str">
        <f t="shared" si="71"/>
        <v/>
      </c>
      <c r="AB688" s="124" t="str">
        <f t="shared" si="77"/>
        <v/>
      </c>
      <c r="AC688" s="172"/>
    </row>
    <row r="689" spans="2:29" s="139" customFormat="1" ht="15" x14ac:dyDescent="0.25">
      <c r="B689" s="141"/>
      <c r="C689" s="142"/>
      <c r="D689" s="147"/>
      <c r="E689" s="148"/>
      <c r="F689" s="143"/>
      <c r="G689" s="144"/>
      <c r="H689" s="143"/>
      <c r="I689" s="144"/>
      <c r="J689" s="145"/>
      <c r="K689" s="146"/>
      <c r="L689" s="116" t="s">
        <v>77</v>
      </c>
      <c r="M689" s="117" t="s">
        <v>137</v>
      </c>
      <c r="N689" s="118">
        <f t="shared" si="72"/>
        <v>0</v>
      </c>
      <c r="O689" s="118">
        <f t="shared" si="73"/>
        <v>0</v>
      </c>
      <c r="P689" s="119">
        <f>SUMIF(Virkedager!C:C,"&lt;" &amp; H689,Virkedager!A:A)-SUMIF(Virkedager!C:C,"&lt;" &amp; F689,Virkedager!A:A)</f>
        <v>0</v>
      </c>
      <c r="Q689" s="120" t="str">
        <f t="shared" si="74"/>
        <v>Operatøraksess</v>
      </c>
      <c r="R689" s="121">
        <f>MATCH(Q689,'SLA-parameter DRIFT'!A:A,0)</f>
        <v>16</v>
      </c>
      <c r="S689" s="118" t="e">
        <f>VLOOKUP(DATE(YEAR(F689),MONTH(F689),DAY(F689)),Virkedager!C:G,IF(E689="B",3,2),0)+INDEX('SLA-parameter DRIFT'!D:D,R689+2)</f>
        <v>#N/A</v>
      </c>
      <c r="T689" s="122" t="e">
        <f>VLOOKUP(DATE(YEAR(F689),MONTH(F689),DAY(F689)),Virkedager!C:G,2,0)+INDEX('SLA-parameter DRIFT'!B:B,R689+1)</f>
        <v>#N/A</v>
      </c>
      <c r="U689" s="173" t="e">
        <f>VLOOKUP(DATE(YEAR(F689),MONTH(F689),DAY(F689)),Virkedager!C:G,IF(E689="B",3,2)+INDEX('SLA-parameter DRIFT'!E:E,R689+0,0),0)+INDEX('SLA-parameter DRIFT'!D:D,R689+1)</f>
        <v>#N/A</v>
      </c>
      <c r="V689" s="122" t="e">
        <f>VLOOKUP(DATE(YEAR(F689),MONTH(F689),DAY(F689)),Virkedager!C:G,2,0)+INDEX('SLA-parameter DRIFT'!B:B,R689+2)</f>
        <v>#N/A</v>
      </c>
      <c r="W689" s="118" t="e">
        <f>VLOOKUP(DATE(YEAR(F689),MONTH(F689),DAY(F689)),Virkedager!C:G,IF(E689="B",4,3)+INDEX('SLA-parameter DRIFT'!E:E,R689+2,0),0)+INDEX('SLA-parameter DRIFT'!D:D,R689+2)</f>
        <v>#N/A</v>
      </c>
      <c r="X689" s="122" t="str">
        <f t="shared" si="75"/>
        <v/>
      </c>
      <c r="Y689" s="119">
        <f>SUMIF(Virkedager!C:C,"&lt;" &amp; H689,Virkedager!A:A)-SUMIF(Virkedager!C:C,"&lt;" &amp; X689,Virkedager!A:A)</f>
        <v>0</v>
      </c>
      <c r="Z689" s="121" t="str">
        <f t="shared" si="76"/>
        <v/>
      </c>
      <c r="AA689" s="123" t="str">
        <f t="shared" si="71"/>
        <v/>
      </c>
      <c r="AB689" s="124" t="str">
        <f t="shared" si="77"/>
        <v/>
      </c>
      <c r="AC689" s="172"/>
    </row>
    <row r="690" spans="2:29" s="139" customFormat="1" ht="15" x14ac:dyDescent="0.25">
      <c r="B690" s="141"/>
      <c r="C690" s="142"/>
      <c r="D690" s="147"/>
      <c r="E690" s="148"/>
      <c r="F690" s="143"/>
      <c r="G690" s="144"/>
      <c r="H690" s="143"/>
      <c r="I690" s="144"/>
      <c r="J690" s="145"/>
      <c r="K690" s="146"/>
      <c r="L690" s="116" t="s">
        <v>77</v>
      </c>
      <c r="M690" s="117" t="s">
        <v>137</v>
      </c>
      <c r="N690" s="118">
        <f t="shared" si="72"/>
        <v>0</v>
      </c>
      <c r="O690" s="118">
        <f t="shared" si="73"/>
        <v>0</v>
      </c>
      <c r="P690" s="119">
        <f>SUMIF(Virkedager!C:C,"&lt;" &amp; H690,Virkedager!A:A)-SUMIF(Virkedager!C:C,"&lt;" &amp; F690,Virkedager!A:A)</f>
        <v>0</v>
      </c>
      <c r="Q690" s="120" t="str">
        <f t="shared" si="74"/>
        <v>Operatøraksess</v>
      </c>
      <c r="R690" s="121">
        <f>MATCH(Q690,'SLA-parameter DRIFT'!A:A,0)</f>
        <v>16</v>
      </c>
      <c r="S690" s="118" t="e">
        <f>VLOOKUP(DATE(YEAR(F690),MONTH(F690),DAY(F690)),Virkedager!C:G,IF(E690="B",3,2),0)+INDEX('SLA-parameter DRIFT'!D:D,R690+2)</f>
        <v>#N/A</v>
      </c>
      <c r="T690" s="122" t="e">
        <f>VLOOKUP(DATE(YEAR(F690),MONTH(F690),DAY(F690)),Virkedager!C:G,2,0)+INDEX('SLA-parameter DRIFT'!B:B,R690+1)</f>
        <v>#N/A</v>
      </c>
      <c r="U690" s="173" t="e">
        <f>VLOOKUP(DATE(YEAR(F690),MONTH(F690),DAY(F690)),Virkedager!C:G,IF(E690="B",3,2)+INDEX('SLA-parameter DRIFT'!E:E,R690+0,0),0)+INDEX('SLA-parameter DRIFT'!D:D,R690+1)</f>
        <v>#N/A</v>
      </c>
      <c r="V690" s="122" t="e">
        <f>VLOOKUP(DATE(YEAR(F690),MONTH(F690),DAY(F690)),Virkedager!C:G,2,0)+INDEX('SLA-parameter DRIFT'!B:B,R690+2)</f>
        <v>#N/A</v>
      </c>
      <c r="W690" s="118" t="e">
        <f>VLOOKUP(DATE(YEAR(F690),MONTH(F690),DAY(F690)),Virkedager!C:G,IF(E690="B",4,3)+INDEX('SLA-parameter DRIFT'!E:E,R690+2,0),0)+INDEX('SLA-parameter DRIFT'!D:D,R690+2)</f>
        <v>#N/A</v>
      </c>
      <c r="X690" s="122" t="str">
        <f t="shared" si="75"/>
        <v/>
      </c>
      <c r="Y690" s="119">
        <f>SUMIF(Virkedager!C:C,"&lt;" &amp; H690,Virkedager!A:A)-SUMIF(Virkedager!C:C,"&lt;" &amp; X690,Virkedager!A:A)</f>
        <v>0</v>
      </c>
      <c r="Z690" s="121" t="str">
        <f t="shared" si="76"/>
        <v/>
      </c>
      <c r="AA690" s="123" t="str">
        <f t="shared" si="71"/>
        <v/>
      </c>
      <c r="AB690" s="124" t="str">
        <f t="shared" si="77"/>
        <v/>
      </c>
      <c r="AC690" s="172"/>
    </row>
    <row r="691" spans="2:29" s="139" customFormat="1" ht="15" x14ac:dyDescent="0.25">
      <c r="B691" s="141"/>
      <c r="C691" s="142"/>
      <c r="D691" s="147"/>
      <c r="E691" s="148"/>
      <c r="F691" s="143"/>
      <c r="G691" s="144"/>
      <c r="H691" s="143"/>
      <c r="I691" s="144"/>
      <c r="J691" s="145"/>
      <c r="K691" s="146"/>
      <c r="L691" s="116" t="s">
        <v>77</v>
      </c>
      <c r="M691" s="117" t="s">
        <v>137</v>
      </c>
      <c r="N691" s="118">
        <f t="shared" si="72"/>
        <v>0</v>
      </c>
      <c r="O691" s="118">
        <f t="shared" si="73"/>
        <v>0</v>
      </c>
      <c r="P691" s="119">
        <f>SUMIF(Virkedager!C:C,"&lt;" &amp; H691,Virkedager!A:A)-SUMIF(Virkedager!C:C,"&lt;" &amp; F691,Virkedager!A:A)</f>
        <v>0</v>
      </c>
      <c r="Q691" s="120" t="str">
        <f t="shared" si="74"/>
        <v>Operatøraksess</v>
      </c>
      <c r="R691" s="121">
        <f>MATCH(Q691,'SLA-parameter DRIFT'!A:A,0)</f>
        <v>16</v>
      </c>
      <c r="S691" s="118" t="e">
        <f>VLOOKUP(DATE(YEAR(F691),MONTH(F691),DAY(F691)),Virkedager!C:G,IF(E691="B",3,2),0)+INDEX('SLA-parameter DRIFT'!D:D,R691+2)</f>
        <v>#N/A</v>
      </c>
      <c r="T691" s="122" t="e">
        <f>VLOOKUP(DATE(YEAR(F691),MONTH(F691),DAY(F691)),Virkedager!C:G,2,0)+INDEX('SLA-parameter DRIFT'!B:B,R691+1)</f>
        <v>#N/A</v>
      </c>
      <c r="U691" s="173" t="e">
        <f>VLOOKUP(DATE(YEAR(F691),MONTH(F691),DAY(F691)),Virkedager!C:G,IF(E691="B",3,2)+INDEX('SLA-parameter DRIFT'!E:E,R691+0,0),0)+INDEX('SLA-parameter DRIFT'!D:D,R691+1)</f>
        <v>#N/A</v>
      </c>
      <c r="V691" s="122" t="e">
        <f>VLOOKUP(DATE(YEAR(F691),MONTH(F691),DAY(F691)),Virkedager!C:G,2,0)+INDEX('SLA-parameter DRIFT'!B:B,R691+2)</f>
        <v>#N/A</v>
      </c>
      <c r="W691" s="118" t="e">
        <f>VLOOKUP(DATE(YEAR(F691),MONTH(F691),DAY(F691)),Virkedager!C:G,IF(E691="B",4,3)+INDEX('SLA-parameter DRIFT'!E:E,R691+2,0),0)+INDEX('SLA-parameter DRIFT'!D:D,R691+2)</f>
        <v>#N/A</v>
      </c>
      <c r="X691" s="122" t="str">
        <f t="shared" si="75"/>
        <v/>
      </c>
      <c r="Y691" s="119">
        <f>SUMIF(Virkedager!C:C,"&lt;" &amp; H691,Virkedager!A:A)-SUMIF(Virkedager!C:C,"&lt;" &amp; X691,Virkedager!A:A)</f>
        <v>0</v>
      </c>
      <c r="Z691" s="121" t="str">
        <f t="shared" si="76"/>
        <v/>
      </c>
      <c r="AA691" s="123" t="str">
        <f t="shared" si="71"/>
        <v/>
      </c>
      <c r="AB691" s="124" t="str">
        <f t="shared" si="77"/>
        <v/>
      </c>
      <c r="AC691" s="172"/>
    </row>
    <row r="692" spans="2:29" s="139" customFormat="1" ht="15" x14ac:dyDescent="0.25">
      <c r="B692" s="141"/>
      <c r="C692" s="142"/>
      <c r="D692" s="147"/>
      <c r="E692" s="148"/>
      <c r="F692" s="143"/>
      <c r="G692" s="144"/>
      <c r="H692" s="143"/>
      <c r="I692" s="144"/>
      <c r="J692" s="145"/>
      <c r="K692" s="146"/>
      <c r="L692" s="116" t="s">
        <v>77</v>
      </c>
      <c r="M692" s="117" t="s">
        <v>137</v>
      </c>
      <c r="N692" s="118">
        <f t="shared" si="72"/>
        <v>0</v>
      </c>
      <c r="O692" s="118">
        <f t="shared" si="73"/>
        <v>0</v>
      </c>
      <c r="P692" s="119">
        <f>SUMIF(Virkedager!C:C,"&lt;" &amp; H692,Virkedager!A:A)-SUMIF(Virkedager!C:C,"&lt;" &amp; F692,Virkedager!A:A)</f>
        <v>0</v>
      </c>
      <c r="Q692" s="120" t="str">
        <f t="shared" si="74"/>
        <v>Operatøraksess</v>
      </c>
      <c r="R692" s="121">
        <f>MATCH(Q692,'SLA-parameter DRIFT'!A:A,0)</f>
        <v>16</v>
      </c>
      <c r="S692" s="118" t="e">
        <f>VLOOKUP(DATE(YEAR(F692),MONTH(F692),DAY(F692)),Virkedager!C:G,IF(E692="B",3,2),0)+INDEX('SLA-parameter DRIFT'!D:D,R692+2)</f>
        <v>#N/A</v>
      </c>
      <c r="T692" s="122" t="e">
        <f>VLOOKUP(DATE(YEAR(F692),MONTH(F692),DAY(F692)),Virkedager!C:G,2,0)+INDEX('SLA-parameter DRIFT'!B:B,R692+1)</f>
        <v>#N/A</v>
      </c>
      <c r="U692" s="173" t="e">
        <f>VLOOKUP(DATE(YEAR(F692),MONTH(F692),DAY(F692)),Virkedager!C:G,IF(E692="B",3,2)+INDEX('SLA-parameter DRIFT'!E:E,R692+0,0),0)+INDEX('SLA-parameter DRIFT'!D:D,R692+1)</f>
        <v>#N/A</v>
      </c>
      <c r="V692" s="122" t="e">
        <f>VLOOKUP(DATE(YEAR(F692),MONTH(F692),DAY(F692)),Virkedager!C:G,2,0)+INDEX('SLA-parameter DRIFT'!B:B,R692+2)</f>
        <v>#N/A</v>
      </c>
      <c r="W692" s="118" t="e">
        <f>VLOOKUP(DATE(YEAR(F692),MONTH(F692),DAY(F692)),Virkedager!C:G,IF(E692="B",4,3)+INDEX('SLA-parameter DRIFT'!E:E,R692+2,0),0)+INDEX('SLA-parameter DRIFT'!D:D,R692+2)</f>
        <v>#N/A</v>
      </c>
      <c r="X692" s="122" t="str">
        <f t="shared" si="75"/>
        <v/>
      </c>
      <c r="Y692" s="119">
        <f>SUMIF(Virkedager!C:C,"&lt;" &amp; H692,Virkedager!A:A)-SUMIF(Virkedager!C:C,"&lt;" &amp; X692,Virkedager!A:A)</f>
        <v>0</v>
      </c>
      <c r="Z692" s="121" t="str">
        <f t="shared" si="76"/>
        <v/>
      </c>
      <c r="AA692" s="123" t="str">
        <f t="shared" si="71"/>
        <v/>
      </c>
      <c r="AB692" s="124" t="str">
        <f t="shared" si="77"/>
        <v/>
      </c>
      <c r="AC692" s="172"/>
    </row>
    <row r="693" spans="2:29" s="139" customFormat="1" ht="15" x14ac:dyDescent="0.25">
      <c r="B693" s="141"/>
      <c r="C693" s="142"/>
      <c r="D693" s="147"/>
      <c r="E693" s="148"/>
      <c r="F693" s="143"/>
      <c r="G693" s="144"/>
      <c r="H693" s="143"/>
      <c r="I693" s="144"/>
      <c r="J693" s="145"/>
      <c r="K693" s="146"/>
      <c r="L693" s="116" t="s">
        <v>77</v>
      </c>
      <c r="M693" s="117" t="s">
        <v>137</v>
      </c>
      <c r="N693" s="118">
        <f t="shared" si="72"/>
        <v>0</v>
      </c>
      <c r="O693" s="118">
        <f t="shared" si="73"/>
        <v>0</v>
      </c>
      <c r="P693" s="119">
        <f>SUMIF(Virkedager!C:C,"&lt;" &amp; H693,Virkedager!A:A)-SUMIF(Virkedager!C:C,"&lt;" &amp; F693,Virkedager!A:A)</f>
        <v>0</v>
      </c>
      <c r="Q693" s="120" t="str">
        <f t="shared" si="74"/>
        <v>Operatøraksess</v>
      </c>
      <c r="R693" s="121">
        <f>MATCH(Q693,'SLA-parameter DRIFT'!A:A,0)</f>
        <v>16</v>
      </c>
      <c r="S693" s="118" t="e">
        <f>VLOOKUP(DATE(YEAR(F693),MONTH(F693),DAY(F693)),Virkedager!C:G,IF(E693="B",3,2),0)+INDEX('SLA-parameter DRIFT'!D:D,R693+2)</f>
        <v>#N/A</v>
      </c>
      <c r="T693" s="122" t="e">
        <f>VLOOKUP(DATE(YEAR(F693),MONTH(F693),DAY(F693)),Virkedager!C:G,2,0)+INDEX('SLA-parameter DRIFT'!B:B,R693+1)</f>
        <v>#N/A</v>
      </c>
      <c r="U693" s="173" t="e">
        <f>VLOOKUP(DATE(YEAR(F693),MONTH(F693),DAY(F693)),Virkedager!C:G,IF(E693="B",3,2)+INDEX('SLA-parameter DRIFT'!E:E,R693+0,0),0)+INDEX('SLA-parameter DRIFT'!D:D,R693+1)</f>
        <v>#N/A</v>
      </c>
      <c r="V693" s="122" t="e">
        <f>VLOOKUP(DATE(YEAR(F693),MONTH(F693),DAY(F693)),Virkedager!C:G,2,0)+INDEX('SLA-parameter DRIFT'!B:B,R693+2)</f>
        <v>#N/A</v>
      </c>
      <c r="W693" s="118" t="e">
        <f>VLOOKUP(DATE(YEAR(F693),MONTH(F693),DAY(F693)),Virkedager!C:G,IF(E693="B",4,3)+INDEX('SLA-parameter DRIFT'!E:E,R693+2,0),0)+INDEX('SLA-parameter DRIFT'!D:D,R693+2)</f>
        <v>#N/A</v>
      </c>
      <c r="X693" s="122" t="str">
        <f t="shared" si="75"/>
        <v/>
      </c>
      <c r="Y693" s="119">
        <f>SUMIF(Virkedager!C:C,"&lt;" &amp; H693,Virkedager!A:A)-SUMIF(Virkedager!C:C,"&lt;" &amp; X693,Virkedager!A:A)</f>
        <v>0</v>
      </c>
      <c r="Z693" s="121" t="str">
        <f t="shared" si="76"/>
        <v/>
      </c>
      <c r="AA693" s="123" t="str">
        <f t="shared" si="71"/>
        <v/>
      </c>
      <c r="AB693" s="124" t="str">
        <f t="shared" si="77"/>
        <v/>
      </c>
      <c r="AC693" s="172"/>
    </row>
    <row r="694" spans="2:29" s="139" customFormat="1" ht="15" x14ac:dyDescent="0.25">
      <c r="B694" s="141"/>
      <c r="C694" s="142"/>
      <c r="D694" s="147"/>
      <c r="E694" s="148"/>
      <c r="F694" s="143"/>
      <c r="G694" s="144"/>
      <c r="H694" s="143"/>
      <c r="I694" s="144"/>
      <c r="J694" s="145"/>
      <c r="K694" s="146"/>
      <c r="L694" s="116" t="s">
        <v>77</v>
      </c>
      <c r="M694" s="117" t="s">
        <v>137</v>
      </c>
      <c r="N694" s="118">
        <f t="shared" si="72"/>
        <v>0</v>
      </c>
      <c r="O694" s="118">
        <f t="shared" si="73"/>
        <v>0</v>
      </c>
      <c r="P694" s="119">
        <f>SUMIF(Virkedager!C:C,"&lt;" &amp; H694,Virkedager!A:A)-SUMIF(Virkedager!C:C,"&lt;" &amp; F694,Virkedager!A:A)</f>
        <v>0</v>
      </c>
      <c r="Q694" s="120" t="str">
        <f t="shared" si="74"/>
        <v>Operatøraksess</v>
      </c>
      <c r="R694" s="121">
        <f>MATCH(Q694,'SLA-parameter DRIFT'!A:A,0)</f>
        <v>16</v>
      </c>
      <c r="S694" s="118" t="e">
        <f>VLOOKUP(DATE(YEAR(F694),MONTH(F694),DAY(F694)),Virkedager!C:G,IF(E694="B",3,2),0)+INDEX('SLA-parameter DRIFT'!D:D,R694+2)</f>
        <v>#N/A</v>
      </c>
      <c r="T694" s="122" t="e">
        <f>VLOOKUP(DATE(YEAR(F694),MONTH(F694),DAY(F694)),Virkedager!C:G,2,0)+INDEX('SLA-parameter DRIFT'!B:B,R694+1)</f>
        <v>#N/A</v>
      </c>
      <c r="U694" s="173" t="e">
        <f>VLOOKUP(DATE(YEAR(F694),MONTH(F694),DAY(F694)),Virkedager!C:G,IF(E694="B",3,2)+INDEX('SLA-parameter DRIFT'!E:E,R694+0,0),0)+INDEX('SLA-parameter DRIFT'!D:D,R694+1)</f>
        <v>#N/A</v>
      </c>
      <c r="V694" s="122" t="e">
        <f>VLOOKUP(DATE(YEAR(F694),MONTH(F694),DAY(F694)),Virkedager!C:G,2,0)+INDEX('SLA-parameter DRIFT'!B:B,R694+2)</f>
        <v>#N/A</v>
      </c>
      <c r="W694" s="118" t="e">
        <f>VLOOKUP(DATE(YEAR(F694),MONTH(F694),DAY(F694)),Virkedager!C:G,IF(E694="B",4,3)+INDEX('SLA-parameter DRIFT'!E:E,R694+2,0),0)+INDEX('SLA-parameter DRIFT'!D:D,R694+2)</f>
        <v>#N/A</v>
      </c>
      <c r="X694" s="122" t="str">
        <f t="shared" si="75"/>
        <v/>
      </c>
      <c r="Y694" s="119">
        <f>SUMIF(Virkedager!C:C,"&lt;" &amp; H694,Virkedager!A:A)-SUMIF(Virkedager!C:C,"&lt;" &amp; X694,Virkedager!A:A)</f>
        <v>0</v>
      </c>
      <c r="Z694" s="121" t="str">
        <f t="shared" si="76"/>
        <v/>
      </c>
      <c r="AA694" s="123" t="str">
        <f t="shared" si="71"/>
        <v/>
      </c>
      <c r="AB694" s="124" t="str">
        <f t="shared" si="77"/>
        <v/>
      </c>
      <c r="AC694" s="172"/>
    </row>
    <row r="695" spans="2:29" s="139" customFormat="1" ht="15" x14ac:dyDescent="0.25">
      <c r="B695" s="141"/>
      <c r="C695" s="142"/>
      <c r="D695" s="147"/>
      <c r="E695" s="148"/>
      <c r="F695" s="143"/>
      <c r="G695" s="144"/>
      <c r="H695" s="143"/>
      <c r="I695" s="144"/>
      <c r="J695" s="145"/>
      <c r="K695" s="146"/>
      <c r="L695" s="116" t="s">
        <v>77</v>
      </c>
      <c r="M695" s="117" t="s">
        <v>137</v>
      </c>
      <c r="N695" s="118">
        <f t="shared" si="72"/>
        <v>0</v>
      </c>
      <c r="O695" s="118">
        <f t="shared" si="73"/>
        <v>0</v>
      </c>
      <c r="P695" s="119">
        <f>SUMIF(Virkedager!C:C,"&lt;" &amp; H695,Virkedager!A:A)-SUMIF(Virkedager!C:C,"&lt;" &amp; F695,Virkedager!A:A)</f>
        <v>0</v>
      </c>
      <c r="Q695" s="120" t="str">
        <f t="shared" si="74"/>
        <v>Operatøraksess</v>
      </c>
      <c r="R695" s="121">
        <f>MATCH(Q695,'SLA-parameter DRIFT'!A:A,0)</f>
        <v>16</v>
      </c>
      <c r="S695" s="118" t="e">
        <f>VLOOKUP(DATE(YEAR(F695),MONTH(F695),DAY(F695)),Virkedager!C:G,IF(E695="B",3,2),0)+INDEX('SLA-parameter DRIFT'!D:D,R695+2)</f>
        <v>#N/A</v>
      </c>
      <c r="T695" s="122" t="e">
        <f>VLOOKUP(DATE(YEAR(F695),MONTH(F695),DAY(F695)),Virkedager!C:G,2,0)+INDEX('SLA-parameter DRIFT'!B:B,R695+1)</f>
        <v>#N/A</v>
      </c>
      <c r="U695" s="173" t="e">
        <f>VLOOKUP(DATE(YEAR(F695),MONTH(F695),DAY(F695)),Virkedager!C:G,IF(E695="B",3,2)+INDEX('SLA-parameter DRIFT'!E:E,R695+0,0),0)+INDEX('SLA-parameter DRIFT'!D:D,R695+1)</f>
        <v>#N/A</v>
      </c>
      <c r="V695" s="122" t="e">
        <f>VLOOKUP(DATE(YEAR(F695),MONTH(F695),DAY(F695)),Virkedager!C:G,2,0)+INDEX('SLA-parameter DRIFT'!B:B,R695+2)</f>
        <v>#N/A</v>
      </c>
      <c r="W695" s="118" t="e">
        <f>VLOOKUP(DATE(YEAR(F695),MONTH(F695),DAY(F695)),Virkedager!C:G,IF(E695="B",4,3)+INDEX('SLA-parameter DRIFT'!E:E,R695+2,0),0)+INDEX('SLA-parameter DRIFT'!D:D,R695+2)</f>
        <v>#N/A</v>
      </c>
      <c r="X695" s="122" t="str">
        <f t="shared" si="75"/>
        <v/>
      </c>
      <c r="Y695" s="119">
        <f>SUMIF(Virkedager!C:C,"&lt;" &amp; H695,Virkedager!A:A)-SUMIF(Virkedager!C:C,"&lt;" &amp; X695,Virkedager!A:A)</f>
        <v>0</v>
      </c>
      <c r="Z695" s="121" t="str">
        <f t="shared" si="76"/>
        <v/>
      </c>
      <c r="AA695" s="123" t="str">
        <f t="shared" si="71"/>
        <v/>
      </c>
      <c r="AB695" s="124" t="str">
        <f t="shared" si="77"/>
        <v/>
      </c>
      <c r="AC695" s="172"/>
    </row>
    <row r="696" spans="2:29" s="139" customFormat="1" ht="15" x14ac:dyDescent="0.25">
      <c r="B696" s="141"/>
      <c r="C696" s="142"/>
      <c r="D696" s="147"/>
      <c r="E696" s="148"/>
      <c r="F696" s="143"/>
      <c r="G696" s="144"/>
      <c r="H696" s="143"/>
      <c r="I696" s="144"/>
      <c r="J696" s="145"/>
      <c r="K696" s="146"/>
      <c r="L696" s="116" t="s">
        <v>77</v>
      </c>
      <c r="M696" s="117" t="s">
        <v>137</v>
      </c>
      <c r="N696" s="118">
        <f t="shared" si="72"/>
        <v>0</v>
      </c>
      <c r="O696" s="118">
        <f t="shared" si="73"/>
        <v>0</v>
      </c>
      <c r="P696" s="119">
        <f>SUMIF(Virkedager!C:C,"&lt;" &amp; H696,Virkedager!A:A)-SUMIF(Virkedager!C:C,"&lt;" &amp; F696,Virkedager!A:A)</f>
        <v>0</v>
      </c>
      <c r="Q696" s="120" t="str">
        <f t="shared" si="74"/>
        <v>Operatøraksess</v>
      </c>
      <c r="R696" s="121">
        <f>MATCH(Q696,'SLA-parameter DRIFT'!A:A,0)</f>
        <v>16</v>
      </c>
      <c r="S696" s="118" t="e">
        <f>VLOOKUP(DATE(YEAR(F696),MONTH(F696),DAY(F696)),Virkedager!C:G,IF(E696="B",3,2),0)+INDEX('SLA-parameter DRIFT'!D:D,R696+2)</f>
        <v>#N/A</v>
      </c>
      <c r="T696" s="122" t="e">
        <f>VLOOKUP(DATE(YEAR(F696),MONTH(F696),DAY(F696)),Virkedager!C:G,2,0)+INDEX('SLA-parameter DRIFT'!B:B,R696+1)</f>
        <v>#N/A</v>
      </c>
      <c r="U696" s="173" t="e">
        <f>VLOOKUP(DATE(YEAR(F696),MONTH(F696),DAY(F696)),Virkedager!C:G,IF(E696="B",3,2)+INDEX('SLA-parameter DRIFT'!E:E,R696+0,0),0)+INDEX('SLA-parameter DRIFT'!D:D,R696+1)</f>
        <v>#N/A</v>
      </c>
      <c r="V696" s="122" t="e">
        <f>VLOOKUP(DATE(YEAR(F696),MONTH(F696),DAY(F696)),Virkedager!C:G,2,0)+INDEX('SLA-parameter DRIFT'!B:B,R696+2)</f>
        <v>#N/A</v>
      </c>
      <c r="W696" s="118" t="e">
        <f>VLOOKUP(DATE(YEAR(F696),MONTH(F696),DAY(F696)),Virkedager!C:G,IF(E696="B",4,3)+INDEX('SLA-parameter DRIFT'!E:E,R696+2,0),0)+INDEX('SLA-parameter DRIFT'!D:D,R696+2)</f>
        <v>#N/A</v>
      </c>
      <c r="X696" s="122" t="str">
        <f t="shared" si="75"/>
        <v/>
      </c>
      <c r="Y696" s="119">
        <f>SUMIF(Virkedager!C:C,"&lt;" &amp; H696,Virkedager!A:A)-SUMIF(Virkedager!C:C,"&lt;" &amp; X696,Virkedager!A:A)</f>
        <v>0</v>
      </c>
      <c r="Z696" s="121" t="str">
        <f t="shared" si="76"/>
        <v/>
      </c>
      <c r="AA696" s="123" t="str">
        <f t="shared" si="71"/>
        <v/>
      </c>
      <c r="AB696" s="124" t="str">
        <f t="shared" si="77"/>
        <v/>
      </c>
      <c r="AC696" s="172"/>
    </row>
    <row r="697" spans="2:29" s="139" customFormat="1" ht="15" x14ac:dyDescent="0.25">
      <c r="B697" s="141"/>
      <c r="C697" s="142"/>
      <c r="D697" s="147"/>
      <c r="E697" s="148"/>
      <c r="F697" s="143"/>
      <c r="G697" s="144"/>
      <c r="H697" s="143"/>
      <c r="I697" s="144"/>
      <c r="J697" s="145"/>
      <c r="K697" s="146"/>
      <c r="L697" s="116" t="s">
        <v>77</v>
      </c>
      <c r="M697" s="117" t="s">
        <v>137</v>
      </c>
      <c r="N697" s="118">
        <f t="shared" si="72"/>
        <v>0</v>
      </c>
      <c r="O697" s="118">
        <f t="shared" si="73"/>
        <v>0</v>
      </c>
      <c r="P697" s="119">
        <f>SUMIF(Virkedager!C:C,"&lt;" &amp; H697,Virkedager!A:A)-SUMIF(Virkedager!C:C,"&lt;" &amp; F697,Virkedager!A:A)</f>
        <v>0</v>
      </c>
      <c r="Q697" s="120" t="str">
        <f t="shared" si="74"/>
        <v>Operatøraksess</v>
      </c>
      <c r="R697" s="121">
        <f>MATCH(Q697,'SLA-parameter DRIFT'!A:A,0)</f>
        <v>16</v>
      </c>
      <c r="S697" s="118" t="e">
        <f>VLOOKUP(DATE(YEAR(F697),MONTH(F697),DAY(F697)),Virkedager!C:G,IF(E697="B",3,2),0)+INDEX('SLA-parameter DRIFT'!D:D,R697+2)</f>
        <v>#N/A</v>
      </c>
      <c r="T697" s="122" t="e">
        <f>VLOOKUP(DATE(YEAR(F697),MONTH(F697),DAY(F697)),Virkedager!C:G,2,0)+INDEX('SLA-parameter DRIFT'!B:B,R697+1)</f>
        <v>#N/A</v>
      </c>
      <c r="U697" s="173" t="e">
        <f>VLOOKUP(DATE(YEAR(F697),MONTH(F697),DAY(F697)),Virkedager!C:G,IF(E697="B",3,2)+INDEX('SLA-parameter DRIFT'!E:E,R697+0,0),0)+INDEX('SLA-parameter DRIFT'!D:D,R697+1)</f>
        <v>#N/A</v>
      </c>
      <c r="V697" s="122" t="e">
        <f>VLOOKUP(DATE(YEAR(F697),MONTH(F697),DAY(F697)),Virkedager!C:G,2,0)+INDEX('SLA-parameter DRIFT'!B:B,R697+2)</f>
        <v>#N/A</v>
      </c>
      <c r="W697" s="118" t="e">
        <f>VLOOKUP(DATE(YEAR(F697),MONTH(F697),DAY(F697)),Virkedager!C:G,IF(E697="B",4,3)+INDEX('SLA-parameter DRIFT'!E:E,R697+2,0),0)+INDEX('SLA-parameter DRIFT'!D:D,R697+2)</f>
        <v>#N/A</v>
      </c>
      <c r="X697" s="122" t="str">
        <f t="shared" si="75"/>
        <v/>
      </c>
      <c r="Y697" s="119">
        <f>SUMIF(Virkedager!C:C,"&lt;" &amp; H697,Virkedager!A:A)-SUMIF(Virkedager!C:C,"&lt;" &amp; X697,Virkedager!A:A)</f>
        <v>0</v>
      </c>
      <c r="Z697" s="121" t="str">
        <f t="shared" si="76"/>
        <v/>
      </c>
      <c r="AA697" s="123" t="str">
        <f t="shared" si="71"/>
        <v/>
      </c>
      <c r="AB697" s="124" t="str">
        <f t="shared" si="77"/>
        <v/>
      </c>
      <c r="AC697" s="172"/>
    </row>
    <row r="698" spans="2:29" s="139" customFormat="1" ht="15" x14ac:dyDescent="0.25">
      <c r="B698" s="141"/>
      <c r="C698" s="142"/>
      <c r="D698" s="147"/>
      <c r="E698" s="148"/>
      <c r="F698" s="143"/>
      <c r="G698" s="144"/>
      <c r="H698" s="143"/>
      <c r="I698" s="144"/>
      <c r="J698" s="145"/>
      <c r="K698" s="146"/>
      <c r="L698" s="116" t="s">
        <v>77</v>
      </c>
      <c r="M698" s="117" t="s">
        <v>137</v>
      </c>
      <c r="N698" s="118">
        <f t="shared" si="72"/>
        <v>0</v>
      </c>
      <c r="O698" s="118">
        <f t="shared" si="73"/>
        <v>0</v>
      </c>
      <c r="P698" s="119">
        <f>SUMIF(Virkedager!C:C,"&lt;" &amp; H698,Virkedager!A:A)-SUMIF(Virkedager!C:C,"&lt;" &amp; F698,Virkedager!A:A)</f>
        <v>0</v>
      </c>
      <c r="Q698" s="120" t="str">
        <f t="shared" si="74"/>
        <v>Operatøraksess</v>
      </c>
      <c r="R698" s="121">
        <f>MATCH(Q698,'SLA-parameter DRIFT'!A:A,0)</f>
        <v>16</v>
      </c>
      <c r="S698" s="118" t="e">
        <f>VLOOKUP(DATE(YEAR(F698),MONTH(F698),DAY(F698)),Virkedager!C:G,IF(E698="B",3,2),0)+INDEX('SLA-parameter DRIFT'!D:D,R698+2)</f>
        <v>#N/A</v>
      </c>
      <c r="T698" s="122" t="e">
        <f>VLOOKUP(DATE(YEAR(F698),MONTH(F698),DAY(F698)),Virkedager!C:G,2,0)+INDEX('SLA-parameter DRIFT'!B:B,R698+1)</f>
        <v>#N/A</v>
      </c>
      <c r="U698" s="173" t="e">
        <f>VLOOKUP(DATE(YEAR(F698),MONTH(F698),DAY(F698)),Virkedager!C:G,IF(E698="B",3,2)+INDEX('SLA-parameter DRIFT'!E:E,R698+0,0),0)+INDEX('SLA-parameter DRIFT'!D:D,R698+1)</f>
        <v>#N/A</v>
      </c>
      <c r="V698" s="122" t="e">
        <f>VLOOKUP(DATE(YEAR(F698),MONTH(F698),DAY(F698)),Virkedager!C:G,2,0)+INDEX('SLA-parameter DRIFT'!B:B,R698+2)</f>
        <v>#N/A</v>
      </c>
      <c r="W698" s="118" t="e">
        <f>VLOOKUP(DATE(YEAR(F698),MONTH(F698),DAY(F698)),Virkedager!C:G,IF(E698="B",4,3)+INDEX('SLA-parameter DRIFT'!E:E,R698+2,0),0)+INDEX('SLA-parameter DRIFT'!D:D,R698+2)</f>
        <v>#N/A</v>
      </c>
      <c r="X698" s="122" t="str">
        <f t="shared" si="75"/>
        <v/>
      </c>
      <c r="Y698" s="119">
        <f>SUMIF(Virkedager!C:C,"&lt;" &amp; H698,Virkedager!A:A)-SUMIF(Virkedager!C:C,"&lt;" &amp; X698,Virkedager!A:A)</f>
        <v>0</v>
      </c>
      <c r="Z698" s="121" t="str">
        <f t="shared" si="76"/>
        <v/>
      </c>
      <c r="AA698" s="123" t="str">
        <f t="shared" si="71"/>
        <v/>
      </c>
      <c r="AB698" s="124" t="str">
        <f t="shared" si="77"/>
        <v/>
      </c>
      <c r="AC698" s="172"/>
    </row>
    <row r="699" spans="2:29" s="139" customFormat="1" ht="15" x14ac:dyDescent="0.25">
      <c r="B699" s="141"/>
      <c r="C699" s="142"/>
      <c r="D699" s="147"/>
      <c r="E699" s="148"/>
      <c r="F699" s="143"/>
      <c r="G699" s="144"/>
      <c r="H699" s="143"/>
      <c r="I699" s="144"/>
      <c r="J699" s="145"/>
      <c r="K699" s="146"/>
      <c r="L699" s="116" t="s">
        <v>77</v>
      </c>
      <c r="M699" s="117" t="s">
        <v>137</v>
      </c>
      <c r="N699" s="118">
        <f t="shared" si="72"/>
        <v>0</v>
      </c>
      <c r="O699" s="118">
        <f t="shared" si="73"/>
        <v>0</v>
      </c>
      <c r="P699" s="119">
        <f>SUMIF(Virkedager!C:C,"&lt;" &amp; H699,Virkedager!A:A)-SUMIF(Virkedager!C:C,"&lt;" &amp; F699,Virkedager!A:A)</f>
        <v>0</v>
      </c>
      <c r="Q699" s="120" t="str">
        <f t="shared" si="74"/>
        <v>Operatøraksess</v>
      </c>
      <c r="R699" s="121">
        <f>MATCH(Q699,'SLA-parameter DRIFT'!A:A,0)</f>
        <v>16</v>
      </c>
      <c r="S699" s="118" t="e">
        <f>VLOOKUP(DATE(YEAR(F699),MONTH(F699),DAY(F699)),Virkedager!C:G,IF(E699="B",3,2),0)+INDEX('SLA-parameter DRIFT'!D:D,R699+2)</f>
        <v>#N/A</v>
      </c>
      <c r="T699" s="122" t="e">
        <f>VLOOKUP(DATE(YEAR(F699),MONTH(F699),DAY(F699)),Virkedager!C:G,2,0)+INDEX('SLA-parameter DRIFT'!B:B,R699+1)</f>
        <v>#N/A</v>
      </c>
      <c r="U699" s="173" t="e">
        <f>VLOOKUP(DATE(YEAR(F699),MONTH(F699),DAY(F699)),Virkedager!C:G,IF(E699="B",3,2)+INDEX('SLA-parameter DRIFT'!E:E,R699+0,0),0)+INDEX('SLA-parameter DRIFT'!D:D,R699+1)</f>
        <v>#N/A</v>
      </c>
      <c r="V699" s="122" t="e">
        <f>VLOOKUP(DATE(YEAR(F699),MONTH(F699),DAY(F699)),Virkedager!C:G,2,0)+INDEX('SLA-parameter DRIFT'!B:B,R699+2)</f>
        <v>#N/A</v>
      </c>
      <c r="W699" s="118" t="e">
        <f>VLOOKUP(DATE(YEAR(F699),MONTH(F699),DAY(F699)),Virkedager!C:G,IF(E699="B",4,3)+INDEX('SLA-parameter DRIFT'!E:E,R699+2,0),0)+INDEX('SLA-parameter DRIFT'!D:D,R699+2)</f>
        <v>#N/A</v>
      </c>
      <c r="X699" s="122" t="str">
        <f t="shared" si="75"/>
        <v/>
      </c>
      <c r="Y699" s="119">
        <f>SUMIF(Virkedager!C:C,"&lt;" &amp; H699,Virkedager!A:A)-SUMIF(Virkedager!C:C,"&lt;" &amp; X699,Virkedager!A:A)</f>
        <v>0</v>
      </c>
      <c r="Z699" s="121" t="str">
        <f t="shared" si="76"/>
        <v/>
      </c>
      <c r="AA699" s="123" t="str">
        <f t="shared" si="71"/>
        <v/>
      </c>
      <c r="AB699" s="124" t="str">
        <f t="shared" si="77"/>
        <v/>
      </c>
      <c r="AC699" s="172"/>
    </row>
    <row r="700" spans="2:29" s="139" customFormat="1" ht="15" x14ac:dyDescent="0.25">
      <c r="B700" s="141"/>
      <c r="C700" s="142"/>
      <c r="D700" s="147"/>
      <c r="E700" s="148"/>
      <c r="F700" s="143"/>
      <c r="G700" s="144"/>
      <c r="H700" s="143"/>
      <c r="I700" s="144"/>
      <c r="J700" s="145"/>
      <c r="K700" s="146"/>
      <c r="L700" s="116" t="s">
        <v>77</v>
      </c>
      <c r="M700" s="117" t="s">
        <v>137</v>
      </c>
      <c r="N700" s="118">
        <f t="shared" si="72"/>
        <v>0</v>
      </c>
      <c r="O700" s="118">
        <f t="shared" si="73"/>
        <v>0</v>
      </c>
      <c r="P700" s="119">
        <f>SUMIF(Virkedager!C:C,"&lt;" &amp; H700,Virkedager!A:A)-SUMIF(Virkedager!C:C,"&lt;" &amp; F700,Virkedager!A:A)</f>
        <v>0</v>
      </c>
      <c r="Q700" s="120" t="str">
        <f t="shared" si="74"/>
        <v>Operatøraksess</v>
      </c>
      <c r="R700" s="121">
        <f>MATCH(Q700,'SLA-parameter DRIFT'!A:A,0)</f>
        <v>16</v>
      </c>
      <c r="S700" s="118" t="e">
        <f>VLOOKUP(DATE(YEAR(F700),MONTH(F700),DAY(F700)),Virkedager!C:G,IF(E700="B",3,2),0)+INDEX('SLA-parameter DRIFT'!D:D,R700+2)</f>
        <v>#N/A</v>
      </c>
      <c r="T700" s="122" t="e">
        <f>VLOOKUP(DATE(YEAR(F700),MONTH(F700),DAY(F700)),Virkedager!C:G,2,0)+INDEX('SLA-parameter DRIFT'!B:B,R700+1)</f>
        <v>#N/A</v>
      </c>
      <c r="U700" s="173" t="e">
        <f>VLOOKUP(DATE(YEAR(F700),MONTH(F700),DAY(F700)),Virkedager!C:G,IF(E700="B",3,2)+INDEX('SLA-parameter DRIFT'!E:E,R700+0,0),0)+INDEX('SLA-parameter DRIFT'!D:D,R700+1)</f>
        <v>#N/A</v>
      </c>
      <c r="V700" s="122" t="e">
        <f>VLOOKUP(DATE(YEAR(F700),MONTH(F700),DAY(F700)),Virkedager!C:G,2,0)+INDEX('SLA-parameter DRIFT'!B:B,R700+2)</f>
        <v>#N/A</v>
      </c>
      <c r="W700" s="118" t="e">
        <f>VLOOKUP(DATE(YEAR(F700),MONTH(F700),DAY(F700)),Virkedager!C:G,IF(E700="B",4,3)+INDEX('SLA-parameter DRIFT'!E:E,R700+2,0),0)+INDEX('SLA-parameter DRIFT'!D:D,R700+2)</f>
        <v>#N/A</v>
      </c>
      <c r="X700" s="122" t="str">
        <f t="shared" si="75"/>
        <v/>
      </c>
      <c r="Y700" s="119">
        <f>SUMIF(Virkedager!C:C,"&lt;" &amp; H700,Virkedager!A:A)-SUMIF(Virkedager!C:C,"&lt;" &amp; X700,Virkedager!A:A)</f>
        <v>0</v>
      </c>
      <c r="Z700" s="121" t="str">
        <f t="shared" si="76"/>
        <v/>
      </c>
      <c r="AA700" s="123" t="str">
        <f t="shared" si="71"/>
        <v/>
      </c>
      <c r="AB700" s="124" t="str">
        <f t="shared" si="77"/>
        <v/>
      </c>
      <c r="AC700" s="172"/>
    </row>
    <row r="701" spans="2:29" s="139" customFormat="1" ht="15" x14ac:dyDescent="0.25">
      <c r="B701" s="141"/>
      <c r="C701" s="142"/>
      <c r="D701" s="147"/>
      <c r="E701" s="148"/>
      <c r="F701" s="143"/>
      <c r="G701" s="144"/>
      <c r="H701" s="143"/>
      <c r="I701" s="144"/>
      <c r="J701" s="145"/>
      <c r="K701" s="146"/>
      <c r="L701" s="116" t="s">
        <v>77</v>
      </c>
      <c r="M701" s="117" t="s">
        <v>137</v>
      </c>
      <c r="N701" s="118">
        <f t="shared" si="72"/>
        <v>0</v>
      </c>
      <c r="O701" s="118">
        <f t="shared" si="73"/>
        <v>0</v>
      </c>
      <c r="P701" s="119">
        <f>SUMIF(Virkedager!C:C,"&lt;" &amp; H701,Virkedager!A:A)-SUMIF(Virkedager!C:C,"&lt;" &amp; F701,Virkedager!A:A)</f>
        <v>0</v>
      </c>
      <c r="Q701" s="120" t="str">
        <f t="shared" si="74"/>
        <v>Operatøraksess</v>
      </c>
      <c r="R701" s="121">
        <f>MATCH(Q701,'SLA-parameter DRIFT'!A:A,0)</f>
        <v>16</v>
      </c>
      <c r="S701" s="118" t="e">
        <f>VLOOKUP(DATE(YEAR(F701),MONTH(F701),DAY(F701)),Virkedager!C:G,IF(E701="B",3,2),0)+INDEX('SLA-parameter DRIFT'!D:D,R701+2)</f>
        <v>#N/A</v>
      </c>
      <c r="T701" s="122" t="e">
        <f>VLOOKUP(DATE(YEAR(F701),MONTH(F701),DAY(F701)),Virkedager!C:G,2,0)+INDEX('SLA-parameter DRIFT'!B:B,R701+1)</f>
        <v>#N/A</v>
      </c>
      <c r="U701" s="173" t="e">
        <f>VLOOKUP(DATE(YEAR(F701),MONTH(F701),DAY(F701)),Virkedager!C:G,IF(E701="B",3,2)+INDEX('SLA-parameter DRIFT'!E:E,R701+0,0),0)+INDEX('SLA-parameter DRIFT'!D:D,R701+1)</f>
        <v>#N/A</v>
      </c>
      <c r="V701" s="122" t="e">
        <f>VLOOKUP(DATE(YEAR(F701),MONTH(F701),DAY(F701)),Virkedager!C:G,2,0)+INDEX('SLA-parameter DRIFT'!B:B,R701+2)</f>
        <v>#N/A</v>
      </c>
      <c r="W701" s="118" t="e">
        <f>VLOOKUP(DATE(YEAR(F701),MONTH(F701),DAY(F701)),Virkedager!C:G,IF(E701="B",4,3)+INDEX('SLA-parameter DRIFT'!E:E,R701+2,0),0)+INDEX('SLA-parameter DRIFT'!D:D,R701+2)</f>
        <v>#N/A</v>
      </c>
      <c r="X701" s="122" t="str">
        <f t="shared" si="75"/>
        <v/>
      </c>
      <c r="Y701" s="119">
        <f>SUMIF(Virkedager!C:C,"&lt;" &amp; H701,Virkedager!A:A)-SUMIF(Virkedager!C:C,"&lt;" &amp; X701,Virkedager!A:A)</f>
        <v>0</v>
      </c>
      <c r="Z701" s="121" t="str">
        <f t="shared" si="76"/>
        <v/>
      </c>
      <c r="AA701" s="123" t="str">
        <f t="shared" si="71"/>
        <v/>
      </c>
      <c r="AB701" s="124" t="str">
        <f t="shared" si="77"/>
        <v/>
      </c>
      <c r="AC701" s="172"/>
    </row>
    <row r="702" spans="2:29" s="139" customFormat="1" ht="15" x14ac:dyDescent="0.25">
      <c r="B702" s="141"/>
      <c r="C702" s="142"/>
      <c r="D702" s="147"/>
      <c r="E702" s="148"/>
      <c r="F702" s="143"/>
      <c r="G702" s="144"/>
      <c r="H702" s="143"/>
      <c r="I702" s="144"/>
      <c r="J702" s="145"/>
      <c r="K702" s="146"/>
      <c r="L702" s="116" t="s">
        <v>77</v>
      </c>
      <c r="M702" s="117" t="s">
        <v>137</v>
      </c>
      <c r="N702" s="118">
        <f t="shared" si="72"/>
        <v>0</v>
      </c>
      <c r="O702" s="118">
        <f t="shared" si="73"/>
        <v>0</v>
      </c>
      <c r="P702" s="119">
        <f>SUMIF(Virkedager!C:C,"&lt;" &amp; H702,Virkedager!A:A)-SUMIF(Virkedager!C:C,"&lt;" &amp; F702,Virkedager!A:A)</f>
        <v>0</v>
      </c>
      <c r="Q702" s="120" t="str">
        <f t="shared" si="74"/>
        <v>Operatøraksess</v>
      </c>
      <c r="R702" s="121">
        <f>MATCH(Q702,'SLA-parameter DRIFT'!A:A,0)</f>
        <v>16</v>
      </c>
      <c r="S702" s="118" t="e">
        <f>VLOOKUP(DATE(YEAR(F702),MONTH(F702),DAY(F702)),Virkedager!C:G,IF(E702="B",3,2),0)+INDEX('SLA-parameter DRIFT'!D:D,R702+2)</f>
        <v>#N/A</v>
      </c>
      <c r="T702" s="122" t="e">
        <f>VLOOKUP(DATE(YEAR(F702),MONTH(F702),DAY(F702)),Virkedager!C:G,2,0)+INDEX('SLA-parameter DRIFT'!B:B,R702+1)</f>
        <v>#N/A</v>
      </c>
      <c r="U702" s="173" t="e">
        <f>VLOOKUP(DATE(YEAR(F702),MONTH(F702),DAY(F702)),Virkedager!C:G,IF(E702="B",3,2)+INDEX('SLA-parameter DRIFT'!E:E,R702+0,0),0)+INDEX('SLA-parameter DRIFT'!D:D,R702+1)</f>
        <v>#N/A</v>
      </c>
      <c r="V702" s="122" t="e">
        <f>VLOOKUP(DATE(YEAR(F702),MONTH(F702),DAY(F702)),Virkedager!C:G,2,0)+INDEX('SLA-parameter DRIFT'!B:B,R702+2)</f>
        <v>#N/A</v>
      </c>
      <c r="W702" s="118" t="e">
        <f>VLOOKUP(DATE(YEAR(F702),MONTH(F702),DAY(F702)),Virkedager!C:G,IF(E702="B",4,3)+INDEX('SLA-parameter DRIFT'!E:E,R702+2,0),0)+INDEX('SLA-parameter DRIFT'!D:D,R702+2)</f>
        <v>#N/A</v>
      </c>
      <c r="X702" s="122" t="str">
        <f t="shared" si="75"/>
        <v/>
      </c>
      <c r="Y702" s="119">
        <f>SUMIF(Virkedager!C:C,"&lt;" &amp; H702,Virkedager!A:A)-SUMIF(Virkedager!C:C,"&lt;" &amp; X702,Virkedager!A:A)</f>
        <v>0</v>
      </c>
      <c r="Z702" s="121" t="str">
        <f t="shared" si="76"/>
        <v/>
      </c>
      <c r="AA702" s="123" t="str">
        <f t="shared" si="71"/>
        <v/>
      </c>
      <c r="AB702" s="124" t="str">
        <f t="shared" si="77"/>
        <v/>
      </c>
      <c r="AC702" s="172"/>
    </row>
    <row r="703" spans="2:29" s="139" customFormat="1" ht="15" x14ac:dyDescent="0.25">
      <c r="B703" s="141"/>
      <c r="C703" s="142"/>
      <c r="D703" s="147"/>
      <c r="E703" s="148"/>
      <c r="F703" s="143"/>
      <c r="G703" s="144"/>
      <c r="H703" s="143"/>
      <c r="I703" s="144"/>
      <c r="J703" s="145"/>
      <c r="K703" s="146"/>
      <c r="L703" s="116" t="s">
        <v>77</v>
      </c>
      <c r="M703" s="117" t="s">
        <v>137</v>
      </c>
      <c r="N703" s="118">
        <f t="shared" si="72"/>
        <v>0</v>
      </c>
      <c r="O703" s="118">
        <f t="shared" si="73"/>
        <v>0</v>
      </c>
      <c r="P703" s="119">
        <f>SUMIF(Virkedager!C:C,"&lt;" &amp; H703,Virkedager!A:A)-SUMIF(Virkedager!C:C,"&lt;" &amp; F703,Virkedager!A:A)</f>
        <v>0</v>
      </c>
      <c r="Q703" s="120" t="str">
        <f t="shared" si="74"/>
        <v>Operatøraksess</v>
      </c>
      <c r="R703" s="121">
        <f>MATCH(Q703,'SLA-parameter DRIFT'!A:A,0)</f>
        <v>16</v>
      </c>
      <c r="S703" s="118" t="e">
        <f>VLOOKUP(DATE(YEAR(F703),MONTH(F703),DAY(F703)),Virkedager!C:G,IF(E703="B",3,2),0)+INDEX('SLA-parameter DRIFT'!D:D,R703+2)</f>
        <v>#N/A</v>
      </c>
      <c r="T703" s="122" t="e">
        <f>VLOOKUP(DATE(YEAR(F703),MONTH(F703),DAY(F703)),Virkedager!C:G,2,0)+INDEX('SLA-parameter DRIFT'!B:B,R703+1)</f>
        <v>#N/A</v>
      </c>
      <c r="U703" s="173" t="e">
        <f>VLOOKUP(DATE(YEAR(F703),MONTH(F703),DAY(F703)),Virkedager!C:G,IF(E703="B",3,2)+INDEX('SLA-parameter DRIFT'!E:E,R703+0,0),0)+INDEX('SLA-parameter DRIFT'!D:D,R703+1)</f>
        <v>#N/A</v>
      </c>
      <c r="V703" s="122" t="e">
        <f>VLOOKUP(DATE(YEAR(F703),MONTH(F703),DAY(F703)),Virkedager!C:G,2,0)+INDEX('SLA-parameter DRIFT'!B:B,R703+2)</f>
        <v>#N/A</v>
      </c>
      <c r="W703" s="118" t="e">
        <f>VLOOKUP(DATE(YEAR(F703),MONTH(F703),DAY(F703)),Virkedager!C:G,IF(E703="B",4,3)+INDEX('SLA-parameter DRIFT'!E:E,R703+2,0),0)+INDEX('SLA-parameter DRIFT'!D:D,R703+2)</f>
        <v>#N/A</v>
      </c>
      <c r="X703" s="122" t="str">
        <f t="shared" si="75"/>
        <v/>
      </c>
      <c r="Y703" s="119">
        <f>SUMIF(Virkedager!C:C,"&lt;" &amp; H703,Virkedager!A:A)-SUMIF(Virkedager!C:C,"&lt;" &amp; X703,Virkedager!A:A)</f>
        <v>0</v>
      </c>
      <c r="Z703" s="121" t="str">
        <f t="shared" si="76"/>
        <v/>
      </c>
      <c r="AA703" s="123" t="str">
        <f t="shared" si="71"/>
        <v/>
      </c>
      <c r="AB703" s="124" t="str">
        <f t="shared" si="77"/>
        <v/>
      </c>
      <c r="AC703" s="172"/>
    </row>
    <row r="704" spans="2:29" s="139" customFormat="1" ht="15" x14ac:dyDescent="0.25">
      <c r="B704" s="141"/>
      <c r="C704" s="142"/>
      <c r="D704" s="147"/>
      <c r="E704" s="148"/>
      <c r="F704" s="143"/>
      <c r="G704" s="144"/>
      <c r="H704" s="143"/>
      <c r="I704" s="144"/>
      <c r="J704" s="145"/>
      <c r="K704" s="146"/>
      <c r="L704" s="116" t="s">
        <v>77</v>
      </c>
      <c r="M704" s="117" t="s">
        <v>137</v>
      </c>
      <c r="N704" s="118">
        <f t="shared" si="72"/>
        <v>0</v>
      </c>
      <c r="O704" s="118">
        <f t="shared" si="73"/>
        <v>0</v>
      </c>
      <c r="P704" s="119">
        <f>SUMIF(Virkedager!C:C,"&lt;" &amp; H704,Virkedager!A:A)-SUMIF(Virkedager!C:C,"&lt;" &amp; F704,Virkedager!A:A)</f>
        <v>0</v>
      </c>
      <c r="Q704" s="120" t="str">
        <f t="shared" si="74"/>
        <v>Operatøraksess</v>
      </c>
      <c r="R704" s="121">
        <f>MATCH(Q704,'SLA-parameter DRIFT'!A:A,0)</f>
        <v>16</v>
      </c>
      <c r="S704" s="118" t="e">
        <f>VLOOKUP(DATE(YEAR(F704),MONTH(F704),DAY(F704)),Virkedager!C:G,IF(E704="B",3,2),0)+INDEX('SLA-parameter DRIFT'!D:D,R704+2)</f>
        <v>#N/A</v>
      </c>
      <c r="T704" s="122" t="e">
        <f>VLOOKUP(DATE(YEAR(F704),MONTH(F704),DAY(F704)),Virkedager!C:G,2,0)+INDEX('SLA-parameter DRIFT'!B:B,R704+1)</f>
        <v>#N/A</v>
      </c>
      <c r="U704" s="173" t="e">
        <f>VLOOKUP(DATE(YEAR(F704),MONTH(F704),DAY(F704)),Virkedager!C:G,IF(E704="B",3,2)+INDEX('SLA-parameter DRIFT'!E:E,R704+0,0),0)+INDEX('SLA-parameter DRIFT'!D:D,R704+1)</f>
        <v>#N/A</v>
      </c>
      <c r="V704" s="122" t="e">
        <f>VLOOKUP(DATE(YEAR(F704),MONTH(F704),DAY(F704)),Virkedager!C:G,2,0)+INDEX('SLA-parameter DRIFT'!B:B,R704+2)</f>
        <v>#N/A</v>
      </c>
      <c r="W704" s="118" t="e">
        <f>VLOOKUP(DATE(YEAR(F704),MONTH(F704),DAY(F704)),Virkedager!C:G,IF(E704="B",4,3)+INDEX('SLA-parameter DRIFT'!E:E,R704+2,0),0)+INDEX('SLA-parameter DRIFT'!D:D,R704+2)</f>
        <v>#N/A</v>
      </c>
      <c r="X704" s="122" t="str">
        <f t="shared" si="75"/>
        <v/>
      </c>
      <c r="Y704" s="119">
        <f>SUMIF(Virkedager!C:C,"&lt;" &amp; H704,Virkedager!A:A)-SUMIF(Virkedager!C:C,"&lt;" &amp; X704,Virkedager!A:A)</f>
        <v>0</v>
      </c>
      <c r="Z704" s="121" t="str">
        <f t="shared" si="76"/>
        <v/>
      </c>
      <c r="AA704" s="123" t="str">
        <f t="shared" si="71"/>
        <v/>
      </c>
      <c r="AB704" s="124" t="str">
        <f t="shared" si="77"/>
        <v/>
      </c>
      <c r="AC704" s="172"/>
    </row>
    <row r="705" spans="2:29" s="139" customFormat="1" ht="15" x14ac:dyDescent="0.25">
      <c r="B705" s="141"/>
      <c r="C705" s="142"/>
      <c r="D705" s="147"/>
      <c r="E705" s="148"/>
      <c r="F705" s="143"/>
      <c r="G705" s="144"/>
      <c r="H705" s="143"/>
      <c r="I705" s="144"/>
      <c r="J705" s="145"/>
      <c r="K705" s="146"/>
      <c r="L705" s="116" t="s">
        <v>77</v>
      </c>
      <c r="M705" s="117" t="s">
        <v>137</v>
      </c>
      <c r="N705" s="118">
        <f t="shared" si="72"/>
        <v>0</v>
      </c>
      <c r="O705" s="118">
        <f t="shared" si="73"/>
        <v>0</v>
      </c>
      <c r="P705" s="119">
        <f>SUMIF(Virkedager!C:C,"&lt;" &amp; H705,Virkedager!A:A)-SUMIF(Virkedager!C:C,"&lt;" &amp; F705,Virkedager!A:A)</f>
        <v>0</v>
      </c>
      <c r="Q705" s="120" t="str">
        <f t="shared" si="74"/>
        <v>Operatøraksess</v>
      </c>
      <c r="R705" s="121">
        <f>MATCH(Q705,'SLA-parameter DRIFT'!A:A,0)</f>
        <v>16</v>
      </c>
      <c r="S705" s="118" t="e">
        <f>VLOOKUP(DATE(YEAR(F705),MONTH(F705),DAY(F705)),Virkedager!C:G,IF(E705="B",3,2),0)+INDEX('SLA-parameter DRIFT'!D:D,R705+2)</f>
        <v>#N/A</v>
      </c>
      <c r="T705" s="122" t="e">
        <f>VLOOKUP(DATE(YEAR(F705),MONTH(F705),DAY(F705)),Virkedager!C:G,2,0)+INDEX('SLA-parameter DRIFT'!B:B,R705+1)</f>
        <v>#N/A</v>
      </c>
      <c r="U705" s="173" t="e">
        <f>VLOOKUP(DATE(YEAR(F705),MONTH(F705),DAY(F705)),Virkedager!C:G,IF(E705="B",3,2)+INDEX('SLA-parameter DRIFT'!E:E,R705+0,0),0)+INDEX('SLA-parameter DRIFT'!D:D,R705+1)</f>
        <v>#N/A</v>
      </c>
      <c r="V705" s="122" t="e">
        <f>VLOOKUP(DATE(YEAR(F705),MONTH(F705),DAY(F705)),Virkedager!C:G,2,0)+INDEX('SLA-parameter DRIFT'!B:B,R705+2)</f>
        <v>#N/A</v>
      </c>
      <c r="W705" s="118" t="e">
        <f>VLOOKUP(DATE(YEAR(F705),MONTH(F705),DAY(F705)),Virkedager!C:G,IF(E705="B",4,3)+INDEX('SLA-parameter DRIFT'!E:E,R705+2,0),0)+INDEX('SLA-parameter DRIFT'!D:D,R705+2)</f>
        <v>#N/A</v>
      </c>
      <c r="X705" s="122" t="str">
        <f t="shared" si="75"/>
        <v/>
      </c>
      <c r="Y705" s="119">
        <f>SUMIF(Virkedager!C:C,"&lt;" &amp; H705,Virkedager!A:A)-SUMIF(Virkedager!C:C,"&lt;" &amp; X705,Virkedager!A:A)</f>
        <v>0</v>
      </c>
      <c r="Z705" s="121" t="str">
        <f t="shared" si="76"/>
        <v/>
      </c>
      <c r="AA705" s="123" t="str">
        <f t="shared" si="71"/>
        <v/>
      </c>
      <c r="AB705" s="124" t="str">
        <f t="shared" si="77"/>
        <v/>
      </c>
      <c r="AC705" s="172"/>
    </row>
    <row r="706" spans="2:29" s="139" customFormat="1" ht="15" x14ac:dyDescent="0.25">
      <c r="B706" s="141"/>
      <c r="C706" s="142"/>
      <c r="D706" s="147"/>
      <c r="E706" s="148"/>
      <c r="F706" s="143"/>
      <c r="G706" s="144"/>
      <c r="H706" s="143"/>
      <c r="I706" s="144"/>
      <c r="J706" s="145"/>
      <c r="K706" s="146"/>
      <c r="L706" s="116" t="s">
        <v>77</v>
      </c>
      <c r="M706" s="117" t="s">
        <v>137</v>
      </c>
      <c r="N706" s="118">
        <f t="shared" si="72"/>
        <v>0</v>
      </c>
      <c r="O706" s="118">
        <f t="shared" si="73"/>
        <v>0</v>
      </c>
      <c r="P706" s="119">
        <f>SUMIF(Virkedager!C:C,"&lt;" &amp; H706,Virkedager!A:A)-SUMIF(Virkedager!C:C,"&lt;" &amp; F706,Virkedager!A:A)</f>
        <v>0</v>
      </c>
      <c r="Q706" s="120" t="str">
        <f t="shared" si="74"/>
        <v>Operatøraksess</v>
      </c>
      <c r="R706" s="121">
        <f>MATCH(Q706,'SLA-parameter DRIFT'!A:A,0)</f>
        <v>16</v>
      </c>
      <c r="S706" s="118" t="e">
        <f>VLOOKUP(DATE(YEAR(F706),MONTH(F706),DAY(F706)),Virkedager!C:G,IF(E706="B",3,2),0)+INDEX('SLA-parameter DRIFT'!D:D,R706+2)</f>
        <v>#N/A</v>
      </c>
      <c r="T706" s="122" t="e">
        <f>VLOOKUP(DATE(YEAR(F706),MONTH(F706),DAY(F706)),Virkedager!C:G,2,0)+INDEX('SLA-parameter DRIFT'!B:B,R706+1)</f>
        <v>#N/A</v>
      </c>
      <c r="U706" s="173" t="e">
        <f>VLOOKUP(DATE(YEAR(F706),MONTH(F706),DAY(F706)),Virkedager!C:G,IF(E706="B",3,2)+INDEX('SLA-parameter DRIFT'!E:E,R706+0,0),0)+INDEX('SLA-parameter DRIFT'!D:D,R706+1)</f>
        <v>#N/A</v>
      </c>
      <c r="V706" s="122" t="e">
        <f>VLOOKUP(DATE(YEAR(F706),MONTH(F706),DAY(F706)),Virkedager!C:G,2,0)+INDEX('SLA-parameter DRIFT'!B:B,R706+2)</f>
        <v>#N/A</v>
      </c>
      <c r="W706" s="118" t="e">
        <f>VLOOKUP(DATE(YEAR(F706),MONTH(F706),DAY(F706)),Virkedager!C:G,IF(E706="B",4,3)+INDEX('SLA-parameter DRIFT'!E:E,R706+2,0),0)+INDEX('SLA-parameter DRIFT'!D:D,R706+2)</f>
        <v>#N/A</v>
      </c>
      <c r="X706" s="122" t="str">
        <f t="shared" si="75"/>
        <v/>
      </c>
      <c r="Y706" s="119">
        <f>SUMIF(Virkedager!C:C,"&lt;" &amp; H706,Virkedager!A:A)-SUMIF(Virkedager!C:C,"&lt;" &amp; X706,Virkedager!A:A)</f>
        <v>0</v>
      </c>
      <c r="Z706" s="121" t="str">
        <f t="shared" si="76"/>
        <v/>
      </c>
      <c r="AA706" s="123" t="str">
        <f t="shared" si="71"/>
        <v/>
      </c>
      <c r="AB706" s="124" t="str">
        <f t="shared" si="77"/>
        <v/>
      </c>
      <c r="AC706" s="172"/>
    </row>
    <row r="707" spans="2:29" s="139" customFormat="1" ht="15" x14ac:dyDescent="0.25">
      <c r="B707" s="141"/>
      <c r="C707" s="142"/>
      <c r="D707" s="147"/>
      <c r="E707" s="148"/>
      <c r="F707" s="143"/>
      <c r="G707" s="144"/>
      <c r="H707" s="143"/>
      <c r="I707" s="144"/>
      <c r="J707" s="145"/>
      <c r="K707" s="146"/>
      <c r="L707" s="116" t="s">
        <v>77</v>
      </c>
      <c r="M707" s="117" t="s">
        <v>137</v>
      </c>
      <c r="N707" s="118">
        <f t="shared" si="72"/>
        <v>0</v>
      </c>
      <c r="O707" s="118">
        <f t="shared" si="73"/>
        <v>0</v>
      </c>
      <c r="P707" s="119">
        <f>SUMIF(Virkedager!C:C,"&lt;" &amp; H707,Virkedager!A:A)-SUMIF(Virkedager!C:C,"&lt;" &amp; F707,Virkedager!A:A)</f>
        <v>0</v>
      </c>
      <c r="Q707" s="120" t="str">
        <f t="shared" si="74"/>
        <v>Operatøraksess</v>
      </c>
      <c r="R707" s="121">
        <f>MATCH(Q707,'SLA-parameter DRIFT'!A:A,0)</f>
        <v>16</v>
      </c>
      <c r="S707" s="118" t="e">
        <f>VLOOKUP(DATE(YEAR(F707),MONTH(F707),DAY(F707)),Virkedager!C:G,IF(E707="B",3,2),0)+INDEX('SLA-parameter DRIFT'!D:D,R707+2)</f>
        <v>#N/A</v>
      </c>
      <c r="T707" s="122" t="e">
        <f>VLOOKUP(DATE(YEAR(F707),MONTH(F707),DAY(F707)),Virkedager!C:G,2,0)+INDEX('SLA-parameter DRIFT'!B:B,R707+1)</f>
        <v>#N/A</v>
      </c>
      <c r="U707" s="173" t="e">
        <f>VLOOKUP(DATE(YEAR(F707),MONTH(F707),DAY(F707)),Virkedager!C:G,IF(E707="B",3,2)+INDEX('SLA-parameter DRIFT'!E:E,R707+0,0),0)+INDEX('SLA-parameter DRIFT'!D:D,R707+1)</f>
        <v>#N/A</v>
      </c>
      <c r="V707" s="122" t="e">
        <f>VLOOKUP(DATE(YEAR(F707),MONTH(F707),DAY(F707)),Virkedager!C:G,2,0)+INDEX('SLA-parameter DRIFT'!B:B,R707+2)</f>
        <v>#N/A</v>
      </c>
      <c r="W707" s="118" t="e">
        <f>VLOOKUP(DATE(YEAR(F707),MONTH(F707),DAY(F707)),Virkedager!C:G,IF(E707="B",4,3)+INDEX('SLA-parameter DRIFT'!E:E,R707+2,0),0)+INDEX('SLA-parameter DRIFT'!D:D,R707+2)</f>
        <v>#N/A</v>
      </c>
      <c r="X707" s="122" t="str">
        <f t="shared" si="75"/>
        <v/>
      </c>
      <c r="Y707" s="119">
        <f>SUMIF(Virkedager!C:C,"&lt;" &amp; H707,Virkedager!A:A)-SUMIF(Virkedager!C:C,"&lt;" &amp; X707,Virkedager!A:A)</f>
        <v>0</v>
      </c>
      <c r="Z707" s="121" t="str">
        <f t="shared" si="76"/>
        <v/>
      </c>
      <c r="AA707" s="123" t="str">
        <f t="shared" si="71"/>
        <v/>
      </c>
      <c r="AB707" s="124" t="str">
        <f t="shared" si="77"/>
        <v/>
      </c>
      <c r="AC707" s="172"/>
    </row>
    <row r="708" spans="2:29" s="139" customFormat="1" ht="15" x14ac:dyDescent="0.25">
      <c r="B708" s="141"/>
      <c r="C708" s="142"/>
      <c r="D708" s="147"/>
      <c r="E708" s="148"/>
      <c r="F708" s="143"/>
      <c r="G708" s="144"/>
      <c r="H708" s="143"/>
      <c r="I708" s="144"/>
      <c r="J708" s="145"/>
      <c r="K708" s="146"/>
      <c r="L708" s="116" t="s">
        <v>77</v>
      </c>
      <c r="M708" s="117" t="s">
        <v>137</v>
      </c>
      <c r="N708" s="118">
        <f t="shared" si="72"/>
        <v>0</v>
      </c>
      <c r="O708" s="118">
        <f t="shared" si="73"/>
        <v>0</v>
      </c>
      <c r="P708" s="119">
        <f>SUMIF(Virkedager!C:C,"&lt;" &amp; H708,Virkedager!A:A)-SUMIF(Virkedager!C:C,"&lt;" &amp; F708,Virkedager!A:A)</f>
        <v>0</v>
      </c>
      <c r="Q708" s="120" t="str">
        <f t="shared" si="74"/>
        <v>Operatøraksess</v>
      </c>
      <c r="R708" s="121">
        <f>MATCH(Q708,'SLA-parameter DRIFT'!A:A,0)</f>
        <v>16</v>
      </c>
      <c r="S708" s="118" t="e">
        <f>VLOOKUP(DATE(YEAR(F708),MONTH(F708),DAY(F708)),Virkedager!C:G,IF(E708="B",3,2),0)+INDEX('SLA-parameter DRIFT'!D:D,R708+2)</f>
        <v>#N/A</v>
      </c>
      <c r="T708" s="122" t="e">
        <f>VLOOKUP(DATE(YEAR(F708),MONTH(F708),DAY(F708)),Virkedager!C:G,2,0)+INDEX('SLA-parameter DRIFT'!B:B,R708+1)</f>
        <v>#N/A</v>
      </c>
      <c r="U708" s="173" t="e">
        <f>VLOOKUP(DATE(YEAR(F708),MONTH(F708),DAY(F708)),Virkedager!C:G,IF(E708="B",3,2)+INDEX('SLA-parameter DRIFT'!E:E,R708+0,0),0)+INDEX('SLA-parameter DRIFT'!D:D,R708+1)</f>
        <v>#N/A</v>
      </c>
      <c r="V708" s="122" t="e">
        <f>VLOOKUP(DATE(YEAR(F708),MONTH(F708),DAY(F708)),Virkedager!C:G,2,0)+INDEX('SLA-parameter DRIFT'!B:B,R708+2)</f>
        <v>#N/A</v>
      </c>
      <c r="W708" s="118" t="e">
        <f>VLOOKUP(DATE(YEAR(F708),MONTH(F708),DAY(F708)),Virkedager!C:G,IF(E708="B",4,3)+INDEX('SLA-parameter DRIFT'!E:E,R708+2,0),0)+INDEX('SLA-parameter DRIFT'!D:D,R708+2)</f>
        <v>#N/A</v>
      </c>
      <c r="X708" s="122" t="str">
        <f t="shared" si="75"/>
        <v/>
      </c>
      <c r="Y708" s="119">
        <f>SUMIF(Virkedager!C:C,"&lt;" &amp; H708,Virkedager!A:A)-SUMIF(Virkedager!C:C,"&lt;" &amp; X708,Virkedager!A:A)</f>
        <v>0</v>
      </c>
      <c r="Z708" s="121" t="str">
        <f t="shared" si="76"/>
        <v/>
      </c>
      <c r="AA708" s="123" t="str">
        <f t="shared" si="71"/>
        <v/>
      </c>
      <c r="AB708" s="124" t="str">
        <f t="shared" si="77"/>
        <v/>
      </c>
      <c r="AC708" s="172"/>
    </row>
    <row r="709" spans="2:29" s="139" customFormat="1" ht="15" x14ac:dyDescent="0.25">
      <c r="B709" s="141"/>
      <c r="C709" s="142"/>
      <c r="D709" s="147"/>
      <c r="E709" s="148"/>
      <c r="F709" s="143"/>
      <c r="G709" s="144"/>
      <c r="H709" s="143"/>
      <c r="I709" s="144"/>
      <c r="J709" s="145"/>
      <c r="K709" s="146"/>
      <c r="L709" s="116" t="s">
        <v>77</v>
      </c>
      <c r="M709" s="117" t="s">
        <v>137</v>
      </c>
      <c r="N709" s="118">
        <f t="shared" si="72"/>
        <v>0</v>
      </c>
      <c r="O709" s="118">
        <f t="shared" si="73"/>
        <v>0</v>
      </c>
      <c r="P709" s="119">
        <f>SUMIF(Virkedager!C:C,"&lt;" &amp; H709,Virkedager!A:A)-SUMIF(Virkedager!C:C,"&lt;" &amp; F709,Virkedager!A:A)</f>
        <v>0</v>
      </c>
      <c r="Q709" s="120" t="str">
        <f t="shared" si="74"/>
        <v>Operatøraksess</v>
      </c>
      <c r="R709" s="121">
        <f>MATCH(Q709,'SLA-parameter DRIFT'!A:A,0)</f>
        <v>16</v>
      </c>
      <c r="S709" s="118" t="e">
        <f>VLOOKUP(DATE(YEAR(F709),MONTH(F709),DAY(F709)),Virkedager!C:G,IF(E709="B",3,2),0)+INDEX('SLA-parameter DRIFT'!D:D,R709+2)</f>
        <v>#N/A</v>
      </c>
      <c r="T709" s="122" t="e">
        <f>VLOOKUP(DATE(YEAR(F709),MONTH(F709),DAY(F709)),Virkedager!C:G,2,0)+INDEX('SLA-parameter DRIFT'!B:B,R709+1)</f>
        <v>#N/A</v>
      </c>
      <c r="U709" s="173" t="e">
        <f>VLOOKUP(DATE(YEAR(F709),MONTH(F709),DAY(F709)),Virkedager!C:G,IF(E709="B",3,2)+INDEX('SLA-parameter DRIFT'!E:E,R709+0,0),0)+INDEX('SLA-parameter DRIFT'!D:D,R709+1)</f>
        <v>#N/A</v>
      </c>
      <c r="V709" s="122" t="e">
        <f>VLOOKUP(DATE(YEAR(F709),MONTH(F709),DAY(F709)),Virkedager!C:G,2,0)+INDEX('SLA-parameter DRIFT'!B:B,R709+2)</f>
        <v>#N/A</v>
      </c>
      <c r="W709" s="118" t="e">
        <f>VLOOKUP(DATE(YEAR(F709),MONTH(F709),DAY(F709)),Virkedager!C:G,IF(E709="B",4,3)+INDEX('SLA-parameter DRIFT'!E:E,R709+2,0),0)+INDEX('SLA-parameter DRIFT'!D:D,R709+2)</f>
        <v>#N/A</v>
      </c>
      <c r="X709" s="122" t="str">
        <f t="shared" si="75"/>
        <v/>
      </c>
      <c r="Y709" s="119">
        <f>SUMIF(Virkedager!C:C,"&lt;" &amp; H709,Virkedager!A:A)-SUMIF(Virkedager!C:C,"&lt;" &amp; X709,Virkedager!A:A)</f>
        <v>0</v>
      </c>
      <c r="Z709" s="121" t="str">
        <f t="shared" si="76"/>
        <v/>
      </c>
      <c r="AA709" s="123" t="str">
        <f t="shared" ref="AA709:AA772" si="78">IF(ISBLANK(F709),"",IF(Z709,0,IF(Y709&gt;60,60,Y709)))</f>
        <v/>
      </c>
      <c r="AB709" s="124" t="str">
        <f t="shared" si="77"/>
        <v/>
      </c>
      <c r="AC709" s="172"/>
    </row>
    <row r="710" spans="2:29" s="139" customFormat="1" ht="15" x14ac:dyDescent="0.25">
      <c r="B710" s="141"/>
      <c r="C710" s="142"/>
      <c r="D710" s="147"/>
      <c r="E710" s="148"/>
      <c r="F710" s="143"/>
      <c r="G710" s="144"/>
      <c r="H710" s="143"/>
      <c r="I710" s="144"/>
      <c r="J710" s="145"/>
      <c r="K710" s="146"/>
      <c r="L710" s="116" t="s">
        <v>77</v>
      </c>
      <c r="M710" s="117" t="s">
        <v>137</v>
      </c>
      <c r="N710" s="118">
        <f t="shared" si="72"/>
        <v>0</v>
      </c>
      <c r="O710" s="118">
        <f t="shared" si="73"/>
        <v>0</v>
      </c>
      <c r="P710" s="119">
        <f>SUMIF(Virkedager!C:C,"&lt;" &amp; H710,Virkedager!A:A)-SUMIF(Virkedager!C:C,"&lt;" &amp; F710,Virkedager!A:A)</f>
        <v>0</v>
      </c>
      <c r="Q710" s="120" t="str">
        <f t="shared" si="74"/>
        <v>Operatøraksess</v>
      </c>
      <c r="R710" s="121">
        <f>MATCH(Q710,'SLA-parameter DRIFT'!A:A,0)</f>
        <v>16</v>
      </c>
      <c r="S710" s="118" t="e">
        <f>VLOOKUP(DATE(YEAR(F710),MONTH(F710),DAY(F710)),Virkedager!C:G,IF(E710="B",3,2),0)+INDEX('SLA-parameter DRIFT'!D:D,R710+2)</f>
        <v>#N/A</v>
      </c>
      <c r="T710" s="122" t="e">
        <f>VLOOKUP(DATE(YEAR(F710),MONTH(F710),DAY(F710)),Virkedager!C:G,2,0)+INDEX('SLA-parameter DRIFT'!B:B,R710+1)</f>
        <v>#N/A</v>
      </c>
      <c r="U710" s="173" t="e">
        <f>VLOOKUP(DATE(YEAR(F710),MONTH(F710),DAY(F710)),Virkedager!C:G,IF(E710="B",3,2)+INDEX('SLA-parameter DRIFT'!E:E,R710+0,0),0)+INDEX('SLA-parameter DRIFT'!D:D,R710+1)</f>
        <v>#N/A</v>
      </c>
      <c r="V710" s="122" t="e">
        <f>VLOOKUP(DATE(YEAR(F710),MONTH(F710),DAY(F710)),Virkedager!C:G,2,0)+INDEX('SLA-parameter DRIFT'!B:B,R710+2)</f>
        <v>#N/A</v>
      </c>
      <c r="W710" s="118" t="e">
        <f>VLOOKUP(DATE(YEAR(F710),MONTH(F710),DAY(F710)),Virkedager!C:G,IF(E710="B",4,3)+INDEX('SLA-parameter DRIFT'!E:E,R710+2,0),0)+INDEX('SLA-parameter DRIFT'!D:D,R710+2)</f>
        <v>#N/A</v>
      </c>
      <c r="X710" s="122" t="str">
        <f t="shared" si="75"/>
        <v/>
      </c>
      <c r="Y710" s="119">
        <f>SUMIF(Virkedager!C:C,"&lt;" &amp; H710,Virkedager!A:A)-SUMIF(Virkedager!C:C,"&lt;" &amp; X710,Virkedager!A:A)</f>
        <v>0</v>
      </c>
      <c r="Z710" s="121" t="str">
        <f t="shared" si="76"/>
        <v/>
      </c>
      <c r="AA710" s="123" t="str">
        <f t="shared" si="78"/>
        <v/>
      </c>
      <c r="AB710" s="124" t="str">
        <f t="shared" si="77"/>
        <v/>
      </c>
      <c r="AC710" s="172"/>
    </row>
    <row r="711" spans="2:29" s="139" customFormat="1" ht="15" x14ac:dyDescent="0.25">
      <c r="B711" s="141"/>
      <c r="C711" s="142"/>
      <c r="D711" s="147"/>
      <c r="E711" s="148"/>
      <c r="F711" s="143"/>
      <c r="G711" s="144"/>
      <c r="H711" s="143"/>
      <c r="I711" s="144"/>
      <c r="J711" s="145"/>
      <c r="K711" s="146"/>
      <c r="L711" s="116" t="s">
        <v>77</v>
      </c>
      <c r="M711" s="117" t="s">
        <v>137</v>
      </c>
      <c r="N711" s="118">
        <f t="shared" ref="N711:N774" si="79">DATE(YEAR(F711),MONTH(F711),DAY(F711))+TIME(HOUR(G711),MINUTE(G711),0)</f>
        <v>0</v>
      </c>
      <c r="O711" s="118">
        <f t="shared" ref="O711:O774" si="80">DATE(YEAR(H711),MONTH(H711),DAY(H711))+TIME(HOUR(I711),MINUTE(I711),0)</f>
        <v>0</v>
      </c>
      <c r="P711" s="119">
        <f>SUMIF(Virkedager!C:C,"&lt;" &amp; H711,Virkedager!A:A)-SUMIF(Virkedager!C:C,"&lt;" &amp; F711,Virkedager!A:A)</f>
        <v>0</v>
      </c>
      <c r="Q711" s="120" t="str">
        <f t="shared" ref="Q711:Q774" si="81">L711 &amp; IF(L711&lt;&gt;"Jara ADSL Basis",""," (" &amp; IF(AND(M711&lt;&gt;"Distrikt",M711&lt;&gt;""),"Sentralt","Distrikt") &amp; ")")</f>
        <v>Operatøraksess</v>
      </c>
      <c r="R711" s="121">
        <f>MATCH(Q711,'SLA-parameter DRIFT'!A:A,0)</f>
        <v>16</v>
      </c>
      <c r="S711" s="118" t="e">
        <f>VLOOKUP(DATE(YEAR(F711),MONTH(F711),DAY(F711)),Virkedager!C:G,IF(E711="B",3,2),0)+INDEX('SLA-parameter DRIFT'!D:D,R711+2)</f>
        <v>#N/A</v>
      </c>
      <c r="T711" s="122" t="e">
        <f>VLOOKUP(DATE(YEAR(F711),MONTH(F711),DAY(F711)),Virkedager!C:G,2,0)+INDEX('SLA-parameter DRIFT'!B:B,R711+1)</f>
        <v>#N/A</v>
      </c>
      <c r="U711" s="173" t="e">
        <f>VLOOKUP(DATE(YEAR(F711),MONTH(F711),DAY(F711)),Virkedager!C:G,IF(E711="B",3,2)+INDEX('SLA-parameter DRIFT'!E:E,R711+0,0),0)+INDEX('SLA-parameter DRIFT'!D:D,R711+1)</f>
        <v>#N/A</v>
      </c>
      <c r="V711" s="122" t="e">
        <f>VLOOKUP(DATE(YEAR(F711),MONTH(F711),DAY(F711)),Virkedager!C:G,2,0)+INDEX('SLA-parameter DRIFT'!B:B,R711+2)</f>
        <v>#N/A</v>
      </c>
      <c r="W711" s="118" t="e">
        <f>VLOOKUP(DATE(YEAR(F711),MONTH(F711),DAY(F711)),Virkedager!C:G,IF(E711="B",4,3)+INDEX('SLA-parameter DRIFT'!E:E,R711+2,0),0)+INDEX('SLA-parameter DRIFT'!D:D,R711+2)</f>
        <v>#N/A</v>
      </c>
      <c r="X711" s="122" t="str">
        <f t="shared" ref="X711:X774" si="82">IF(ISBLANK(F711),"",IF(N711&lt;T711,S711,IF(AND(T711&lt;=N711,N711&lt;V711),U711,IF(V711&lt;=N711,W711,0))))</f>
        <v/>
      </c>
      <c r="Y711" s="119">
        <f>SUMIF(Virkedager!C:C,"&lt;" &amp; H711,Virkedager!A:A)-SUMIF(Virkedager!C:C,"&lt;" &amp; X711,Virkedager!A:A)</f>
        <v>0</v>
      </c>
      <c r="Z711" s="121" t="str">
        <f t="shared" ref="Z711:Z774" si="83">IF(ISBLANK(F711),"",O711&lt;X711)</f>
        <v/>
      </c>
      <c r="AA711" s="123" t="str">
        <f t="shared" si="78"/>
        <v/>
      </c>
      <c r="AB711" s="124" t="str">
        <f t="shared" si="77"/>
        <v/>
      </c>
      <c r="AC711" s="172"/>
    </row>
    <row r="712" spans="2:29" s="139" customFormat="1" ht="15" x14ac:dyDescent="0.25">
      <c r="B712" s="141"/>
      <c r="C712" s="142"/>
      <c r="D712" s="147"/>
      <c r="E712" s="148"/>
      <c r="F712" s="143"/>
      <c r="G712" s="144"/>
      <c r="H712" s="143"/>
      <c r="I712" s="144"/>
      <c r="J712" s="145"/>
      <c r="K712" s="146"/>
      <c r="L712" s="116" t="s">
        <v>77</v>
      </c>
      <c r="M712" s="117" t="s">
        <v>137</v>
      </c>
      <c r="N712" s="118">
        <f t="shared" si="79"/>
        <v>0</v>
      </c>
      <c r="O712" s="118">
        <f t="shared" si="80"/>
        <v>0</v>
      </c>
      <c r="P712" s="119">
        <f>SUMIF(Virkedager!C:C,"&lt;" &amp; H712,Virkedager!A:A)-SUMIF(Virkedager!C:C,"&lt;" &amp; F712,Virkedager!A:A)</f>
        <v>0</v>
      </c>
      <c r="Q712" s="120" t="str">
        <f t="shared" si="81"/>
        <v>Operatøraksess</v>
      </c>
      <c r="R712" s="121">
        <f>MATCH(Q712,'SLA-parameter DRIFT'!A:A,0)</f>
        <v>16</v>
      </c>
      <c r="S712" s="118" t="e">
        <f>VLOOKUP(DATE(YEAR(F712),MONTH(F712),DAY(F712)),Virkedager!C:G,IF(E712="B",3,2),0)+INDEX('SLA-parameter DRIFT'!D:D,R712+2)</f>
        <v>#N/A</v>
      </c>
      <c r="T712" s="122" t="e">
        <f>VLOOKUP(DATE(YEAR(F712),MONTH(F712),DAY(F712)),Virkedager!C:G,2,0)+INDEX('SLA-parameter DRIFT'!B:B,R712+1)</f>
        <v>#N/A</v>
      </c>
      <c r="U712" s="173" t="e">
        <f>VLOOKUP(DATE(YEAR(F712),MONTH(F712),DAY(F712)),Virkedager!C:G,IF(E712="B",3,2)+INDEX('SLA-parameter DRIFT'!E:E,R712+0,0),0)+INDEX('SLA-parameter DRIFT'!D:D,R712+1)</f>
        <v>#N/A</v>
      </c>
      <c r="V712" s="122" t="e">
        <f>VLOOKUP(DATE(YEAR(F712),MONTH(F712),DAY(F712)),Virkedager!C:G,2,0)+INDEX('SLA-parameter DRIFT'!B:B,R712+2)</f>
        <v>#N/A</v>
      </c>
      <c r="W712" s="118" t="e">
        <f>VLOOKUP(DATE(YEAR(F712),MONTH(F712),DAY(F712)),Virkedager!C:G,IF(E712="B",4,3)+INDEX('SLA-parameter DRIFT'!E:E,R712+2,0),0)+INDEX('SLA-parameter DRIFT'!D:D,R712+2)</f>
        <v>#N/A</v>
      </c>
      <c r="X712" s="122" t="str">
        <f t="shared" si="82"/>
        <v/>
      </c>
      <c r="Y712" s="119">
        <f>SUMIF(Virkedager!C:C,"&lt;" &amp; H712,Virkedager!A:A)-SUMIF(Virkedager!C:C,"&lt;" &amp; X712,Virkedager!A:A)</f>
        <v>0</v>
      </c>
      <c r="Z712" s="121" t="str">
        <f t="shared" si="83"/>
        <v/>
      </c>
      <c r="AA712" s="123" t="str">
        <f t="shared" si="78"/>
        <v/>
      </c>
      <c r="AB712" s="124" t="str">
        <f t="shared" si="77"/>
        <v/>
      </c>
      <c r="AC712" s="172"/>
    </row>
    <row r="713" spans="2:29" s="139" customFormat="1" ht="15" x14ac:dyDescent="0.25">
      <c r="B713" s="141"/>
      <c r="C713" s="142"/>
      <c r="D713" s="147"/>
      <c r="E713" s="148"/>
      <c r="F713" s="143"/>
      <c r="G713" s="144"/>
      <c r="H713" s="143"/>
      <c r="I713" s="144"/>
      <c r="J713" s="145"/>
      <c r="K713" s="146"/>
      <c r="L713" s="116" t="s">
        <v>77</v>
      </c>
      <c r="M713" s="117" t="s">
        <v>137</v>
      </c>
      <c r="N713" s="118">
        <f t="shared" si="79"/>
        <v>0</v>
      </c>
      <c r="O713" s="118">
        <f t="shared" si="80"/>
        <v>0</v>
      </c>
      <c r="P713" s="119">
        <f>SUMIF(Virkedager!C:C,"&lt;" &amp; H713,Virkedager!A:A)-SUMIF(Virkedager!C:C,"&lt;" &amp; F713,Virkedager!A:A)</f>
        <v>0</v>
      </c>
      <c r="Q713" s="120" t="str">
        <f t="shared" si="81"/>
        <v>Operatøraksess</v>
      </c>
      <c r="R713" s="121">
        <f>MATCH(Q713,'SLA-parameter DRIFT'!A:A,0)</f>
        <v>16</v>
      </c>
      <c r="S713" s="118" t="e">
        <f>VLOOKUP(DATE(YEAR(F713),MONTH(F713),DAY(F713)),Virkedager!C:G,IF(E713="B",3,2),0)+INDEX('SLA-parameter DRIFT'!D:D,R713+2)</f>
        <v>#N/A</v>
      </c>
      <c r="T713" s="122" t="e">
        <f>VLOOKUP(DATE(YEAR(F713),MONTH(F713),DAY(F713)),Virkedager!C:G,2,0)+INDEX('SLA-parameter DRIFT'!B:B,R713+1)</f>
        <v>#N/A</v>
      </c>
      <c r="U713" s="173" t="e">
        <f>VLOOKUP(DATE(YEAR(F713),MONTH(F713),DAY(F713)),Virkedager!C:G,IF(E713="B",3,2)+INDEX('SLA-parameter DRIFT'!E:E,R713+0,0),0)+INDEX('SLA-parameter DRIFT'!D:D,R713+1)</f>
        <v>#N/A</v>
      </c>
      <c r="V713" s="122" t="e">
        <f>VLOOKUP(DATE(YEAR(F713),MONTH(F713),DAY(F713)),Virkedager!C:G,2,0)+INDEX('SLA-parameter DRIFT'!B:B,R713+2)</f>
        <v>#N/A</v>
      </c>
      <c r="W713" s="118" t="e">
        <f>VLOOKUP(DATE(YEAR(F713),MONTH(F713),DAY(F713)),Virkedager!C:G,IF(E713="B",4,3)+INDEX('SLA-parameter DRIFT'!E:E,R713+2,0),0)+INDEX('SLA-parameter DRIFT'!D:D,R713+2)</f>
        <v>#N/A</v>
      </c>
      <c r="X713" s="122" t="str">
        <f t="shared" si="82"/>
        <v/>
      </c>
      <c r="Y713" s="119">
        <f>SUMIF(Virkedager!C:C,"&lt;" &amp; H713,Virkedager!A:A)-SUMIF(Virkedager!C:C,"&lt;" &amp; X713,Virkedager!A:A)</f>
        <v>0</v>
      </c>
      <c r="Z713" s="121" t="str">
        <f t="shared" si="83"/>
        <v/>
      </c>
      <c r="AA713" s="123" t="str">
        <f t="shared" si="78"/>
        <v/>
      </c>
      <c r="AB713" s="124" t="str">
        <f t="shared" si="77"/>
        <v/>
      </c>
      <c r="AC713" s="172"/>
    </row>
    <row r="714" spans="2:29" s="139" customFormat="1" ht="15" x14ac:dyDescent="0.25">
      <c r="B714" s="141"/>
      <c r="C714" s="142"/>
      <c r="D714" s="147"/>
      <c r="E714" s="148"/>
      <c r="F714" s="143"/>
      <c r="G714" s="144"/>
      <c r="H714" s="143"/>
      <c r="I714" s="144"/>
      <c r="J714" s="145"/>
      <c r="K714" s="146"/>
      <c r="L714" s="116" t="s">
        <v>77</v>
      </c>
      <c r="M714" s="117" t="s">
        <v>137</v>
      </c>
      <c r="N714" s="118">
        <f t="shared" si="79"/>
        <v>0</v>
      </c>
      <c r="O714" s="118">
        <f t="shared" si="80"/>
        <v>0</v>
      </c>
      <c r="P714" s="119">
        <f>SUMIF(Virkedager!C:C,"&lt;" &amp; H714,Virkedager!A:A)-SUMIF(Virkedager!C:C,"&lt;" &amp; F714,Virkedager!A:A)</f>
        <v>0</v>
      </c>
      <c r="Q714" s="120" t="str">
        <f t="shared" si="81"/>
        <v>Operatøraksess</v>
      </c>
      <c r="R714" s="121">
        <f>MATCH(Q714,'SLA-parameter DRIFT'!A:A,0)</f>
        <v>16</v>
      </c>
      <c r="S714" s="118" t="e">
        <f>VLOOKUP(DATE(YEAR(F714),MONTH(F714),DAY(F714)),Virkedager!C:G,IF(E714="B",3,2),0)+INDEX('SLA-parameter DRIFT'!D:D,R714+2)</f>
        <v>#N/A</v>
      </c>
      <c r="T714" s="122" t="e">
        <f>VLOOKUP(DATE(YEAR(F714),MONTH(F714),DAY(F714)),Virkedager!C:G,2,0)+INDEX('SLA-parameter DRIFT'!B:B,R714+1)</f>
        <v>#N/A</v>
      </c>
      <c r="U714" s="173" t="e">
        <f>VLOOKUP(DATE(YEAR(F714),MONTH(F714),DAY(F714)),Virkedager!C:G,IF(E714="B",3,2)+INDEX('SLA-parameter DRIFT'!E:E,R714+0,0),0)+INDEX('SLA-parameter DRIFT'!D:D,R714+1)</f>
        <v>#N/A</v>
      </c>
      <c r="V714" s="122" t="e">
        <f>VLOOKUP(DATE(YEAR(F714),MONTH(F714),DAY(F714)),Virkedager!C:G,2,0)+INDEX('SLA-parameter DRIFT'!B:B,R714+2)</f>
        <v>#N/A</v>
      </c>
      <c r="W714" s="118" t="e">
        <f>VLOOKUP(DATE(YEAR(F714),MONTH(F714),DAY(F714)),Virkedager!C:G,IF(E714="B",4,3)+INDEX('SLA-parameter DRIFT'!E:E,R714+2,0),0)+INDEX('SLA-parameter DRIFT'!D:D,R714+2)</f>
        <v>#N/A</v>
      </c>
      <c r="X714" s="122" t="str">
        <f t="shared" si="82"/>
        <v/>
      </c>
      <c r="Y714" s="119">
        <f>SUMIF(Virkedager!C:C,"&lt;" &amp; H714,Virkedager!A:A)-SUMIF(Virkedager!C:C,"&lt;" &amp; X714,Virkedager!A:A)</f>
        <v>0</v>
      </c>
      <c r="Z714" s="121" t="str">
        <f t="shared" si="83"/>
        <v/>
      </c>
      <c r="AA714" s="123" t="str">
        <f t="shared" si="78"/>
        <v/>
      </c>
      <c r="AB714" s="124" t="str">
        <f t="shared" si="77"/>
        <v/>
      </c>
      <c r="AC714" s="172"/>
    </row>
    <row r="715" spans="2:29" s="139" customFormat="1" ht="15" x14ac:dyDescent="0.25">
      <c r="B715" s="141"/>
      <c r="C715" s="142"/>
      <c r="D715" s="147"/>
      <c r="E715" s="148"/>
      <c r="F715" s="143"/>
      <c r="G715" s="144"/>
      <c r="H715" s="143"/>
      <c r="I715" s="144"/>
      <c r="J715" s="145"/>
      <c r="K715" s="146"/>
      <c r="L715" s="116" t="s">
        <v>77</v>
      </c>
      <c r="M715" s="117" t="s">
        <v>137</v>
      </c>
      <c r="N715" s="118">
        <f t="shared" si="79"/>
        <v>0</v>
      </c>
      <c r="O715" s="118">
        <f t="shared" si="80"/>
        <v>0</v>
      </c>
      <c r="P715" s="119">
        <f>SUMIF(Virkedager!C:C,"&lt;" &amp; H715,Virkedager!A:A)-SUMIF(Virkedager!C:C,"&lt;" &amp; F715,Virkedager!A:A)</f>
        <v>0</v>
      </c>
      <c r="Q715" s="120" t="str">
        <f t="shared" si="81"/>
        <v>Operatøraksess</v>
      </c>
      <c r="R715" s="121">
        <f>MATCH(Q715,'SLA-parameter DRIFT'!A:A,0)</f>
        <v>16</v>
      </c>
      <c r="S715" s="118" t="e">
        <f>VLOOKUP(DATE(YEAR(F715),MONTH(F715),DAY(F715)),Virkedager!C:G,IF(E715="B",3,2),0)+INDEX('SLA-parameter DRIFT'!D:D,R715+2)</f>
        <v>#N/A</v>
      </c>
      <c r="T715" s="122" t="e">
        <f>VLOOKUP(DATE(YEAR(F715),MONTH(F715),DAY(F715)),Virkedager!C:G,2,0)+INDEX('SLA-parameter DRIFT'!B:B,R715+1)</f>
        <v>#N/A</v>
      </c>
      <c r="U715" s="173" t="e">
        <f>VLOOKUP(DATE(YEAR(F715),MONTH(F715),DAY(F715)),Virkedager!C:G,IF(E715="B",3,2)+INDEX('SLA-parameter DRIFT'!E:E,R715+0,0),0)+INDEX('SLA-parameter DRIFT'!D:D,R715+1)</f>
        <v>#N/A</v>
      </c>
      <c r="V715" s="122" t="e">
        <f>VLOOKUP(DATE(YEAR(F715),MONTH(F715),DAY(F715)),Virkedager!C:G,2,0)+INDEX('SLA-parameter DRIFT'!B:B,R715+2)</f>
        <v>#N/A</v>
      </c>
      <c r="W715" s="118" t="e">
        <f>VLOOKUP(DATE(YEAR(F715),MONTH(F715),DAY(F715)),Virkedager!C:G,IF(E715="B",4,3)+INDEX('SLA-parameter DRIFT'!E:E,R715+2,0),0)+INDEX('SLA-parameter DRIFT'!D:D,R715+2)</f>
        <v>#N/A</v>
      </c>
      <c r="X715" s="122" t="str">
        <f t="shared" si="82"/>
        <v/>
      </c>
      <c r="Y715" s="119">
        <f>SUMIF(Virkedager!C:C,"&lt;" &amp; H715,Virkedager!A:A)-SUMIF(Virkedager!C:C,"&lt;" &amp; X715,Virkedager!A:A)</f>
        <v>0</v>
      </c>
      <c r="Z715" s="121" t="str">
        <f t="shared" si="83"/>
        <v/>
      </c>
      <c r="AA715" s="123" t="str">
        <f t="shared" si="78"/>
        <v/>
      </c>
      <c r="AB715" s="124" t="str">
        <f t="shared" si="77"/>
        <v/>
      </c>
      <c r="AC715" s="172"/>
    </row>
    <row r="716" spans="2:29" s="139" customFormat="1" ht="15" x14ac:dyDescent="0.25">
      <c r="B716" s="141"/>
      <c r="C716" s="142"/>
      <c r="D716" s="147"/>
      <c r="E716" s="148"/>
      <c r="F716" s="143"/>
      <c r="G716" s="144"/>
      <c r="H716" s="143"/>
      <c r="I716" s="144"/>
      <c r="J716" s="145"/>
      <c r="K716" s="146"/>
      <c r="L716" s="116" t="s">
        <v>77</v>
      </c>
      <c r="M716" s="117" t="s">
        <v>137</v>
      </c>
      <c r="N716" s="118">
        <f t="shared" si="79"/>
        <v>0</v>
      </c>
      <c r="O716" s="118">
        <f t="shared" si="80"/>
        <v>0</v>
      </c>
      <c r="P716" s="119">
        <f>SUMIF(Virkedager!C:C,"&lt;" &amp; H716,Virkedager!A:A)-SUMIF(Virkedager!C:C,"&lt;" &amp; F716,Virkedager!A:A)</f>
        <v>0</v>
      </c>
      <c r="Q716" s="120" t="str">
        <f t="shared" si="81"/>
        <v>Operatøraksess</v>
      </c>
      <c r="R716" s="121">
        <f>MATCH(Q716,'SLA-parameter DRIFT'!A:A,0)</f>
        <v>16</v>
      </c>
      <c r="S716" s="118" t="e">
        <f>VLOOKUP(DATE(YEAR(F716),MONTH(F716),DAY(F716)),Virkedager!C:G,IF(E716="B",3,2),0)+INDEX('SLA-parameter DRIFT'!D:D,R716+2)</f>
        <v>#N/A</v>
      </c>
      <c r="T716" s="122" t="e">
        <f>VLOOKUP(DATE(YEAR(F716),MONTH(F716),DAY(F716)),Virkedager!C:G,2,0)+INDEX('SLA-parameter DRIFT'!B:B,R716+1)</f>
        <v>#N/A</v>
      </c>
      <c r="U716" s="173" t="e">
        <f>VLOOKUP(DATE(YEAR(F716),MONTH(F716),DAY(F716)),Virkedager!C:G,IF(E716="B",3,2)+INDEX('SLA-parameter DRIFT'!E:E,R716+0,0),0)+INDEX('SLA-parameter DRIFT'!D:D,R716+1)</f>
        <v>#N/A</v>
      </c>
      <c r="V716" s="122" t="e">
        <f>VLOOKUP(DATE(YEAR(F716),MONTH(F716),DAY(F716)),Virkedager!C:G,2,0)+INDEX('SLA-parameter DRIFT'!B:B,R716+2)</f>
        <v>#N/A</v>
      </c>
      <c r="W716" s="118" t="e">
        <f>VLOOKUP(DATE(YEAR(F716),MONTH(F716),DAY(F716)),Virkedager!C:G,IF(E716="B",4,3)+INDEX('SLA-parameter DRIFT'!E:E,R716+2,0),0)+INDEX('SLA-parameter DRIFT'!D:D,R716+2)</f>
        <v>#N/A</v>
      </c>
      <c r="X716" s="122" t="str">
        <f t="shared" si="82"/>
        <v/>
      </c>
      <c r="Y716" s="119">
        <f>SUMIF(Virkedager!C:C,"&lt;" &amp; H716,Virkedager!A:A)-SUMIF(Virkedager!C:C,"&lt;" &amp; X716,Virkedager!A:A)</f>
        <v>0</v>
      </c>
      <c r="Z716" s="121" t="str">
        <f t="shared" si="83"/>
        <v/>
      </c>
      <c r="AA716" s="123" t="str">
        <f t="shared" si="78"/>
        <v/>
      </c>
      <c r="AB716" s="124" t="str">
        <f t="shared" si="77"/>
        <v/>
      </c>
      <c r="AC716" s="172"/>
    </row>
    <row r="717" spans="2:29" s="139" customFormat="1" ht="15" x14ac:dyDescent="0.25">
      <c r="B717" s="141"/>
      <c r="C717" s="142"/>
      <c r="D717" s="147"/>
      <c r="E717" s="148"/>
      <c r="F717" s="143"/>
      <c r="G717" s="144"/>
      <c r="H717" s="143"/>
      <c r="I717" s="144"/>
      <c r="J717" s="145"/>
      <c r="K717" s="146"/>
      <c r="L717" s="116" t="s">
        <v>77</v>
      </c>
      <c r="M717" s="117" t="s">
        <v>137</v>
      </c>
      <c r="N717" s="118">
        <f t="shared" si="79"/>
        <v>0</v>
      </c>
      <c r="O717" s="118">
        <f t="shared" si="80"/>
        <v>0</v>
      </c>
      <c r="P717" s="119">
        <f>SUMIF(Virkedager!C:C,"&lt;" &amp; H717,Virkedager!A:A)-SUMIF(Virkedager!C:C,"&lt;" &amp; F717,Virkedager!A:A)</f>
        <v>0</v>
      </c>
      <c r="Q717" s="120" t="str">
        <f t="shared" si="81"/>
        <v>Operatøraksess</v>
      </c>
      <c r="R717" s="121">
        <f>MATCH(Q717,'SLA-parameter DRIFT'!A:A,0)</f>
        <v>16</v>
      </c>
      <c r="S717" s="118" t="e">
        <f>VLOOKUP(DATE(YEAR(F717),MONTH(F717),DAY(F717)),Virkedager!C:G,IF(E717="B",3,2),0)+INDEX('SLA-parameter DRIFT'!D:D,R717+2)</f>
        <v>#N/A</v>
      </c>
      <c r="T717" s="122" t="e">
        <f>VLOOKUP(DATE(YEAR(F717),MONTH(F717),DAY(F717)),Virkedager!C:G,2,0)+INDEX('SLA-parameter DRIFT'!B:B,R717+1)</f>
        <v>#N/A</v>
      </c>
      <c r="U717" s="173" t="e">
        <f>VLOOKUP(DATE(YEAR(F717),MONTH(F717),DAY(F717)),Virkedager!C:G,IF(E717="B",3,2)+INDEX('SLA-parameter DRIFT'!E:E,R717+0,0),0)+INDEX('SLA-parameter DRIFT'!D:D,R717+1)</f>
        <v>#N/A</v>
      </c>
      <c r="V717" s="122" t="e">
        <f>VLOOKUP(DATE(YEAR(F717),MONTH(F717),DAY(F717)),Virkedager!C:G,2,0)+INDEX('SLA-parameter DRIFT'!B:B,R717+2)</f>
        <v>#N/A</v>
      </c>
      <c r="W717" s="118" t="e">
        <f>VLOOKUP(DATE(YEAR(F717),MONTH(F717),DAY(F717)),Virkedager!C:G,IF(E717="B",4,3)+INDEX('SLA-parameter DRIFT'!E:E,R717+2,0),0)+INDEX('SLA-parameter DRIFT'!D:D,R717+2)</f>
        <v>#N/A</v>
      </c>
      <c r="X717" s="122" t="str">
        <f t="shared" si="82"/>
        <v/>
      </c>
      <c r="Y717" s="119">
        <f>SUMIF(Virkedager!C:C,"&lt;" &amp; H717,Virkedager!A:A)-SUMIF(Virkedager!C:C,"&lt;" &amp; X717,Virkedager!A:A)</f>
        <v>0</v>
      </c>
      <c r="Z717" s="121" t="str">
        <f t="shared" si="83"/>
        <v/>
      </c>
      <c r="AA717" s="123" t="str">
        <f t="shared" si="78"/>
        <v/>
      </c>
      <c r="AB717" s="124" t="str">
        <f t="shared" si="77"/>
        <v/>
      </c>
      <c r="AC717" s="172"/>
    </row>
    <row r="718" spans="2:29" s="139" customFormat="1" ht="15" x14ac:dyDescent="0.25">
      <c r="B718" s="141"/>
      <c r="C718" s="142"/>
      <c r="D718" s="147"/>
      <c r="E718" s="148"/>
      <c r="F718" s="143"/>
      <c r="G718" s="144"/>
      <c r="H718" s="143"/>
      <c r="I718" s="144"/>
      <c r="J718" s="145"/>
      <c r="K718" s="146"/>
      <c r="L718" s="116" t="s">
        <v>77</v>
      </c>
      <c r="M718" s="117" t="s">
        <v>137</v>
      </c>
      <c r="N718" s="118">
        <f t="shared" si="79"/>
        <v>0</v>
      </c>
      <c r="O718" s="118">
        <f t="shared" si="80"/>
        <v>0</v>
      </c>
      <c r="P718" s="119">
        <f>SUMIF(Virkedager!C:C,"&lt;" &amp; H718,Virkedager!A:A)-SUMIF(Virkedager!C:C,"&lt;" &amp; F718,Virkedager!A:A)</f>
        <v>0</v>
      </c>
      <c r="Q718" s="120" t="str">
        <f t="shared" si="81"/>
        <v>Operatøraksess</v>
      </c>
      <c r="R718" s="121">
        <f>MATCH(Q718,'SLA-parameter DRIFT'!A:A,0)</f>
        <v>16</v>
      </c>
      <c r="S718" s="118" t="e">
        <f>VLOOKUP(DATE(YEAR(F718),MONTH(F718),DAY(F718)),Virkedager!C:G,IF(E718="B",3,2),0)+INDEX('SLA-parameter DRIFT'!D:D,R718+2)</f>
        <v>#N/A</v>
      </c>
      <c r="T718" s="122" t="e">
        <f>VLOOKUP(DATE(YEAR(F718),MONTH(F718),DAY(F718)),Virkedager!C:G,2,0)+INDEX('SLA-parameter DRIFT'!B:B,R718+1)</f>
        <v>#N/A</v>
      </c>
      <c r="U718" s="173" t="e">
        <f>VLOOKUP(DATE(YEAR(F718),MONTH(F718),DAY(F718)),Virkedager!C:G,IF(E718="B",3,2)+INDEX('SLA-parameter DRIFT'!E:E,R718+0,0),0)+INDEX('SLA-parameter DRIFT'!D:D,R718+1)</f>
        <v>#N/A</v>
      </c>
      <c r="V718" s="122" t="e">
        <f>VLOOKUP(DATE(YEAR(F718),MONTH(F718),DAY(F718)),Virkedager!C:G,2,0)+INDEX('SLA-parameter DRIFT'!B:B,R718+2)</f>
        <v>#N/A</v>
      </c>
      <c r="W718" s="118" t="e">
        <f>VLOOKUP(DATE(YEAR(F718),MONTH(F718),DAY(F718)),Virkedager!C:G,IF(E718="B",4,3)+INDEX('SLA-parameter DRIFT'!E:E,R718+2,0),0)+INDEX('SLA-parameter DRIFT'!D:D,R718+2)</f>
        <v>#N/A</v>
      </c>
      <c r="X718" s="122" t="str">
        <f t="shared" si="82"/>
        <v/>
      </c>
      <c r="Y718" s="119">
        <f>SUMIF(Virkedager!C:C,"&lt;" &amp; H718,Virkedager!A:A)-SUMIF(Virkedager!C:C,"&lt;" &amp; X718,Virkedager!A:A)</f>
        <v>0</v>
      </c>
      <c r="Z718" s="121" t="str">
        <f t="shared" si="83"/>
        <v/>
      </c>
      <c r="AA718" s="123" t="str">
        <f t="shared" si="78"/>
        <v/>
      </c>
      <c r="AB718" s="124" t="str">
        <f t="shared" si="77"/>
        <v/>
      </c>
      <c r="AC718" s="172"/>
    </row>
    <row r="719" spans="2:29" s="139" customFormat="1" ht="15" x14ac:dyDescent="0.25">
      <c r="B719" s="141"/>
      <c r="C719" s="142"/>
      <c r="D719" s="147"/>
      <c r="E719" s="148"/>
      <c r="F719" s="143"/>
      <c r="G719" s="144"/>
      <c r="H719" s="143"/>
      <c r="I719" s="144"/>
      <c r="J719" s="145"/>
      <c r="K719" s="146"/>
      <c r="L719" s="116" t="s">
        <v>77</v>
      </c>
      <c r="M719" s="117" t="s">
        <v>137</v>
      </c>
      <c r="N719" s="118">
        <f t="shared" si="79"/>
        <v>0</v>
      </c>
      <c r="O719" s="118">
        <f t="shared" si="80"/>
        <v>0</v>
      </c>
      <c r="P719" s="119">
        <f>SUMIF(Virkedager!C:C,"&lt;" &amp; H719,Virkedager!A:A)-SUMIF(Virkedager!C:C,"&lt;" &amp; F719,Virkedager!A:A)</f>
        <v>0</v>
      </c>
      <c r="Q719" s="120" t="str">
        <f t="shared" si="81"/>
        <v>Operatøraksess</v>
      </c>
      <c r="R719" s="121">
        <f>MATCH(Q719,'SLA-parameter DRIFT'!A:A,0)</f>
        <v>16</v>
      </c>
      <c r="S719" s="118" t="e">
        <f>VLOOKUP(DATE(YEAR(F719),MONTH(F719),DAY(F719)),Virkedager!C:G,IF(E719="B",3,2),0)+INDEX('SLA-parameter DRIFT'!D:D,R719+2)</f>
        <v>#N/A</v>
      </c>
      <c r="T719" s="122" t="e">
        <f>VLOOKUP(DATE(YEAR(F719),MONTH(F719),DAY(F719)),Virkedager!C:G,2,0)+INDEX('SLA-parameter DRIFT'!B:B,R719+1)</f>
        <v>#N/A</v>
      </c>
      <c r="U719" s="173" t="e">
        <f>VLOOKUP(DATE(YEAR(F719),MONTH(F719),DAY(F719)),Virkedager!C:G,IF(E719="B",3,2)+INDEX('SLA-parameter DRIFT'!E:E,R719+0,0),0)+INDEX('SLA-parameter DRIFT'!D:D,R719+1)</f>
        <v>#N/A</v>
      </c>
      <c r="V719" s="122" t="e">
        <f>VLOOKUP(DATE(YEAR(F719),MONTH(F719),DAY(F719)),Virkedager!C:G,2,0)+INDEX('SLA-parameter DRIFT'!B:B,R719+2)</f>
        <v>#N/A</v>
      </c>
      <c r="W719" s="118" t="e">
        <f>VLOOKUP(DATE(YEAR(F719),MONTH(F719),DAY(F719)),Virkedager!C:G,IF(E719="B",4,3)+INDEX('SLA-parameter DRIFT'!E:E,R719+2,0),0)+INDEX('SLA-parameter DRIFT'!D:D,R719+2)</f>
        <v>#N/A</v>
      </c>
      <c r="X719" s="122" t="str">
        <f t="shared" si="82"/>
        <v/>
      </c>
      <c r="Y719" s="119">
        <f>SUMIF(Virkedager!C:C,"&lt;" &amp; H719,Virkedager!A:A)-SUMIF(Virkedager!C:C,"&lt;" &amp; X719,Virkedager!A:A)</f>
        <v>0</v>
      </c>
      <c r="Z719" s="121" t="str">
        <f t="shared" si="83"/>
        <v/>
      </c>
      <c r="AA719" s="123" t="str">
        <f t="shared" si="78"/>
        <v/>
      </c>
      <c r="AB719" s="124" t="str">
        <f t="shared" si="77"/>
        <v/>
      </c>
      <c r="AC719" s="172"/>
    </row>
    <row r="720" spans="2:29" s="139" customFormat="1" ht="15" x14ac:dyDescent="0.25">
      <c r="B720" s="141"/>
      <c r="C720" s="142"/>
      <c r="D720" s="147"/>
      <c r="E720" s="148"/>
      <c r="F720" s="143"/>
      <c r="G720" s="144"/>
      <c r="H720" s="143"/>
      <c r="I720" s="144"/>
      <c r="J720" s="145"/>
      <c r="K720" s="146"/>
      <c r="L720" s="116" t="s">
        <v>77</v>
      </c>
      <c r="M720" s="117" t="s">
        <v>137</v>
      </c>
      <c r="N720" s="118">
        <f t="shared" si="79"/>
        <v>0</v>
      </c>
      <c r="O720" s="118">
        <f t="shared" si="80"/>
        <v>0</v>
      </c>
      <c r="P720" s="119">
        <f>SUMIF(Virkedager!C:C,"&lt;" &amp; H720,Virkedager!A:A)-SUMIF(Virkedager!C:C,"&lt;" &amp; F720,Virkedager!A:A)</f>
        <v>0</v>
      </c>
      <c r="Q720" s="120" t="str">
        <f t="shared" si="81"/>
        <v>Operatøraksess</v>
      </c>
      <c r="R720" s="121">
        <f>MATCH(Q720,'SLA-parameter DRIFT'!A:A,0)</f>
        <v>16</v>
      </c>
      <c r="S720" s="118" t="e">
        <f>VLOOKUP(DATE(YEAR(F720),MONTH(F720),DAY(F720)),Virkedager!C:G,IF(E720="B",3,2),0)+INDEX('SLA-parameter DRIFT'!D:D,R720+2)</f>
        <v>#N/A</v>
      </c>
      <c r="T720" s="122" t="e">
        <f>VLOOKUP(DATE(YEAR(F720),MONTH(F720),DAY(F720)),Virkedager!C:G,2,0)+INDEX('SLA-parameter DRIFT'!B:B,R720+1)</f>
        <v>#N/A</v>
      </c>
      <c r="U720" s="173" t="e">
        <f>VLOOKUP(DATE(YEAR(F720),MONTH(F720),DAY(F720)),Virkedager!C:G,IF(E720="B",3,2)+INDEX('SLA-parameter DRIFT'!E:E,R720+0,0),0)+INDEX('SLA-parameter DRIFT'!D:D,R720+1)</f>
        <v>#N/A</v>
      </c>
      <c r="V720" s="122" t="e">
        <f>VLOOKUP(DATE(YEAR(F720),MONTH(F720),DAY(F720)),Virkedager!C:G,2,0)+INDEX('SLA-parameter DRIFT'!B:B,R720+2)</f>
        <v>#N/A</v>
      </c>
      <c r="W720" s="118" t="e">
        <f>VLOOKUP(DATE(YEAR(F720),MONTH(F720),DAY(F720)),Virkedager!C:G,IF(E720="B",4,3)+INDEX('SLA-parameter DRIFT'!E:E,R720+2,0),0)+INDEX('SLA-parameter DRIFT'!D:D,R720+2)</f>
        <v>#N/A</v>
      </c>
      <c r="X720" s="122" t="str">
        <f t="shared" si="82"/>
        <v/>
      </c>
      <c r="Y720" s="119">
        <f>SUMIF(Virkedager!C:C,"&lt;" &amp; H720,Virkedager!A:A)-SUMIF(Virkedager!C:C,"&lt;" &amp; X720,Virkedager!A:A)</f>
        <v>0</v>
      </c>
      <c r="Z720" s="121" t="str">
        <f t="shared" si="83"/>
        <v/>
      </c>
      <c r="AA720" s="123" t="str">
        <f t="shared" si="78"/>
        <v/>
      </c>
      <c r="AB720" s="124" t="str">
        <f t="shared" si="77"/>
        <v/>
      </c>
      <c r="AC720" s="172"/>
    </row>
    <row r="721" spans="2:29" s="139" customFormat="1" ht="15" x14ac:dyDescent="0.25">
      <c r="B721" s="141"/>
      <c r="C721" s="142"/>
      <c r="D721" s="147"/>
      <c r="E721" s="148"/>
      <c r="F721" s="143"/>
      <c r="G721" s="144"/>
      <c r="H721" s="143"/>
      <c r="I721" s="144"/>
      <c r="J721" s="145"/>
      <c r="K721" s="146"/>
      <c r="L721" s="116" t="s">
        <v>77</v>
      </c>
      <c r="M721" s="117" t="s">
        <v>137</v>
      </c>
      <c r="N721" s="118">
        <f t="shared" si="79"/>
        <v>0</v>
      </c>
      <c r="O721" s="118">
        <f t="shared" si="80"/>
        <v>0</v>
      </c>
      <c r="P721" s="119">
        <f>SUMIF(Virkedager!C:C,"&lt;" &amp; H721,Virkedager!A:A)-SUMIF(Virkedager!C:C,"&lt;" &amp; F721,Virkedager!A:A)</f>
        <v>0</v>
      </c>
      <c r="Q721" s="120" t="str">
        <f t="shared" si="81"/>
        <v>Operatøraksess</v>
      </c>
      <c r="R721" s="121">
        <f>MATCH(Q721,'SLA-parameter DRIFT'!A:A,0)</f>
        <v>16</v>
      </c>
      <c r="S721" s="118" t="e">
        <f>VLOOKUP(DATE(YEAR(F721),MONTH(F721),DAY(F721)),Virkedager!C:G,IF(E721="B",3,2),0)+INDEX('SLA-parameter DRIFT'!D:D,R721+2)</f>
        <v>#N/A</v>
      </c>
      <c r="T721" s="122" t="e">
        <f>VLOOKUP(DATE(YEAR(F721),MONTH(F721),DAY(F721)),Virkedager!C:G,2,0)+INDEX('SLA-parameter DRIFT'!B:B,R721+1)</f>
        <v>#N/A</v>
      </c>
      <c r="U721" s="173" t="e">
        <f>VLOOKUP(DATE(YEAR(F721),MONTH(F721),DAY(F721)),Virkedager!C:G,IF(E721="B",3,2)+INDEX('SLA-parameter DRIFT'!E:E,R721+0,0),0)+INDEX('SLA-parameter DRIFT'!D:D,R721+1)</f>
        <v>#N/A</v>
      </c>
      <c r="V721" s="122" t="e">
        <f>VLOOKUP(DATE(YEAR(F721),MONTH(F721),DAY(F721)),Virkedager!C:G,2,0)+INDEX('SLA-parameter DRIFT'!B:B,R721+2)</f>
        <v>#N/A</v>
      </c>
      <c r="W721" s="118" t="e">
        <f>VLOOKUP(DATE(YEAR(F721),MONTH(F721),DAY(F721)),Virkedager!C:G,IF(E721="B",4,3)+INDEX('SLA-parameter DRIFT'!E:E,R721+2,0),0)+INDEX('SLA-parameter DRIFT'!D:D,R721+2)</f>
        <v>#N/A</v>
      </c>
      <c r="X721" s="122" t="str">
        <f t="shared" si="82"/>
        <v/>
      </c>
      <c r="Y721" s="119">
        <f>SUMIF(Virkedager!C:C,"&lt;" &amp; H721,Virkedager!A:A)-SUMIF(Virkedager!C:C,"&lt;" &amp; X721,Virkedager!A:A)</f>
        <v>0</v>
      </c>
      <c r="Z721" s="121" t="str">
        <f t="shared" si="83"/>
        <v/>
      </c>
      <c r="AA721" s="123" t="str">
        <f t="shared" si="78"/>
        <v/>
      </c>
      <c r="AB721" s="124" t="str">
        <f t="shared" ref="AB721:AB774" si="84">IF(F721="","",IF(NOT(Z721),J721*0.06*AA721,0))</f>
        <v/>
      </c>
      <c r="AC721" s="172"/>
    </row>
    <row r="722" spans="2:29" s="139" customFormat="1" ht="15" x14ac:dyDescent="0.25">
      <c r="B722" s="141"/>
      <c r="C722" s="142"/>
      <c r="D722" s="147"/>
      <c r="E722" s="148"/>
      <c r="F722" s="143"/>
      <c r="G722" s="144"/>
      <c r="H722" s="143"/>
      <c r="I722" s="144"/>
      <c r="J722" s="145"/>
      <c r="K722" s="146"/>
      <c r="L722" s="116" t="s">
        <v>77</v>
      </c>
      <c r="M722" s="117" t="s">
        <v>137</v>
      </c>
      <c r="N722" s="118">
        <f t="shared" si="79"/>
        <v>0</v>
      </c>
      <c r="O722" s="118">
        <f t="shared" si="80"/>
        <v>0</v>
      </c>
      <c r="P722" s="119">
        <f>SUMIF(Virkedager!C:C,"&lt;" &amp; H722,Virkedager!A:A)-SUMIF(Virkedager!C:C,"&lt;" &amp; F722,Virkedager!A:A)</f>
        <v>0</v>
      </c>
      <c r="Q722" s="120" t="str">
        <f t="shared" si="81"/>
        <v>Operatøraksess</v>
      </c>
      <c r="R722" s="121">
        <f>MATCH(Q722,'SLA-parameter DRIFT'!A:A,0)</f>
        <v>16</v>
      </c>
      <c r="S722" s="118" t="e">
        <f>VLOOKUP(DATE(YEAR(F722),MONTH(F722),DAY(F722)),Virkedager!C:G,IF(E722="B",3,2),0)+INDEX('SLA-parameter DRIFT'!D:D,R722+2)</f>
        <v>#N/A</v>
      </c>
      <c r="T722" s="122" t="e">
        <f>VLOOKUP(DATE(YEAR(F722),MONTH(F722),DAY(F722)),Virkedager!C:G,2,0)+INDEX('SLA-parameter DRIFT'!B:B,R722+1)</f>
        <v>#N/A</v>
      </c>
      <c r="U722" s="173" t="e">
        <f>VLOOKUP(DATE(YEAR(F722),MONTH(F722),DAY(F722)),Virkedager!C:G,IF(E722="B",3,2)+INDEX('SLA-parameter DRIFT'!E:E,R722+0,0),0)+INDEX('SLA-parameter DRIFT'!D:D,R722+1)</f>
        <v>#N/A</v>
      </c>
      <c r="V722" s="122" t="e">
        <f>VLOOKUP(DATE(YEAR(F722),MONTH(F722),DAY(F722)),Virkedager!C:G,2,0)+INDEX('SLA-parameter DRIFT'!B:B,R722+2)</f>
        <v>#N/A</v>
      </c>
      <c r="W722" s="118" t="e">
        <f>VLOOKUP(DATE(YEAR(F722),MONTH(F722),DAY(F722)),Virkedager!C:G,IF(E722="B",4,3)+INDEX('SLA-parameter DRIFT'!E:E,R722+2,0),0)+INDEX('SLA-parameter DRIFT'!D:D,R722+2)</f>
        <v>#N/A</v>
      </c>
      <c r="X722" s="122" t="str">
        <f t="shared" si="82"/>
        <v/>
      </c>
      <c r="Y722" s="119">
        <f>SUMIF(Virkedager!C:C,"&lt;" &amp; H722,Virkedager!A:A)-SUMIF(Virkedager!C:C,"&lt;" &amp; X722,Virkedager!A:A)</f>
        <v>0</v>
      </c>
      <c r="Z722" s="121" t="str">
        <f t="shared" si="83"/>
        <v/>
      </c>
      <c r="AA722" s="123" t="str">
        <f t="shared" si="78"/>
        <v/>
      </c>
      <c r="AB722" s="124" t="str">
        <f t="shared" si="84"/>
        <v/>
      </c>
      <c r="AC722" s="172"/>
    </row>
    <row r="723" spans="2:29" s="139" customFormat="1" ht="15" x14ac:dyDescent="0.25">
      <c r="B723" s="141"/>
      <c r="C723" s="142"/>
      <c r="D723" s="147"/>
      <c r="E723" s="148"/>
      <c r="F723" s="143"/>
      <c r="G723" s="144"/>
      <c r="H723" s="143"/>
      <c r="I723" s="144"/>
      <c r="J723" s="145"/>
      <c r="K723" s="146"/>
      <c r="L723" s="116" t="s">
        <v>77</v>
      </c>
      <c r="M723" s="117" t="s">
        <v>137</v>
      </c>
      <c r="N723" s="118">
        <f t="shared" si="79"/>
        <v>0</v>
      </c>
      <c r="O723" s="118">
        <f t="shared" si="80"/>
        <v>0</v>
      </c>
      <c r="P723" s="119">
        <f>SUMIF(Virkedager!C:C,"&lt;" &amp; H723,Virkedager!A:A)-SUMIF(Virkedager!C:C,"&lt;" &amp; F723,Virkedager!A:A)</f>
        <v>0</v>
      </c>
      <c r="Q723" s="120" t="str">
        <f t="shared" si="81"/>
        <v>Operatøraksess</v>
      </c>
      <c r="R723" s="121">
        <f>MATCH(Q723,'SLA-parameter DRIFT'!A:A,0)</f>
        <v>16</v>
      </c>
      <c r="S723" s="118" t="e">
        <f>VLOOKUP(DATE(YEAR(F723),MONTH(F723),DAY(F723)),Virkedager!C:G,IF(E723="B",3,2),0)+INDEX('SLA-parameter DRIFT'!D:D,R723+2)</f>
        <v>#N/A</v>
      </c>
      <c r="T723" s="122" t="e">
        <f>VLOOKUP(DATE(YEAR(F723),MONTH(F723),DAY(F723)),Virkedager!C:G,2,0)+INDEX('SLA-parameter DRIFT'!B:B,R723+1)</f>
        <v>#N/A</v>
      </c>
      <c r="U723" s="173" t="e">
        <f>VLOOKUP(DATE(YEAR(F723),MONTH(F723),DAY(F723)),Virkedager!C:G,IF(E723="B",3,2)+INDEX('SLA-parameter DRIFT'!E:E,R723+0,0),0)+INDEX('SLA-parameter DRIFT'!D:D,R723+1)</f>
        <v>#N/A</v>
      </c>
      <c r="V723" s="122" t="e">
        <f>VLOOKUP(DATE(YEAR(F723),MONTH(F723),DAY(F723)),Virkedager!C:G,2,0)+INDEX('SLA-parameter DRIFT'!B:B,R723+2)</f>
        <v>#N/A</v>
      </c>
      <c r="W723" s="118" t="e">
        <f>VLOOKUP(DATE(YEAR(F723),MONTH(F723),DAY(F723)),Virkedager!C:G,IF(E723="B",4,3)+INDEX('SLA-parameter DRIFT'!E:E,R723+2,0),0)+INDEX('SLA-parameter DRIFT'!D:D,R723+2)</f>
        <v>#N/A</v>
      </c>
      <c r="X723" s="122" t="str">
        <f t="shared" si="82"/>
        <v/>
      </c>
      <c r="Y723" s="119">
        <f>SUMIF(Virkedager!C:C,"&lt;" &amp; H723,Virkedager!A:A)-SUMIF(Virkedager!C:C,"&lt;" &amp; X723,Virkedager!A:A)</f>
        <v>0</v>
      </c>
      <c r="Z723" s="121" t="str">
        <f t="shared" si="83"/>
        <v/>
      </c>
      <c r="AA723" s="123" t="str">
        <f t="shared" si="78"/>
        <v/>
      </c>
      <c r="AB723" s="124" t="str">
        <f t="shared" si="84"/>
        <v/>
      </c>
      <c r="AC723" s="172"/>
    </row>
    <row r="724" spans="2:29" s="139" customFormat="1" ht="15" x14ac:dyDescent="0.25">
      <c r="B724" s="141"/>
      <c r="C724" s="142"/>
      <c r="D724" s="147"/>
      <c r="E724" s="148"/>
      <c r="F724" s="143"/>
      <c r="G724" s="144"/>
      <c r="H724" s="143"/>
      <c r="I724" s="144"/>
      <c r="J724" s="145"/>
      <c r="K724" s="146"/>
      <c r="L724" s="116" t="s">
        <v>77</v>
      </c>
      <c r="M724" s="117" t="s">
        <v>137</v>
      </c>
      <c r="N724" s="118">
        <f t="shared" si="79"/>
        <v>0</v>
      </c>
      <c r="O724" s="118">
        <f t="shared" si="80"/>
        <v>0</v>
      </c>
      <c r="P724" s="119">
        <f>SUMIF(Virkedager!C:C,"&lt;" &amp; H724,Virkedager!A:A)-SUMIF(Virkedager!C:C,"&lt;" &amp; F724,Virkedager!A:A)</f>
        <v>0</v>
      </c>
      <c r="Q724" s="120" t="str">
        <f t="shared" si="81"/>
        <v>Operatøraksess</v>
      </c>
      <c r="R724" s="121">
        <f>MATCH(Q724,'SLA-parameter DRIFT'!A:A,0)</f>
        <v>16</v>
      </c>
      <c r="S724" s="118" t="e">
        <f>VLOOKUP(DATE(YEAR(F724),MONTH(F724),DAY(F724)),Virkedager!C:G,IF(E724="B",3,2),0)+INDEX('SLA-parameter DRIFT'!D:D,R724+2)</f>
        <v>#N/A</v>
      </c>
      <c r="T724" s="122" t="e">
        <f>VLOOKUP(DATE(YEAR(F724),MONTH(F724),DAY(F724)),Virkedager!C:G,2,0)+INDEX('SLA-parameter DRIFT'!B:B,R724+1)</f>
        <v>#N/A</v>
      </c>
      <c r="U724" s="173" t="e">
        <f>VLOOKUP(DATE(YEAR(F724),MONTH(F724),DAY(F724)),Virkedager!C:G,IF(E724="B",3,2)+INDEX('SLA-parameter DRIFT'!E:E,R724+0,0),0)+INDEX('SLA-parameter DRIFT'!D:D,R724+1)</f>
        <v>#N/A</v>
      </c>
      <c r="V724" s="122" t="e">
        <f>VLOOKUP(DATE(YEAR(F724),MONTH(F724),DAY(F724)),Virkedager!C:G,2,0)+INDEX('SLA-parameter DRIFT'!B:B,R724+2)</f>
        <v>#N/A</v>
      </c>
      <c r="W724" s="118" t="e">
        <f>VLOOKUP(DATE(YEAR(F724),MONTH(F724),DAY(F724)),Virkedager!C:G,IF(E724="B",4,3)+INDEX('SLA-parameter DRIFT'!E:E,R724+2,0),0)+INDEX('SLA-parameter DRIFT'!D:D,R724+2)</f>
        <v>#N/A</v>
      </c>
      <c r="X724" s="122" t="str">
        <f t="shared" si="82"/>
        <v/>
      </c>
      <c r="Y724" s="119">
        <f>SUMIF(Virkedager!C:C,"&lt;" &amp; H724,Virkedager!A:A)-SUMIF(Virkedager!C:C,"&lt;" &amp; X724,Virkedager!A:A)</f>
        <v>0</v>
      </c>
      <c r="Z724" s="121" t="str">
        <f t="shared" si="83"/>
        <v/>
      </c>
      <c r="AA724" s="123" t="str">
        <f t="shared" si="78"/>
        <v/>
      </c>
      <c r="AB724" s="124" t="str">
        <f t="shared" si="84"/>
        <v/>
      </c>
      <c r="AC724" s="172"/>
    </row>
    <row r="725" spans="2:29" s="139" customFormat="1" ht="15" x14ac:dyDescent="0.25">
      <c r="B725" s="141"/>
      <c r="C725" s="142"/>
      <c r="D725" s="147"/>
      <c r="E725" s="148"/>
      <c r="F725" s="143"/>
      <c r="G725" s="144"/>
      <c r="H725" s="143"/>
      <c r="I725" s="144"/>
      <c r="J725" s="145"/>
      <c r="K725" s="146"/>
      <c r="L725" s="116" t="s">
        <v>77</v>
      </c>
      <c r="M725" s="117" t="s">
        <v>137</v>
      </c>
      <c r="N725" s="118">
        <f t="shared" si="79"/>
        <v>0</v>
      </c>
      <c r="O725" s="118">
        <f t="shared" si="80"/>
        <v>0</v>
      </c>
      <c r="P725" s="119">
        <f>SUMIF(Virkedager!C:C,"&lt;" &amp; H725,Virkedager!A:A)-SUMIF(Virkedager!C:C,"&lt;" &amp; F725,Virkedager!A:A)</f>
        <v>0</v>
      </c>
      <c r="Q725" s="120" t="str">
        <f t="shared" si="81"/>
        <v>Operatøraksess</v>
      </c>
      <c r="R725" s="121">
        <f>MATCH(Q725,'SLA-parameter DRIFT'!A:A,0)</f>
        <v>16</v>
      </c>
      <c r="S725" s="118" t="e">
        <f>VLOOKUP(DATE(YEAR(F725),MONTH(F725),DAY(F725)),Virkedager!C:G,IF(E725="B",3,2),0)+INDEX('SLA-parameter DRIFT'!D:D,R725+2)</f>
        <v>#N/A</v>
      </c>
      <c r="T725" s="122" t="e">
        <f>VLOOKUP(DATE(YEAR(F725),MONTH(F725),DAY(F725)),Virkedager!C:G,2,0)+INDEX('SLA-parameter DRIFT'!B:B,R725+1)</f>
        <v>#N/A</v>
      </c>
      <c r="U725" s="173" t="e">
        <f>VLOOKUP(DATE(YEAR(F725),MONTH(F725),DAY(F725)),Virkedager!C:G,IF(E725="B",3,2)+INDEX('SLA-parameter DRIFT'!E:E,R725+0,0),0)+INDEX('SLA-parameter DRIFT'!D:D,R725+1)</f>
        <v>#N/A</v>
      </c>
      <c r="V725" s="122" t="e">
        <f>VLOOKUP(DATE(YEAR(F725),MONTH(F725),DAY(F725)),Virkedager!C:G,2,0)+INDEX('SLA-parameter DRIFT'!B:B,R725+2)</f>
        <v>#N/A</v>
      </c>
      <c r="W725" s="118" t="e">
        <f>VLOOKUP(DATE(YEAR(F725),MONTH(F725),DAY(F725)),Virkedager!C:G,IF(E725="B",4,3)+INDEX('SLA-parameter DRIFT'!E:E,R725+2,0),0)+INDEX('SLA-parameter DRIFT'!D:D,R725+2)</f>
        <v>#N/A</v>
      </c>
      <c r="X725" s="122" t="str">
        <f t="shared" si="82"/>
        <v/>
      </c>
      <c r="Y725" s="119">
        <f>SUMIF(Virkedager!C:C,"&lt;" &amp; H725,Virkedager!A:A)-SUMIF(Virkedager!C:C,"&lt;" &amp; X725,Virkedager!A:A)</f>
        <v>0</v>
      </c>
      <c r="Z725" s="121" t="str">
        <f t="shared" si="83"/>
        <v/>
      </c>
      <c r="AA725" s="123" t="str">
        <f t="shared" si="78"/>
        <v/>
      </c>
      <c r="AB725" s="124" t="str">
        <f t="shared" si="84"/>
        <v/>
      </c>
      <c r="AC725" s="172"/>
    </row>
    <row r="726" spans="2:29" s="139" customFormat="1" ht="15" x14ac:dyDescent="0.25">
      <c r="B726" s="141"/>
      <c r="C726" s="142"/>
      <c r="D726" s="147"/>
      <c r="E726" s="148"/>
      <c r="F726" s="143"/>
      <c r="G726" s="144"/>
      <c r="H726" s="143"/>
      <c r="I726" s="144"/>
      <c r="J726" s="145"/>
      <c r="K726" s="146"/>
      <c r="L726" s="116" t="s">
        <v>77</v>
      </c>
      <c r="M726" s="117" t="s">
        <v>137</v>
      </c>
      <c r="N726" s="118">
        <f t="shared" si="79"/>
        <v>0</v>
      </c>
      <c r="O726" s="118">
        <f t="shared" si="80"/>
        <v>0</v>
      </c>
      <c r="P726" s="119">
        <f>SUMIF(Virkedager!C:C,"&lt;" &amp; H726,Virkedager!A:A)-SUMIF(Virkedager!C:C,"&lt;" &amp; F726,Virkedager!A:A)</f>
        <v>0</v>
      </c>
      <c r="Q726" s="120" t="str">
        <f t="shared" si="81"/>
        <v>Operatøraksess</v>
      </c>
      <c r="R726" s="121">
        <f>MATCH(Q726,'SLA-parameter DRIFT'!A:A,0)</f>
        <v>16</v>
      </c>
      <c r="S726" s="118" t="e">
        <f>VLOOKUP(DATE(YEAR(F726),MONTH(F726),DAY(F726)),Virkedager!C:G,IF(E726="B",3,2),0)+INDEX('SLA-parameter DRIFT'!D:D,R726+2)</f>
        <v>#N/A</v>
      </c>
      <c r="T726" s="122" t="e">
        <f>VLOOKUP(DATE(YEAR(F726),MONTH(F726),DAY(F726)),Virkedager!C:G,2,0)+INDEX('SLA-parameter DRIFT'!B:B,R726+1)</f>
        <v>#N/A</v>
      </c>
      <c r="U726" s="173" t="e">
        <f>VLOOKUP(DATE(YEAR(F726),MONTH(F726),DAY(F726)),Virkedager!C:G,IF(E726="B",3,2)+INDEX('SLA-parameter DRIFT'!E:E,R726+0,0),0)+INDEX('SLA-parameter DRIFT'!D:D,R726+1)</f>
        <v>#N/A</v>
      </c>
      <c r="V726" s="122" t="e">
        <f>VLOOKUP(DATE(YEAR(F726),MONTH(F726),DAY(F726)),Virkedager!C:G,2,0)+INDEX('SLA-parameter DRIFT'!B:B,R726+2)</f>
        <v>#N/A</v>
      </c>
      <c r="W726" s="118" t="e">
        <f>VLOOKUP(DATE(YEAR(F726),MONTH(F726),DAY(F726)),Virkedager!C:G,IF(E726="B",4,3)+INDEX('SLA-parameter DRIFT'!E:E,R726+2,0),0)+INDEX('SLA-parameter DRIFT'!D:D,R726+2)</f>
        <v>#N/A</v>
      </c>
      <c r="X726" s="122" t="str">
        <f t="shared" si="82"/>
        <v/>
      </c>
      <c r="Y726" s="119">
        <f>SUMIF(Virkedager!C:C,"&lt;" &amp; H726,Virkedager!A:A)-SUMIF(Virkedager!C:C,"&lt;" &amp; X726,Virkedager!A:A)</f>
        <v>0</v>
      </c>
      <c r="Z726" s="121" t="str">
        <f t="shared" si="83"/>
        <v/>
      </c>
      <c r="AA726" s="123" t="str">
        <f t="shared" si="78"/>
        <v/>
      </c>
      <c r="AB726" s="124" t="str">
        <f t="shared" si="84"/>
        <v/>
      </c>
      <c r="AC726" s="172"/>
    </row>
    <row r="727" spans="2:29" s="139" customFormat="1" ht="15" x14ac:dyDescent="0.25">
      <c r="B727" s="141"/>
      <c r="C727" s="142"/>
      <c r="D727" s="147"/>
      <c r="E727" s="148"/>
      <c r="F727" s="143"/>
      <c r="G727" s="144"/>
      <c r="H727" s="143"/>
      <c r="I727" s="144"/>
      <c r="J727" s="145"/>
      <c r="K727" s="146"/>
      <c r="L727" s="116" t="s">
        <v>77</v>
      </c>
      <c r="M727" s="117" t="s">
        <v>137</v>
      </c>
      <c r="N727" s="118">
        <f t="shared" si="79"/>
        <v>0</v>
      </c>
      <c r="O727" s="118">
        <f t="shared" si="80"/>
        <v>0</v>
      </c>
      <c r="P727" s="119">
        <f>SUMIF(Virkedager!C:C,"&lt;" &amp; H727,Virkedager!A:A)-SUMIF(Virkedager!C:C,"&lt;" &amp; F727,Virkedager!A:A)</f>
        <v>0</v>
      </c>
      <c r="Q727" s="120" t="str">
        <f t="shared" si="81"/>
        <v>Operatøraksess</v>
      </c>
      <c r="R727" s="121">
        <f>MATCH(Q727,'SLA-parameter DRIFT'!A:A,0)</f>
        <v>16</v>
      </c>
      <c r="S727" s="118" t="e">
        <f>VLOOKUP(DATE(YEAR(F727),MONTH(F727),DAY(F727)),Virkedager!C:G,IF(E727="B",3,2),0)+INDEX('SLA-parameter DRIFT'!D:D,R727+2)</f>
        <v>#N/A</v>
      </c>
      <c r="T727" s="122" t="e">
        <f>VLOOKUP(DATE(YEAR(F727),MONTH(F727),DAY(F727)),Virkedager!C:G,2,0)+INDEX('SLA-parameter DRIFT'!B:B,R727+1)</f>
        <v>#N/A</v>
      </c>
      <c r="U727" s="173" t="e">
        <f>VLOOKUP(DATE(YEAR(F727),MONTH(F727),DAY(F727)),Virkedager!C:G,IF(E727="B",3,2)+INDEX('SLA-parameter DRIFT'!E:E,R727+0,0),0)+INDEX('SLA-parameter DRIFT'!D:D,R727+1)</f>
        <v>#N/A</v>
      </c>
      <c r="V727" s="122" t="e">
        <f>VLOOKUP(DATE(YEAR(F727),MONTH(F727),DAY(F727)),Virkedager!C:G,2,0)+INDEX('SLA-parameter DRIFT'!B:B,R727+2)</f>
        <v>#N/A</v>
      </c>
      <c r="W727" s="118" t="e">
        <f>VLOOKUP(DATE(YEAR(F727),MONTH(F727),DAY(F727)),Virkedager!C:G,IF(E727="B",4,3)+INDEX('SLA-parameter DRIFT'!E:E,R727+2,0),0)+INDEX('SLA-parameter DRIFT'!D:D,R727+2)</f>
        <v>#N/A</v>
      </c>
      <c r="X727" s="122" t="str">
        <f t="shared" si="82"/>
        <v/>
      </c>
      <c r="Y727" s="119">
        <f>SUMIF(Virkedager!C:C,"&lt;" &amp; H727,Virkedager!A:A)-SUMIF(Virkedager!C:C,"&lt;" &amp; X727,Virkedager!A:A)</f>
        <v>0</v>
      </c>
      <c r="Z727" s="121" t="str">
        <f t="shared" si="83"/>
        <v/>
      </c>
      <c r="AA727" s="123" t="str">
        <f t="shared" si="78"/>
        <v/>
      </c>
      <c r="AB727" s="124" t="str">
        <f t="shared" si="84"/>
        <v/>
      </c>
      <c r="AC727" s="172"/>
    </row>
    <row r="728" spans="2:29" s="139" customFormat="1" ht="15" x14ac:dyDescent="0.25">
      <c r="B728" s="141"/>
      <c r="C728" s="142"/>
      <c r="D728" s="147"/>
      <c r="E728" s="148"/>
      <c r="F728" s="143"/>
      <c r="G728" s="144"/>
      <c r="H728" s="143"/>
      <c r="I728" s="144"/>
      <c r="J728" s="145"/>
      <c r="K728" s="146"/>
      <c r="L728" s="116" t="s">
        <v>77</v>
      </c>
      <c r="M728" s="117" t="s">
        <v>137</v>
      </c>
      <c r="N728" s="118">
        <f t="shared" si="79"/>
        <v>0</v>
      </c>
      <c r="O728" s="118">
        <f t="shared" si="80"/>
        <v>0</v>
      </c>
      <c r="P728" s="119">
        <f>SUMIF(Virkedager!C:C,"&lt;" &amp; H728,Virkedager!A:A)-SUMIF(Virkedager!C:C,"&lt;" &amp; F728,Virkedager!A:A)</f>
        <v>0</v>
      </c>
      <c r="Q728" s="120" t="str">
        <f t="shared" si="81"/>
        <v>Operatøraksess</v>
      </c>
      <c r="R728" s="121">
        <f>MATCH(Q728,'SLA-parameter DRIFT'!A:A,0)</f>
        <v>16</v>
      </c>
      <c r="S728" s="118" t="e">
        <f>VLOOKUP(DATE(YEAR(F728),MONTH(F728),DAY(F728)),Virkedager!C:G,IF(E728="B",3,2),0)+INDEX('SLA-parameter DRIFT'!D:D,R728+2)</f>
        <v>#N/A</v>
      </c>
      <c r="T728" s="122" t="e">
        <f>VLOOKUP(DATE(YEAR(F728),MONTH(F728),DAY(F728)),Virkedager!C:G,2,0)+INDEX('SLA-parameter DRIFT'!B:B,R728+1)</f>
        <v>#N/A</v>
      </c>
      <c r="U728" s="173" t="e">
        <f>VLOOKUP(DATE(YEAR(F728),MONTH(F728),DAY(F728)),Virkedager!C:G,IF(E728="B",3,2)+INDEX('SLA-parameter DRIFT'!E:E,R728+0,0),0)+INDEX('SLA-parameter DRIFT'!D:D,R728+1)</f>
        <v>#N/A</v>
      </c>
      <c r="V728" s="122" t="e">
        <f>VLOOKUP(DATE(YEAR(F728),MONTH(F728),DAY(F728)),Virkedager!C:G,2,0)+INDEX('SLA-parameter DRIFT'!B:B,R728+2)</f>
        <v>#N/A</v>
      </c>
      <c r="W728" s="118" t="e">
        <f>VLOOKUP(DATE(YEAR(F728),MONTH(F728),DAY(F728)),Virkedager!C:G,IF(E728="B",4,3)+INDEX('SLA-parameter DRIFT'!E:E,R728+2,0),0)+INDEX('SLA-parameter DRIFT'!D:D,R728+2)</f>
        <v>#N/A</v>
      </c>
      <c r="X728" s="122" t="str">
        <f t="shared" si="82"/>
        <v/>
      </c>
      <c r="Y728" s="119">
        <f>SUMIF(Virkedager!C:C,"&lt;" &amp; H728,Virkedager!A:A)-SUMIF(Virkedager!C:C,"&lt;" &amp; X728,Virkedager!A:A)</f>
        <v>0</v>
      </c>
      <c r="Z728" s="121" t="str">
        <f t="shared" si="83"/>
        <v/>
      </c>
      <c r="AA728" s="123" t="str">
        <f t="shared" si="78"/>
        <v/>
      </c>
      <c r="AB728" s="124" t="str">
        <f t="shared" si="84"/>
        <v/>
      </c>
      <c r="AC728" s="172"/>
    </row>
    <row r="729" spans="2:29" s="139" customFormat="1" ht="15" x14ac:dyDescent="0.25">
      <c r="B729" s="141"/>
      <c r="C729" s="142"/>
      <c r="D729" s="147"/>
      <c r="E729" s="148"/>
      <c r="F729" s="143"/>
      <c r="G729" s="144"/>
      <c r="H729" s="143"/>
      <c r="I729" s="144"/>
      <c r="J729" s="145"/>
      <c r="K729" s="146"/>
      <c r="L729" s="116" t="s">
        <v>77</v>
      </c>
      <c r="M729" s="117" t="s">
        <v>137</v>
      </c>
      <c r="N729" s="118">
        <f t="shared" si="79"/>
        <v>0</v>
      </c>
      <c r="O729" s="118">
        <f t="shared" si="80"/>
        <v>0</v>
      </c>
      <c r="P729" s="119">
        <f>SUMIF(Virkedager!C:C,"&lt;" &amp; H729,Virkedager!A:A)-SUMIF(Virkedager!C:C,"&lt;" &amp; F729,Virkedager!A:A)</f>
        <v>0</v>
      </c>
      <c r="Q729" s="120" t="str">
        <f t="shared" si="81"/>
        <v>Operatøraksess</v>
      </c>
      <c r="R729" s="121">
        <f>MATCH(Q729,'SLA-parameter DRIFT'!A:A,0)</f>
        <v>16</v>
      </c>
      <c r="S729" s="118" t="e">
        <f>VLOOKUP(DATE(YEAR(F729),MONTH(F729),DAY(F729)),Virkedager!C:G,IF(E729="B",3,2),0)+INDEX('SLA-parameter DRIFT'!D:D,R729+2)</f>
        <v>#N/A</v>
      </c>
      <c r="T729" s="122" t="e">
        <f>VLOOKUP(DATE(YEAR(F729),MONTH(F729),DAY(F729)),Virkedager!C:G,2,0)+INDEX('SLA-parameter DRIFT'!B:B,R729+1)</f>
        <v>#N/A</v>
      </c>
      <c r="U729" s="173" t="e">
        <f>VLOOKUP(DATE(YEAR(F729),MONTH(F729),DAY(F729)),Virkedager!C:G,IF(E729="B",3,2)+INDEX('SLA-parameter DRIFT'!E:E,R729+0,0),0)+INDEX('SLA-parameter DRIFT'!D:D,R729+1)</f>
        <v>#N/A</v>
      </c>
      <c r="V729" s="122" t="e">
        <f>VLOOKUP(DATE(YEAR(F729),MONTH(F729),DAY(F729)),Virkedager!C:G,2,0)+INDEX('SLA-parameter DRIFT'!B:B,R729+2)</f>
        <v>#N/A</v>
      </c>
      <c r="W729" s="118" t="e">
        <f>VLOOKUP(DATE(YEAR(F729),MONTH(F729),DAY(F729)),Virkedager!C:G,IF(E729="B",4,3)+INDEX('SLA-parameter DRIFT'!E:E,R729+2,0),0)+INDEX('SLA-parameter DRIFT'!D:D,R729+2)</f>
        <v>#N/A</v>
      </c>
      <c r="X729" s="122" t="str">
        <f t="shared" si="82"/>
        <v/>
      </c>
      <c r="Y729" s="119">
        <f>SUMIF(Virkedager!C:C,"&lt;" &amp; H729,Virkedager!A:A)-SUMIF(Virkedager!C:C,"&lt;" &amp; X729,Virkedager!A:A)</f>
        <v>0</v>
      </c>
      <c r="Z729" s="121" t="str">
        <f t="shared" si="83"/>
        <v/>
      </c>
      <c r="AA729" s="123" t="str">
        <f t="shared" si="78"/>
        <v/>
      </c>
      <c r="AB729" s="124" t="str">
        <f t="shared" si="84"/>
        <v/>
      </c>
      <c r="AC729" s="172"/>
    </row>
    <row r="730" spans="2:29" s="139" customFormat="1" ht="15" x14ac:dyDescent="0.25">
      <c r="B730" s="141"/>
      <c r="C730" s="142"/>
      <c r="D730" s="147"/>
      <c r="E730" s="148"/>
      <c r="F730" s="143"/>
      <c r="G730" s="144"/>
      <c r="H730" s="143"/>
      <c r="I730" s="144"/>
      <c r="J730" s="145"/>
      <c r="K730" s="146"/>
      <c r="L730" s="116" t="s">
        <v>77</v>
      </c>
      <c r="M730" s="117" t="s">
        <v>137</v>
      </c>
      <c r="N730" s="118">
        <f t="shared" si="79"/>
        <v>0</v>
      </c>
      <c r="O730" s="118">
        <f t="shared" si="80"/>
        <v>0</v>
      </c>
      <c r="P730" s="119">
        <f>SUMIF(Virkedager!C:C,"&lt;" &amp; H730,Virkedager!A:A)-SUMIF(Virkedager!C:C,"&lt;" &amp; F730,Virkedager!A:A)</f>
        <v>0</v>
      </c>
      <c r="Q730" s="120" t="str">
        <f t="shared" si="81"/>
        <v>Operatøraksess</v>
      </c>
      <c r="R730" s="121">
        <f>MATCH(Q730,'SLA-parameter DRIFT'!A:A,0)</f>
        <v>16</v>
      </c>
      <c r="S730" s="118" t="e">
        <f>VLOOKUP(DATE(YEAR(F730),MONTH(F730),DAY(F730)),Virkedager!C:G,IF(E730="B",3,2),0)+INDEX('SLA-parameter DRIFT'!D:D,R730+2)</f>
        <v>#N/A</v>
      </c>
      <c r="T730" s="122" t="e">
        <f>VLOOKUP(DATE(YEAR(F730),MONTH(F730),DAY(F730)),Virkedager!C:G,2,0)+INDEX('SLA-parameter DRIFT'!B:B,R730+1)</f>
        <v>#N/A</v>
      </c>
      <c r="U730" s="173" t="e">
        <f>VLOOKUP(DATE(YEAR(F730),MONTH(F730),DAY(F730)),Virkedager!C:G,IF(E730="B",3,2)+INDEX('SLA-parameter DRIFT'!E:E,R730+0,0),0)+INDEX('SLA-parameter DRIFT'!D:D,R730+1)</f>
        <v>#N/A</v>
      </c>
      <c r="V730" s="122" t="e">
        <f>VLOOKUP(DATE(YEAR(F730),MONTH(F730),DAY(F730)),Virkedager!C:G,2,0)+INDEX('SLA-parameter DRIFT'!B:B,R730+2)</f>
        <v>#N/A</v>
      </c>
      <c r="W730" s="118" t="e">
        <f>VLOOKUP(DATE(YEAR(F730),MONTH(F730),DAY(F730)),Virkedager!C:G,IF(E730="B",4,3)+INDEX('SLA-parameter DRIFT'!E:E,R730+2,0),0)+INDEX('SLA-parameter DRIFT'!D:D,R730+2)</f>
        <v>#N/A</v>
      </c>
      <c r="X730" s="122" t="str">
        <f t="shared" si="82"/>
        <v/>
      </c>
      <c r="Y730" s="119">
        <f>SUMIF(Virkedager!C:C,"&lt;" &amp; H730,Virkedager!A:A)-SUMIF(Virkedager!C:C,"&lt;" &amp; X730,Virkedager!A:A)</f>
        <v>0</v>
      </c>
      <c r="Z730" s="121" t="str">
        <f t="shared" si="83"/>
        <v/>
      </c>
      <c r="AA730" s="123" t="str">
        <f t="shared" si="78"/>
        <v/>
      </c>
      <c r="AB730" s="124" t="str">
        <f t="shared" si="84"/>
        <v/>
      </c>
      <c r="AC730" s="172"/>
    </row>
    <row r="731" spans="2:29" s="139" customFormat="1" ht="15" x14ac:dyDescent="0.25">
      <c r="B731" s="141"/>
      <c r="C731" s="142"/>
      <c r="D731" s="147"/>
      <c r="E731" s="148"/>
      <c r="F731" s="143"/>
      <c r="G731" s="144"/>
      <c r="H731" s="143"/>
      <c r="I731" s="144"/>
      <c r="J731" s="145"/>
      <c r="K731" s="146"/>
      <c r="L731" s="116" t="s">
        <v>77</v>
      </c>
      <c r="M731" s="117" t="s">
        <v>137</v>
      </c>
      <c r="N731" s="118">
        <f t="shared" si="79"/>
        <v>0</v>
      </c>
      <c r="O731" s="118">
        <f t="shared" si="80"/>
        <v>0</v>
      </c>
      <c r="P731" s="119">
        <f>SUMIF(Virkedager!C:C,"&lt;" &amp; H731,Virkedager!A:A)-SUMIF(Virkedager!C:C,"&lt;" &amp; F731,Virkedager!A:A)</f>
        <v>0</v>
      </c>
      <c r="Q731" s="120" t="str">
        <f t="shared" si="81"/>
        <v>Operatøraksess</v>
      </c>
      <c r="R731" s="121">
        <f>MATCH(Q731,'SLA-parameter DRIFT'!A:A,0)</f>
        <v>16</v>
      </c>
      <c r="S731" s="118" t="e">
        <f>VLOOKUP(DATE(YEAR(F731),MONTH(F731),DAY(F731)),Virkedager!C:G,IF(E731="B",3,2),0)+INDEX('SLA-parameter DRIFT'!D:D,R731+2)</f>
        <v>#N/A</v>
      </c>
      <c r="T731" s="122" t="e">
        <f>VLOOKUP(DATE(YEAR(F731),MONTH(F731),DAY(F731)),Virkedager!C:G,2,0)+INDEX('SLA-parameter DRIFT'!B:B,R731+1)</f>
        <v>#N/A</v>
      </c>
      <c r="U731" s="173" t="e">
        <f>VLOOKUP(DATE(YEAR(F731),MONTH(F731),DAY(F731)),Virkedager!C:G,IF(E731="B",3,2)+INDEX('SLA-parameter DRIFT'!E:E,R731+0,0),0)+INDEX('SLA-parameter DRIFT'!D:D,R731+1)</f>
        <v>#N/A</v>
      </c>
      <c r="V731" s="122" t="e">
        <f>VLOOKUP(DATE(YEAR(F731),MONTH(F731),DAY(F731)),Virkedager!C:G,2,0)+INDEX('SLA-parameter DRIFT'!B:B,R731+2)</f>
        <v>#N/A</v>
      </c>
      <c r="W731" s="118" t="e">
        <f>VLOOKUP(DATE(YEAR(F731),MONTH(F731),DAY(F731)),Virkedager!C:G,IF(E731="B",4,3)+INDEX('SLA-parameter DRIFT'!E:E,R731+2,0),0)+INDEX('SLA-parameter DRIFT'!D:D,R731+2)</f>
        <v>#N/A</v>
      </c>
      <c r="X731" s="122" t="str">
        <f t="shared" si="82"/>
        <v/>
      </c>
      <c r="Y731" s="119">
        <f>SUMIF(Virkedager!C:C,"&lt;" &amp; H731,Virkedager!A:A)-SUMIF(Virkedager!C:C,"&lt;" &amp; X731,Virkedager!A:A)</f>
        <v>0</v>
      </c>
      <c r="Z731" s="121" t="str">
        <f t="shared" si="83"/>
        <v/>
      </c>
      <c r="AA731" s="123" t="str">
        <f t="shared" si="78"/>
        <v/>
      </c>
      <c r="AB731" s="124" t="str">
        <f t="shared" si="84"/>
        <v/>
      </c>
      <c r="AC731" s="172"/>
    </row>
    <row r="732" spans="2:29" s="139" customFormat="1" ht="15" x14ac:dyDescent="0.25">
      <c r="B732" s="141"/>
      <c r="C732" s="142"/>
      <c r="D732" s="147"/>
      <c r="E732" s="148"/>
      <c r="F732" s="143"/>
      <c r="G732" s="144"/>
      <c r="H732" s="143"/>
      <c r="I732" s="144"/>
      <c r="J732" s="145"/>
      <c r="K732" s="146"/>
      <c r="L732" s="116" t="s">
        <v>77</v>
      </c>
      <c r="M732" s="117" t="s">
        <v>137</v>
      </c>
      <c r="N732" s="118">
        <f t="shared" si="79"/>
        <v>0</v>
      </c>
      <c r="O732" s="118">
        <f t="shared" si="80"/>
        <v>0</v>
      </c>
      <c r="P732" s="119">
        <f>SUMIF(Virkedager!C:C,"&lt;" &amp; H732,Virkedager!A:A)-SUMIF(Virkedager!C:C,"&lt;" &amp; F732,Virkedager!A:A)</f>
        <v>0</v>
      </c>
      <c r="Q732" s="120" t="str">
        <f t="shared" si="81"/>
        <v>Operatøraksess</v>
      </c>
      <c r="R732" s="121">
        <f>MATCH(Q732,'SLA-parameter DRIFT'!A:A,0)</f>
        <v>16</v>
      </c>
      <c r="S732" s="118" t="e">
        <f>VLOOKUP(DATE(YEAR(F732),MONTH(F732),DAY(F732)),Virkedager!C:G,IF(E732="B",3,2),0)+INDEX('SLA-parameter DRIFT'!D:D,R732+2)</f>
        <v>#N/A</v>
      </c>
      <c r="T732" s="122" t="e">
        <f>VLOOKUP(DATE(YEAR(F732),MONTH(F732),DAY(F732)),Virkedager!C:G,2,0)+INDEX('SLA-parameter DRIFT'!B:B,R732+1)</f>
        <v>#N/A</v>
      </c>
      <c r="U732" s="173" t="e">
        <f>VLOOKUP(DATE(YEAR(F732),MONTH(F732),DAY(F732)),Virkedager!C:G,IF(E732="B",3,2)+INDEX('SLA-parameter DRIFT'!E:E,R732+0,0),0)+INDEX('SLA-parameter DRIFT'!D:D,R732+1)</f>
        <v>#N/A</v>
      </c>
      <c r="V732" s="122" t="e">
        <f>VLOOKUP(DATE(YEAR(F732),MONTH(F732),DAY(F732)),Virkedager!C:G,2,0)+INDEX('SLA-parameter DRIFT'!B:B,R732+2)</f>
        <v>#N/A</v>
      </c>
      <c r="W732" s="118" t="e">
        <f>VLOOKUP(DATE(YEAR(F732),MONTH(F732),DAY(F732)),Virkedager!C:G,IF(E732="B",4,3)+INDEX('SLA-parameter DRIFT'!E:E,R732+2,0),0)+INDEX('SLA-parameter DRIFT'!D:D,R732+2)</f>
        <v>#N/A</v>
      </c>
      <c r="X732" s="122" t="str">
        <f t="shared" si="82"/>
        <v/>
      </c>
      <c r="Y732" s="119">
        <f>SUMIF(Virkedager!C:C,"&lt;" &amp; H732,Virkedager!A:A)-SUMIF(Virkedager!C:C,"&lt;" &amp; X732,Virkedager!A:A)</f>
        <v>0</v>
      </c>
      <c r="Z732" s="121" t="str">
        <f t="shared" si="83"/>
        <v/>
      </c>
      <c r="AA732" s="123" t="str">
        <f t="shared" si="78"/>
        <v/>
      </c>
      <c r="AB732" s="124" t="str">
        <f t="shared" si="84"/>
        <v/>
      </c>
      <c r="AC732" s="172"/>
    </row>
    <row r="733" spans="2:29" s="139" customFormat="1" ht="15" x14ac:dyDescent="0.25">
      <c r="B733" s="141"/>
      <c r="C733" s="142"/>
      <c r="D733" s="147"/>
      <c r="E733" s="148"/>
      <c r="F733" s="143"/>
      <c r="G733" s="144"/>
      <c r="H733" s="143"/>
      <c r="I733" s="144"/>
      <c r="J733" s="145"/>
      <c r="K733" s="146"/>
      <c r="L733" s="116" t="s">
        <v>77</v>
      </c>
      <c r="M733" s="117" t="s">
        <v>137</v>
      </c>
      <c r="N733" s="118">
        <f t="shared" si="79"/>
        <v>0</v>
      </c>
      <c r="O733" s="118">
        <f t="shared" si="80"/>
        <v>0</v>
      </c>
      <c r="P733" s="119">
        <f>SUMIF(Virkedager!C:C,"&lt;" &amp; H733,Virkedager!A:A)-SUMIF(Virkedager!C:C,"&lt;" &amp; F733,Virkedager!A:A)</f>
        <v>0</v>
      </c>
      <c r="Q733" s="120" t="str">
        <f t="shared" si="81"/>
        <v>Operatøraksess</v>
      </c>
      <c r="R733" s="121">
        <f>MATCH(Q733,'SLA-parameter DRIFT'!A:A,0)</f>
        <v>16</v>
      </c>
      <c r="S733" s="118" t="e">
        <f>VLOOKUP(DATE(YEAR(F733),MONTH(F733),DAY(F733)),Virkedager!C:G,IF(E733="B",3,2),0)+INDEX('SLA-parameter DRIFT'!D:D,R733+2)</f>
        <v>#N/A</v>
      </c>
      <c r="T733" s="122" t="e">
        <f>VLOOKUP(DATE(YEAR(F733),MONTH(F733),DAY(F733)),Virkedager!C:G,2,0)+INDEX('SLA-parameter DRIFT'!B:B,R733+1)</f>
        <v>#N/A</v>
      </c>
      <c r="U733" s="173" t="e">
        <f>VLOOKUP(DATE(YEAR(F733),MONTH(F733),DAY(F733)),Virkedager!C:G,IF(E733="B",3,2)+INDEX('SLA-parameter DRIFT'!E:E,R733+0,0),0)+INDEX('SLA-parameter DRIFT'!D:D,R733+1)</f>
        <v>#N/A</v>
      </c>
      <c r="V733" s="122" t="e">
        <f>VLOOKUP(DATE(YEAR(F733),MONTH(F733),DAY(F733)),Virkedager!C:G,2,0)+INDEX('SLA-parameter DRIFT'!B:B,R733+2)</f>
        <v>#N/A</v>
      </c>
      <c r="W733" s="118" t="e">
        <f>VLOOKUP(DATE(YEAR(F733),MONTH(F733),DAY(F733)),Virkedager!C:G,IF(E733="B",4,3)+INDEX('SLA-parameter DRIFT'!E:E,R733+2,0),0)+INDEX('SLA-parameter DRIFT'!D:D,R733+2)</f>
        <v>#N/A</v>
      </c>
      <c r="X733" s="122" t="str">
        <f t="shared" si="82"/>
        <v/>
      </c>
      <c r="Y733" s="119">
        <f>SUMIF(Virkedager!C:C,"&lt;" &amp; H733,Virkedager!A:A)-SUMIF(Virkedager!C:C,"&lt;" &amp; X733,Virkedager!A:A)</f>
        <v>0</v>
      </c>
      <c r="Z733" s="121" t="str">
        <f t="shared" si="83"/>
        <v/>
      </c>
      <c r="AA733" s="123" t="str">
        <f t="shared" si="78"/>
        <v/>
      </c>
      <c r="AB733" s="124" t="str">
        <f t="shared" si="84"/>
        <v/>
      </c>
      <c r="AC733" s="172"/>
    </row>
    <row r="734" spans="2:29" s="139" customFormat="1" ht="15" x14ac:dyDescent="0.25">
      <c r="B734" s="141"/>
      <c r="C734" s="142"/>
      <c r="D734" s="147"/>
      <c r="E734" s="148"/>
      <c r="F734" s="143"/>
      <c r="G734" s="144"/>
      <c r="H734" s="143"/>
      <c r="I734" s="144"/>
      <c r="J734" s="145"/>
      <c r="K734" s="146"/>
      <c r="L734" s="116" t="s">
        <v>77</v>
      </c>
      <c r="M734" s="117" t="s">
        <v>137</v>
      </c>
      <c r="N734" s="118">
        <f t="shared" si="79"/>
        <v>0</v>
      </c>
      <c r="O734" s="118">
        <f t="shared" si="80"/>
        <v>0</v>
      </c>
      <c r="P734" s="119">
        <f>SUMIF(Virkedager!C:C,"&lt;" &amp; H734,Virkedager!A:A)-SUMIF(Virkedager!C:C,"&lt;" &amp; F734,Virkedager!A:A)</f>
        <v>0</v>
      </c>
      <c r="Q734" s="120" t="str">
        <f t="shared" si="81"/>
        <v>Operatøraksess</v>
      </c>
      <c r="R734" s="121">
        <f>MATCH(Q734,'SLA-parameter DRIFT'!A:A,0)</f>
        <v>16</v>
      </c>
      <c r="S734" s="118" t="e">
        <f>VLOOKUP(DATE(YEAR(F734),MONTH(F734),DAY(F734)),Virkedager!C:G,IF(E734="B",3,2),0)+INDEX('SLA-parameter DRIFT'!D:D,R734+2)</f>
        <v>#N/A</v>
      </c>
      <c r="T734" s="122" t="e">
        <f>VLOOKUP(DATE(YEAR(F734),MONTH(F734),DAY(F734)),Virkedager!C:G,2,0)+INDEX('SLA-parameter DRIFT'!B:B,R734+1)</f>
        <v>#N/A</v>
      </c>
      <c r="U734" s="173" t="e">
        <f>VLOOKUP(DATE(YEAR(F734),MONTH(F734),DAY(F734)),Virkedager!C:G,IF(E734="B",3,2)+INDEX('SLA-parameter DRIFT'!E:E,R734+0,0),0)+INDEX('SLA-parameter DRIFT'!D:D,R734+1)</f>
        <v>#N/A</v>
      </c>
      <c r="V734" s="122" t="e">
        <f>VLOOKUP(DATE(YEAR(F734),MONTH(F734),DAY(F734)),Virkedager!C:G,2,0)+INDEX('SLA-parameter DRIFT'!B:B,R734+2)</f>
        <v>#N/A</v>
      </c>
      <c r="W734" s="118" t="e">
        <f>VLOOKUP(DATE(YEAR(F734),MONTH(F734),DAY(F734)),Virkedager!C:G,IF(E734="B",4,3)+INDEX('SLA-parameter DRIFT'!E:E,R734+2,0),0)+INDEX('SLA-parameter DRIFT'!D:D,R734+2)</f>
        <v>#N/A</v>
      </c>
      <c r="X734" s="122" t="str">
        <f t="shared" si="82"/>
        <v/>
      </c>
      <c r="Y734" s="119">
        <f>SUMIF(Virkedager!C:C,"&lt;" &amp; H734,Virkedager!A:A)-SUMIF(Virkedager!C:C,"&lt;" &amp; X734,Virkedager!A:A)</f>
        <v>0</v>
      </c>
      <c r="Z734" s="121" t="str">
        <f t="shared" si="83"/>
        <v/>
      </c>
      <c r="AA734" s="123" t="str">
        <f t="shared" si="78"/>
        <v/>
      </c>
      <c r="AB734" s="124" t="str">
        <f t="shared" si="84"/>
        <v/>
      </c>
      <c r="AC734" s="172"/>
    </row>
    <row r="735" spans="2:29" s="139" customFormat="1" ht="15" x14ac:dyDescent="0.25">
      <c r="B735" s="141"/>
      <c r="C735" s="142"/>
      <c r="D735" s="147"/>
      <c r="E735" s="148"/>
      <c r="F735" s="143"/>
      <c r="G735" s="144"/>
      <c r="H735" s="143"/>
      <c r="I735" s="144"/>
      <c r="J735" s="145"/>
      <c r="K735" s="146"/>
      <c r="L735" s="116" t="s">
        <v>77</v>
      </c>
      <c r="M735" s="117" t="s">
        <v>137</v>
      </c>
      <c r="N735" s="118">
        <f t="shared" si="79"/>
        <v>0</v>
      </c>
      <c r="O735" s="118">
        <f t="shared" si="80"/>
        <v>0</v>
      </c>
      <c r="P735" s="119">
        <f>SUMIF(Virkedager!C:C,"&lt;" &amp; H735,Virkedager!A:A)-SUMIF(Virkedager!C:C,"&lt;" &amp; F735,Virkedager!A:A)</f>
        <v>0</v>
      </c>
      <c r="Q735" s="120" t="str">
        <f t="shared" si="81"/>
        <v>Operatøraksess</v>
      </c>
      <c r="R735" s="121">
        <f>MATCH(Q735,'SLA-parameter DRIFT'!A:A,0)</f>
        <v>16</v>
      </c>
      <c r="S735" s="118" t="e">
        <f>VLOOKUP(DATE(YEAR(F735),MONTH(F735),DAY(F735)),Virkedager!C:G,IF(E735="B",3,2),0)+INDEX('SLA-parameter DRIFT'!D:D,R735+2)</f>
        <v>#N/A</v>
      </c>
      <c r="T735" s="122" t="e">
        <f>VLOOKUP(DATE(YEAR(F735),MONTH(F735),DAY(F735)),Virkedager!C:G,2,0)+INDEX('SLA-parameter DRIFT'!B:B,R735+1)</f>
        <v>#N/A</v>
      </c>
      <c r="U735" s="173" t="e">
        <f>VLOOKUP(DATE(YEAR(F735),MONTH(F735),DAY(F735)),Virkedager!C:G,IF(E735="B",3,2)+INDEX('SLA-parameter DRIFT'!E:E,R735+0,0),0)+INDEX('SLA-parameter DRIFT'!D:D,R735+1)</f>
        <v>#N/A</v>
      </c>
      <c r="V735" s="122" t="e">
        <f>VLOOKUP(DATE(YEAR(F735),MONTH(F735),DAY(F735)),Virkedager!C:G,2,0)+INDEX('SLA-parameter DRIFT'!B:B,R735+2)</f>
        <v>#N/A</v>
      </c>
      <c r="W735" s="118" t="e">
        <f>VLOOKUP(DATE(YEAR(F735),MONTH(F735),DAY(F735)),Virkedager!C:G,IF(E735="B",4,3)+INDEX('SLA-parameter DRIFT'!E:E,R735+2,0),0)+INDEX('SLA-parameter DRIFT'!D:D,R735+2)</f>
        <v>#N/A</v>
      </c>
      <c r="X735" s="122" t="str">
        <f t="shared" si="82"/>
        <v/>
      </c>
      <c r="Y735" s="119">
        <f>SUMIF(Virkedager!C:C,"&lt;" &amp; H735,Virkedager!A:A)-SUMIF(Virkedager!C:C,"&lt;" &amp; X735,Virkedager!A:A)</f>
        <v>0</v>
      </c>
      <c r="Z735" s="121" t="str">
        <f t="shared" si="83"/>
        <v/>
      </c>
      <c r="AA735" s="123" t="str">
        <f t="shared" si="78"/>
        <v/>
      </c>
      <c r="AB735" s="124" t="str">
        <f t="shared" si="84"/>
        <v/>
      </c>
      <c r="AC735" s="172"/>
    </row>
    <row r="736" spans="2:29" s="139" customFormat="1" ht="15" x14ac:dyDescent="0.25">
      <c r="B736" s="141"/>
      <c r="C736" s="142"/>
      <c r="D736" s="147"/>
      <c r="E736" s="148"/>
      <c r="F736" s="143"/>
      <c r="G736" s="144"/>
      <c r="H736" s="143"/>
      <c r="I736" s="144"/>
      <c r="J736" s="145"/>
      <c r="K736" s="146"/>
      <c r="L736" s="116" t="s">
        <v>77</v>
      </c>
      <c r="M736" s="117" t="s">
        <v>137</v>
      </c>
      <c r="N736" s="118">
        <f t="shared" si="79"/>
        <v>0</v>
      </c>
      <c r="O736" s="118">
        <f t="shared" si="80"/>
        <v>0</v>
      </c>
      <c r="P736" s="119">
        <f>SUMIF(Virkedager!C:C,"&lt;" &amp; H736,Virkedager!A:A)-SUMIF(Virkedager!C:C,"&lt;" &amp; F736,Virkedager!A:A)</f>
        <v>0</v>
      </c>
      <c r="Q736" s="120" t="str">
        <f t="shared" si="81"/>
        <v>Operatøraksess</v>
      </c>
      <c r="R736" s="121">
        <f>MATCH(Q736,'SLA-parameter DRIFT'!A:A,0)</f>
        <v>16</v>
      </c>
      <c r="S736" s="118" t="e">
        <f>VLOOKUP(DATE(YEAR(F736),MONTH(F736),DAY(F736)),Virkedager!C:G,IF(E736="B",3,2),0)+INDEX('SLA-parameter DRIFT'!D:D,R736+2)</f>
        <v>#N/A</v>
      </c>
      <c r="T736" s="122" t="e">
        <f>VLOOKUP(DATE(YEAR(F736),MONTH(F736),DAY(F736)),Virkedager!C:G,2,0)+INDEX('SLA-parameter DRIFT'!B:B,R736+1)</f>
        <v>#N/A</v>
      </c>
      <c r="U736" s="173" t="e">
        <f>VLOOKUP(DATE(YEAR(F736),MONTH(F736),DAY(F736)),Virkedager!C:G,IF(E736="B",3,2)+INDEX('SLA-parameter DRIFT'!E:E,R736+0,0),0)+INDEX('SLA-parameter DRIFT'!D:D,R736+1)</f>
        <v>#N/A</v>
      </c>
      <c r="V736" s="122" t="e">
        <f>VLOOKUP(DATE(YEAR(F736),MONTH(F736),DAY(F736)),Virkedager!C:G,2,0)+INDEX('SLA-parameter DRIFT'!B:B,R736+2)</f>
        <v>#N/A</v>
      </c>
      <c r="W736" s="118" t="e">
        <f>VLOOKUP(DATE(YEAR(F736),MONTH(F736),DAY(F736)),Virkedager!C:G,IF(E736="B",4,3)+INDEX('SLA-parameter DRIFT'!E:E,R736+2,0),0)+INDEX('SLA-parameter DRIFT'!D:D,R736+2)</f>
        <v>#N/A</v>
      </c>
      <c r="X736" s="122" t="str">
        <f t="shared" si="82"/>
        <v/>
      </c>
      <c r="Y736" s="119">
        <f>SUMIF(Virkedager!C:C,"&lt;" &amp; H736,Virkedager!A:A)-SUMIF(Virkedager!C:C,"&lt;" &amp; X736,Virkedager!A:A)</f>
        <v>0</v>
      </c>
      <c r="Z736" s="121" t="str">
        <f t="shared" si="83"/>
        <v/>
      </c>
      <c r="AA736" s="123" t="str">
        <f t="shared" si="78"/>
        <v/>
      </c>
      <c r="AB736" s="124" t="str">
        <f t="shared" si="84"/>
        <v/>
      </c>
      <c r="AC736" s="172"/>
    </row>
    <row r="737" spans="2:29" s="139" customFormat="1" ht="15" x14ac:dyDescent="0.25">
      <c r="B737" s="141"/>
      <c r="C737" s="142"/>
      <c r="D737" s="147"/>
      <c r="E737" s="148"/>
      <c r="F737" s="143"/>
      <c r="G737" s="144"/>
      <c r="H737" s="143"/>
      <c r="I737" s="144"/>
      <c r="J737" s="145"/>
      <c r="K737" s="146"/>
      <c r="L737" s="116" t="s">
        <v>77</v>
      </c>
      <c r="M737" s="117" t="s">
        <v>137</v>
      </c>
      <c r="N737" s="118">
        <f t="shared" si="79"/>
        <v>0</v>
      </c>
      <c r="O737" s="118">
        <f t="shared" si="80"/>
        <v>0</v>
      </c>
      <c r="P737" s="119">
        <f>SUMIF(Virkedager!C:C,"&lt;" &amp; H737,Virkedager!A:A)-SUMIF(Virkedager!C:C,"&lt;" &amp; F737,Virkedager!A:A)</f>
        <v>0</v>
      </c>
      <c r="Q737" s="120" t="str">
        <f t="shared" si="81"/>
        <v>Operatøraksess</v>
      </c>
      <c r="R737" s="121">
        <f>MATCH(Q737,'SLA-parameter DRIFT'!A:A,0)</f>
        <v>16</v>
      </c>
      <c r="S737" s="118" t="e">
        <f>VLOOKUP(DATE(YEAR(F737),MONTH(F737),DAY(F737)),Virkedager!C:G,IF(E737="B",3,2),0)+INDEX('SLA-parameter DRIFT'!D:D,R737+2)</f>
        <v>#N/A</v>
      </c>
      <c r="T737" s="122" t="e">
        <f>VLOOKUP(DATE(YEAR(F737),MONTH(F737),DAY(F737)),Virkedager!C:G,2,0)+INDEX('SLA-parameter DRIFT'!B:B,R737+1)</f>
        <v>#N/A</v>
      </c>
      <c r="U737" s="173" t="e">
        <f>VLOOKUP(DATE(YEAR(F737),MONTH(F737),DAY(F737)),Virkedager!C:G,IF(E737="B",3,2)+INDEX('SLA-parameter DRIFT'!E:E,R737+0,0),0)+INDEX('SLA-parameter DRIFT'!D:D,R737+1)</f>
        <v>#N/A</v>
      </c>
      <c r="V737" s="122" t="e">
        <f>VLOOKUP(DATE(YEAR(F737),MONTH(F737),DAY(F737)),Virkedager!C:G,2,0)+INDEX('SLA-parameter DRIFT'!B:B,R737+2)</f>
        <v>#N/A</v>
      </c>
      <c r="W737" s="118" t="e">
        <f>VLOOKUP(DATE(YEAR(F737),MONTH(F737),DAY(F737)),Virkedager!C:G,IF(E737="B",4,3)+INDEX('SLA-parameter DRIFT'!E:E,R737+2,0),0)+INDEX('SLA-parameter DRIFT'!D:D,R737+2)</f>
        <v>#N/A</v>
      </c>
      <c r="X737" s="122" t="str">
        <f t="shared" si="82"/>
        <v/>
      </c>
      <c r="Y737" s="119">
        <f>SUMIF(Virkedager!C:C,"&lt;" &amp; H737,Virkedager!A:A)-SUMIF(Virkedager!C:C,"&lt;" &amp; X737,Virkedager!A:A)</f>
        <v>0</v>
      </c>
      <c r="Z737" s="121" t="str">
        <f t="shared" si="83"/>
        <v/>
      </c>
      <c r="AA737" s="123" t="str">
        <f t="shared" si="78"/>
        <v/>
      </c>
      <c r="AB737" s="124" t="str">
        <f t="shared" si="84"/>
        <v/>
      </c>
      <c r="AC737" s="172"/>
    </row>
    <row r="738" spans="2:29" s="139" customFormat="1" ht="15" x14ac:dyDescent="0.25">
      <c r="B738" s="141"/>
      <c r="C738" s="142"/>
      <c r="D738" s="147"/>
      <c r="E738" s="148"/>
      <c r="F738" s="143"/>
      <c r="G738" s="144"/>
      <c r="H738" s="143"/>
      <c r="I738" s="144"/>
      <c r="J738" s="145"/>
      <c r="K738" s="146"/>
      <c r="L738" s="116" t="s">
        <v>77</v>
      </c>
      <c r="M738" s="117" t="s">
        <v>137</v>
      </c>
      <c r="N738" s="118">
        <f t="shared" si="79"/>
        <v>0</v>
      </c>
      <c r="O738" s="118">
        <f t="shared" si="80"/>
        <v>0</v>
      </c>
      <c r="P738" s="119">
        <f>SUMIF(Virkedager!C:C,"&lt;" &amp; H738,Virkedager!A:A)-SUMIF(Virkedager!C:C,"&lt;" &amp; F738,Virkedager!A:A)</f>
        <v>0</v>
      </c>
      <c r="Q738" s="120" t="str">
        <f t="shared" si="81"/>
        <v>Operatøraksess</v>
      </c>
      <c r="R738" s="121">
        <f>MATCH(Q738,'SLA-parameter DRIFT'!A:A,0)</f>
        <v>16</v>
      </c>
      <c r="S738" s="118" t="e">
        <f>VLOOKUP(DATE(YEAR(F738),MONTH(F738),DAY(F738)),Virkedager!C:G,IF(E738="B",3,2),0)+INDEX('SLA-parameter DRIFT'!D:D,R738+2)</f>
        <v>#N/A</v>
      </c>
      <c r="T738" s="122" t="e">
        <f>VLOOKUP(DATE(YEAR(F738),MONTH(F738),DAY(F738)),Virkedager!C:G,2,0)+INDEX('SLA-parameter DRIFT'!B:B,R738+1)</f>
        <v>#N/A</v>
      </c>
      <c r="U738" s="173" t="e">
        <f>VLOOKUP(DATE(YEAR(F738),MONTH(F738),DAY(F738)),Virkedager!C:G,IF(E738="B",3,2)+INDEX('SLA-parameter DRIFT'!E:E,R738+0,0),0)+INDEX('SLA-parameter DRIFT'!D:D,R738+1)</f>
        <v>#N/A</v>
      </c>
      <c r="V738" s="122" t="e">
        <f>VLOOKUP(DATE(YEAR(F738),MONTH(F738),DAY(F738)),Virkedager!C:G,2,0)+INDEX('SLA-parameter DRIFT'!B:B,R738+2)</f>
        <v>#N/A</v>
      </c>
      <c r="W738" s="118" t="e">
        <f>VLOOKUP(DATE(YEAR(F738),MONTH(F738),DAY(F738)),Virkedager!C:G,IF(E738="B",4,3)+INDEX('SLA-parameter DRIFT'!E:E,R738+2,0),0)+INDEX('SLA-parameter DRIFT'!D:D,R738+2)</f>
        <v>#N/A</v>
      </c>
      <c r="X738" s="122" t="str">
        <f t="shared" si="82"/>
        <v/>
      </c>
      <c r="Y738" s="119">
        <f>SUMIF(Virkedager!C:C,"&lt;" &amp; H738,Virkedager!A:A)-SUMIF(Virkedager!C:C,"&lt;" &amp; X738,Virkedager!A:A)</f>
        <v>0</v>
      </c>
      <c r="Z738" s="121" t="str">
        <f t="shared" si="83"/>
        <v/>
      </c>
      <c r="AA738" s="123" t="str">
        <f t="shared" si="78"/>
        <v/>
      </c>
      <c r="AB738" s="124" t="str">
        <f t="shared" si="84"/>
        <v/>
      </c>
      <c r="AC738" s="172"/>
    </row>
    <row r="739" spans="2:29" s="139" customFormat="1" ht="15" x14ac:dyDescent="0.25">
      <c r="B739" s="141"/>
      <c r="C739" s="142"/>
      <c r="D739" s="147"/>
      <c r="E739" s="148"/>
      <c r="F739" s="143"/>
      <c r="G739" s="144"/>
      <c r="H739" s="143"/>
      <c r="I739" s="144"/>
      <c r="J739" s="145"/>
      <c r="K739" s="146"/>
      <c r="L739" s="116" t="s">
        <v>77</v>
      </c>
      <c r="M739" s="117" t="s">
        <v>137</v>
      </c>
      <c r="N739" s="118">
        <f t="shared" si="79"/>
        <v>0</v>
      </c>
      <c r="O739" s="118">
        <f t="shared" si="80"/>
        <v>0</v>
      </c>
      <c r="P739" s="119">
        <f>SUMIF(Virkedager!C:C,"&lt;" &amp; H739,Virkedager!A:A)-SUMIF(Virkedager!C:C,"&lt;" &amp; F739,Virkedager!A:A)</f>
        <v>0</v>
      </c>
      <c r="Q739" s="120" t="str">
        <f t="shared" si="81"/>
        <v>Operatøraksess</v>
      </c>
      <c r="R739" s="121">
        <f>MATCH(Q739,'SLA-parameter DRIFT'!A:A,0)</f>
        <v>16</v>
      </c>
      <c r="S739" s="118" t="e">
        <f>VLOOKUP(DATE(YEAR(F739),MONTH(F739),DAY(F739)),Virkedager!C:G,IF(E739="B",3,2),0)+INDEX('SLA-parameter DRIFT'!D:D,R739+2)</f>
        <v>#N/A</v>
      </c>
      <c r="T739" s="122" t="e">
        <f>VLOOKUP(DATE(YEAR(F739),MONTH(F739),DAY(F739)),Virkedager!C:G,2,0)+INDEX('SLA-parameter DRIFT'!B:B,R739+1)</f>
        <v>#N/A</v>
      </c>
      <c r="U739" s="173" t="e">
        <f>VLOOKUP(DATE(YEAR(F739),MONTH(F739),DAY(F739)),Virkedager!C:G,IF(E739="B",3,2)+INDEX('SLA-parameter DRIFT'!E:E,R739+0,0),0)+INDEX('SLA-parameter DRIFT'!D:D,R739+1)</f>
        <v>#N/A</v>
      </c>
      <c r="V739" s="122" t="e">
        <f>VLOOKUP(DATE(YEAR(F739),MONTH(F739),DAY(F739)),Virkedager!C:G,2,0)+INDEX('SLA-parameter DRIFT'!B:B,R739+2)</f>
        <v>#N/A</v>
      </c>
      <c r="W739" s="118" t="e">
        <f>VLOOKUP(DATE(YEAR(F739),MONTH(F739),DAY(F739)),Virkedager!C:G,IF(E739="B",4,3)+INDEX('SLA-parameter DRIFT'!E:E,R739+2,0),0)+INDEX('SLA-parameter DRIFT'!D:D,R739+2)</f>
        <v>#N/A</v>
      </c>
      <c r="X739" s="122" t="str">
        <f t="shared" si="82"/>
        <v/>
      </c>
      <c r="Y739" s="119">
        <f>SUMIF(Virkedager!C:C,"&lt;" &amp; H739,Virkedager!A:A)-SUMIF(Virkedager!C:C,"&lt;" &amp; X739,Virkedager!A:A)</f>
        <v>0</v>
      </c>
      <c r="Z739" s="121" t="str">
        <f t="shared" si="83"/>
        <v/>
      </c>
      <c r="AA739" s="123" t="str">
        <f t="shared" si="78"/>
        <v/>
      </c>
      <c r="AB739" s="124" t="str">
        <f t="shared" si="84"/>
        <v/>
      </c>
      <c r="AC739" s="172"/>
    </row>
    <row r="740" spans="2:29" s="139" customFormat="1" ht="15" x14ac:dyDescent="0.25">
      <c r="B740" s="141"/>
      <c r="C740" s="142"/>
      <c r="D740" s="147"/>
      <c r="E740" s="148"/>
      <c r="F740" s="143"/>
      <c r="G740" s="144"/>
      <c r="H740" s="143"/>
      <c r="I740" s="144"/>
      <c r="J740" s="145"/>
      <c r="K740" s="146"/>
      <c r="L740" s="116" t="s">
        <v>77</v>
      </c>
      <c r="M740" s="117" t="s">
        <v>137</v>
      </c>
      <c r="N740" s="118">
        <f t="shared" si="79"/>
        <v>0</v>
      </c>
      <c r="O740" s="118">
        <f t="shared" si="80"/>
        <v>0</v>
      </c>
      <c r="P740" s="119">
        <f>SUMIF(Virkedager!C:C,"&lt;" &amp; H740,Virkedager!A:A)-SUMIF(Virkedager!C:C,"&lt;" &amp; F740,Virkedager!A:A)</f>
        <v>0</v>
      </c>
      <c r="Q740" s="120" t="str">
        <f t="shared" si="81"/>
        <v>Operatøraksess</v>
      </c>
      <c r="R740" s="121">
        <f>MATCH(Q740,'SLA-parameter DRIFT'!A:A,0)</f>
        <v>16</v>
      </c>
      <c r="S740" s="118" t="e">
        <f>VLOOKUP(DATE(YEAR(F740),MONTH(F740),DAY(F740)),Virkedager!C:G,IF(E740="B",3,2),0)+INDEX('SLA-parameter DRIFT'!D:D,R740+2)</f>
        <v>#N/A</v>
      </c>
      <c r="T740" s="122" t="e">
        <f>VLOOKUP(DATE(YEAR(F740),MONTH(F740),DAY(F740)),Virkedager!C:G,2,0)+INDEX('SLA-parameter DRIFT'!B:B,R740+1)</f>
        <v>#N/A</v>
      </c>
      <c r="U740" s="173" t="e">
        <f>VLOOKUP(DATE(YEAR(F740),MONTH(F740),DAY(F740)),Virkedager!C:G,IF(E740="B",3,2)+INDEX('SLA-parameter DRIFT'!E:E,R740+0,0),0)+INDEX('SLA-parameter DRIFT'!D:D,R740+1)</f>
        <v>#N/A</v>
      </c>
      <c r="V740" s="122" t="e">
        <f>VLOOKUP(DATE(YEAR(F740),MONTH(F740),DAY(F740)),Virkedager!C:G,2,0)+INDEX('SLA-parameter DRIFT'!B:B,R740+2)</f>
        <v>#N/A</v>
      </c>
      <c r="W740" s="118" t="e">
        <f>VLOOKUP(DATE(YEAR(F740),MONTH(F740),DAY(F740)),Virkedager!C:G,IF(E740="B",4,3)+INDEX('SLA-parameter DRIFT'!E:E,R740+2,0),0)+INDEX('SLA-parameter DRIFT'!D:D,R740+2)</f>
        <v>#N/A</v>
      </c>
      <c r="X740" s="122" t="str">
        <f t="shared" si="82"/>
        <v/>
      </c>
      <c r="Y740" s="119">
        <f>SUMIF(Virkedager!C:C,"&lt;" &amp; H740,Virkedager!A:A)-SUMIF(Virkedager!C:C,"&lt;" &amp; X740,Virkedager!A:A)</f>
        <v>0</v>
      </c>
      <c r="Z740" s="121" t="str">
        <f t="shared" si="83"/>
        <v/>
      </c>
      <c r="AA740" s="123" t="str">
        <f t="shared" si="78"/>
        <v/>
      </c>
      <c r="AB740" s="124" t="str">
        <f t="shared" si="84"/>
        <v/>
      </c>
      <c r="AC740" s="172"/>
    </row>
    <row r="741" spans="2:29" s="139" customFormat="1" ht="15" x14ac:dyDescent="0.25">
      <c r="B741" s="141"/>
      <c r="C741" s="142"/>
      <c r="D741" s="147"/>
      <c r="E741" s="148"/>
      <c r="F741" s="143"/>
      <c r="G741" s="144"/>
      <c r="H741" s="143"/>
      <c r="I741" s="144"/>
      <c r="J741" s="145"/>
      <c r="K741" s="146"/>
      <c r="L741" s="116" t="s">
        <v>77</v>
      </c>
      <c r="M741" s="117" t="s">
        <v>137</v>
      </c>
      <c r="N741" s="118">
        <f t="shared" si="79"/>
        <v>0</v>
      </c>
      <c r="O741" s="118">
        <f t="shared" si="80"/>
        <v>0</v>
      </c>
      <c r="P741" s="119">
        <f>SUMIF(Virkedager!C:C,"&lt;" &amp; H741,Virkedager!A:A)-SUMIF(Virkedager!C:C,"&lt;" &amp; F741,Virkedager!A:A)</f>
        <v>0</v>
      </c>
      <c r="Q741" s="120" t="str">
        <f t="shared" si="81"/>
        <v>Operatøraksess</v>
      </c>
      <c r="R741" s="121">
        <f>MATCH(Q741,'SLA-parameter DRIFT'!A:A,0)</f>
        <v>16</v>
      </c>
      <c r="S741" s="118" t="e">
        <f>VLOOKUP(DATE(YEAR(F741),MONTH(F741),DAY(F741)),Virkedager!C:G,IF(E741="B",3,2),0)+INDEX('SLA-parameter DRIFT'!D:D,R741+2)</f>
        <v>#N/A</v>
      </c>
      <c r="T741" s="122" t="e">
        <f>VLOOKUP(DATE(YEAR(F741),MONTH(F741),DAY(F741)),Virkedager!C:G,2,0)+INDEX('SLA-parameter DRIFT'!B:B,R741+1)</f>
        <v>#N/A</v>
      </c>
      <c r="U741" s="173" t="e">
        <f>VLOOKUP(DATE(YEAR(F741),MONTH(F741),DAY(F741)),Virkedager!C:G,IF(E741="B",3,2)+INDEX('SLA-parameter DRIFT'!E:E,R741+0,0),0)+INDEX('SLA-parameter DRIFT'!D:D,R741+1)</f>
        <v>#N/A</v>
      </c>
      <c r="V741" s="122" t="e">
        <f>VLOOKUP(DATE(YEAR(F741),MONTH(F741),DAY(F741)),Virkedager!C:G,2,0)+INDEX('SLA-parameter DRIFT'!B:B,R741+2)</f>
        <v>#N/A</v>
      </c>
      <c r="W741" s="118" t="e">
        <f>VLOOKUP(DATE(YEAR(F741),MONTH(F741),DAY(F741)),Virkedager!C:G,IF(E741="B",4,3)+INDEX('SLA-parameter DRIFT'!E:E,R741+2,0),0)+INDEX('SLA-parameter DRIFT'!D:D,R741+2)</f>
        <v>#N/A</v>
      </c>
      <c r="X741" s="122" t="str">
        <f t="shared" si="82"/>
        <v/>
      </c>
      <c r="Y741" s="119">
        <f>SUMIF(Virkedager!C:C,"&lt;" &amp; H741,Virkedager!A:A)-SUMIF(Virkedager!C:C,"&lt;" &amp; X741,Virkedager!A:A)</f>
        <v>0</v>
      </c>
      <c r="Z741" s="121" t="str">
        <f t="shared" si="83"/>
        <v/>
      </c>
      <c r="AA741" s="123" t="str">
        <f t="shared" si="78"/>
        <v/>
      </c>
      <c r="AB741" s="124" t="str">
        <f t="shared" si="84"/>
        <v/>
      </c>
      <c r="AC741" s="172"/>
    </row>
    <row r="742" spans="2:29" s="139" customFormat="1" ht="15" x14ac:dyDescent="0.25">
      <c r="B742" s="141"/>
      <c r="C742" s="142"/>
      <c r="D742" s="147"/>
      <c r="E742" s="148"/>
      <c r="F742" s="143"/>
      <c r="G742" s="144"/>
      <c r="H742" s="143"/>
      <c r="I742" s="144"/>
      <c r="J742" s="145"/>
      <c r="K742" s="146"/>
      <c r="L742" s="116" t="s">
        <v>77</v>
      </c>
      <c r="M742" s="117" t="s">
        <v>137</v>
      </c>
      <c r="N742" s="118">
        <f t="shared" si="79"/>
        <v>0</v>
      </c>
      <c r="O742" s="118">
        <f t="shared" si="80"/>
        <v>0</v>
      </c>
      <c r="P742" s="119">
        <f>SUMIF(Virkedager!C:C,"&lt;" &amp; H742,Virkedager!A:A)-SUMIF(Virkedager!C:C,"&lt;" &amp; F742,Virkedager!A:A)</f>
        <v>0</v>
      </c>
      <c r="Q742" s="120" t="str">
        <f t="shared" si="81"/>
        <v>Operatøraksess</v>
      </c>
      <c r="R742" s="121">
        <f>MATCH(Q742,'SLA-parameter DRIFT'!A:A,0)</f>
        <v>16</v>
      </c>
      <c r="S742" s="118" t="e">
        <f>VLOOKUP(DATE(YEAR(F742),MONTH(F742),DAY(F742)),Virkedager!C:G,IF(E742="B",3,2),0)+INDEX('SLA-parameter DRIFT'!D:D,R742+2)</f>
        <v>#N/A</v>
      </c>
      <c r="T742" s="122" t="e">
        <f>VLOOKUP(DATE(YEAR(F742),MONTH(F742),DAY(F742)),Virkedager!C:G,2,0)+INDEX('SLA-parameter DRIFT'!B:B,R742+1)</f>
        <v>#N/A</v>
      </c>
      <c r="U742" s="173" t="e">
        <f>VLOOKUP(DATE(YEAR(F742),MONTH(F742),DAY(F742)),Virkedager!C:G,IF(E742="B",3,2)+INDEX('SLA-parameter DRIFT'!E:E,R742+0,0),0)+INDEX('SLA-parameter DRIFT'!D:D,R742+1)</f>
        <v>#N/A</v>
      </c>
      <c r="V742" s="122" t="e">
        <f>VLOOKUP(DATE(YEAR(F742),MONTH(F742),DAY(F742)),Virkedager!C:G,2,0)+INDEX('SLA-parameter DRIFT'!B:B,R742+2)</f>
        <v>#N/A</v>
      </c>
      <c r="W742" s="118" t="e">
        <f>VLOOKUP(DATE(YEAR(F742),MONTH(F742),DAY(F742)),Virkedager!C:G,IF(E742="B",4,3)+INDEX('SLA-parameter DRIFT'!E:E,R742+2,0),0)+INDEX('SLA-parameter DRIFT'!D:D,R742+2)</f>
        <v>#N/A</v>
      </c>
      <c r="X742" s="122" t="str">
        <f t="shared" si="82"/>
        <v/>
      </c>
      <c r="Y742" s="119">
        <f>SUMIF(Virkedager!C:C,"&lt;" &amp; H742,Virkedager!A:A)-SUMIF(Virkedager!C:C,"&lt;" &amp; X742,Virkedager!A:A)</f>
        <v>0</v>
      </c>
      <c r="Z742" s="121" t="str">
        <f t="shared" si="83"/>
        <v/>
      </c>
      <c r="AA742" s="123" t="str">
        <f t="shared" si="78"/>
        <v/>
      </c>
      <c r="AB742" s="124" t="str">
        <f t="shared" si="84"/>
        <v/>
      </c>
      <c r="AC742" s="172"/>
    </row>
    <row r="743" spans="2:29" s="139" customFormat="1" ht="15" x14ac:dyDescent="0.25">
      <c r="B743" s="141"/>
      <c r="C743" s="142"/>
      <c r="D743" s="147"/>
      <c r="E743" s="148"/>
      <c r="F743" s="143"/>
      <c r="G743" s="144"/>
      <c r="H743" s="143"/>
      <c r="I743" s="144"/>
      <c r="J743" s="145"/>
      <c r="K743" s="146"/>
      <c r="L743" s="116" t="s">
        <v>77</v>
      </c>
      <c r="M743" s="117" t="s">
        <v>137</v>
      </c>
      <c r="N743" s="118">
        <f t="shared" si="79"/>
        <v>0</v>
      </c>
      <c r="O743" s="118">
        <f t="shared" si="80"/>
        <v>0</v>
      </c>
      <c r="P743" s="119">
        <f>SUMIF(Virkedager!C:C,"&lt;" &amp; H743,Virkedager!A:A)-SUMIF(Virkedager!C:C,"&lt;" &amp; F743,Virkedager!A:A)</f>
        <v>0</v>
      </c>
      <c r="Q743" s="120" t="str">
        <f t="shared" si="81"/>
        <v>Operatøraksess</v>
      </c>
      <c r="R743" s="121">
        <f>MATCH(Q743,'SLA-parameter DRIFT'!A:A,0)</f>
        <v>16</v>
      </c>
      <c r="S743" s="118" t="e">
        <f>VLOOKUP(DATE(YEAR(F743),MONTH(F743),DAY(F743)),Virkedager!C:G,IF(E743="B",3,2),0)+INDEX('SLA-parameter DRIFT'!D:D,R743+2)</f>
        <v>#N/A</v>
      </c>
      <c r="T743" s="122" t="e">
        <f>VLOOKUP(DATE(YEAR(F743),MONTH(F743),DAY(F743)),Virkedager!C:G,2,0)+INDEX('SLA-parameter DRIFT'!B:B,R743+1)</f>
        <v>#N/A</v>
      </c>
      <c r="U743" s="173" t="e">
        <f>VLOOKUP(DATE(YEAR(F743),MONTH(F743),DAY(F743)),Virkedager!C:G,IF(E743="B",3,2)+INDEX('SLA-parameter DRIFT'!E:E,R743+0,0),0)+INDEX('SLA-parameter DRIFT'!D:D,R743+1)</f>
        <v>#N/A</v>
      </c>
      <c r="V743" s="122" t="e">
        <f>VLOOKUP(DATE(YEAR(F743),MONTH(F743),DAY(F743)),Virkedager!C:G,2,0)+INDEX('SLA-parameter DRIFT'!B:B,R743+2)</f>
        <v>#N/A</v>
      </c>
      <c r="W743" s="118" t="e">
        <f>VLOOKUP(DATE(YEAR(F743),MONTH(F743),DAY(F743)),Virkedager!C:G,IF(E743="B",4,3)+INDEX('SLA-parameter DRIFT'!E:E,R743+2,0),0)+INDEX('SLA-parameter DRIFT'!D:D,R743+2)</f>
        <v>#N/A</v>
      </c>
      <c r="X743" s="122" t="str">
        <f t="shared" si="82"/>
        <v/>
      </c>
      <c r="Y743" s="119">
        <f>SUMIF(Virkedager!C:C,"&lt;" &amp; H743,Virkedager!A:A)-SUMIF(Virkedager!C:C,"&lt;" &amp; X743,Virkedager!A:A)</f>
        <v>0</v>
      </c>
      <c r="Z743" s="121" t="str">
        <f t="shared" si="83"/>
        <v/>
      </c>
      <c r="AA743" s="123" t="str">
        <f t="shared" si="78"/>
        <v/>
      </c>
      <c r="AB743" s="124" t="str">
        <f t="shared" si="84"/>
        <v/>
      </c>
      <c r="AC743" s="172"/>
    </row>
    <row r="744" spans="2:29" s="139" customFormat="1" ht="15" x14ac:dyDescent="0.25">
      <c r="B744" s="141"/>
      <c r="C744" s="142"/>
      <c r="D744" s="147"/>
      <c r="E744" s="148"/>
      <c r="F744" s="143"/>
      <c r="G744" s="144"/>
      <c r="H744" s="143"/>
      <c r="I744" s="144"/>
      <c r="J744" s="145"/>
      <c r="K744" s="146"/>
      <c r="L744" s="116" t="s">
        <v>77</v>
      </c>
      <c r="M744" s="117" t="s">
        <v>137</v>
      </c>
      <c r="N744" s="118">
        <f t="shared" si="79"/>
        <v>0</v>
      </c>
      <c r="O744" s="118">
        <f t="shared" si="80"/>
        <v>0</v>
      </c>
      <c r="P744" s="119">
        <f>SUMIF(Virkedager!C:C,"&lt;" &amp; H744,Virkedager!A:A)-SUMIF(Virkedager!C:C,"&lt;" &amp; F744,Virkedager!A:A)</f>
        <v>0</v>
      </c>
      <c r="Q744" s="120" t="str">
        <f t="shared" si="81"/>
        <v>Operatøraksess</v>
      </c>
      <c r="R744" s="121">
        <f>MATCH(Q744,'SLA-parameter DRIFT'!A:A,0)</f>
        <v>16</v>
      </c>
      <c r="S744" s="118" t="e">
        <f>VLOOKUP(DATE(YEAR(F744),MONTH(F744),DAY(F744)),Virkedager!C:G,IF(E744="B",3,2),0)+INDEX('SLA-parameter DRIFT'!D:D,R744+2)</f>
        <v>#N/A</v>
      </c>
      <c r="T744" s="122" t="e">
        <f>VLOOKUP(DATE(YEAR(F744),MONTH(F744),DAY(F744)),Virkedager!C:G,2,0)+INDEX('SLA-parameter DRIFT'!B:B,R744+1)</f>
        <v>#N/A</v>
      </c>
      <c r="U744" s="173" t="e">
        <f>VLOOKUP(DATE(YEAR(F744),MONTH(F744),DAY(F744)),Virkedager!C:G,IF(E744="B",3,2)+INDEX('SLA-parameter DRIFT'!E:E,R744+0,0),0)+INDEX('SLA-parameter DRIFT'!D:D,R744+1)</f>
        <v>#N/A</v>
      </c>
      <c r="V744" s="122" t="e">
        <f>VLOOKUP(DATE(YEAR(F744),MONTH(F744),DAY(F744)),Virkedager!C:G,2,0)+INDEX('SLA-parameter DRIFT'!B:B,R744+2)</f>
        <v>#N/A</v>
      </c>
      <c r="W744" s="118" t="e">
        <f>VLOOKUP(DATE(YEAR(F744),MONTH(F744),DAY(F744)),Virkedager!C:G,IF(E744="B",4,3)+INDEX('SLA-parameter DRIFT'!E:E,R744+2,0),0)+INDEX('SLA-parameter DRIFT'!D:D,R744+2)</f>
        <v>#N/A</v>
      </c>
      <c r="X744" s="122" t="str">
        <f t="shared" si="82"/>
        <v/>
      </c>
      <c r="Y744" s="119">
        <f>SUMIF(Virkedager!C:C,"&lt;" &amp; H744,Virkedager!A:A)-SUMIF(Virkedager!C:C,"&lt;" &amp; X744,Virkedager!A:A)</f>
        <v>0</v>
      </c>
      <c r="Z744" s="121" t="str">
        <f t="shared" si="83"/>
        <v/>
      </c>
      <c r="AA744" s="123" t="str">
        <f t="shared" si="78"/>
        <v/>
      </c>
      <c r="AB744" s="124" t="str">
        <f t="shared" si="84"/>
        <v/>
      </c>
      <c r="AC744" s="172"/>
    </row>
    <row r="745" spans="2:29" s="139" customFormat="1" ht="15" x14ac:dyDescent="0.25">
      <c r="B745" s="141"/>
      <c r="C745" s="142"/>
      <c r="D745" s="147"/>
      <c r="E745" s="148"/>
      <c r="F745" s="143"/>
      <c r="G745" s="144"/>
      <c r="H745" s="143"/>
      <c r="I745" s="144"/>
      <c r="J745" s="145"/>
      <c r="K745" s="146"/>
      <c r="L745" s="116" t="s">
        <v>77</v>
      </c>
      <c r="M745" s="117" t="s">
        <v>137</v>
      </c>
      <c r="N745" s="118">
        <f t="shared" si="79"/>
        <v>0</v>
      </c>
      <c r="O745" s="118">
        <f t="shared" si="80"/>
        <v>0</v>
      </c>
      <c r="P745" s="119">
        <f>SUMIF(Virkedager!C:C,"&lt;" &amp; H745,Virkedager!A:A)-SUMIF(Virkedager!C:C,"&lt;" &amp; F745,Virkedager!A:A)</f>
        <v>0</v>
      </c>
      <c r="Q745" s="120" t="str">
        <f t="shared" si="81"/>
        <v>Operatøraksess</v>
      </c>
      <c r="R745" s="121">
        <f>MATCH(Q745,'SLA-parameter DRIFT'!A:A,0)</f>
        <v>16</v>
      </c>
      <c r="S745" s="118" t="e">
        <f>VLOOKUP(DATE(YEAR(F745),MONTH(F745),DAY(F745)),Virkedager!C:G,IF(E745="B",3,2),0)+INDEX('SLA-parameter DRIFT'!D:D,R745+2)</f>
        <v>#N/A</v>
      </c>
      <c r="T745" s="122" t="e">
        <f>VLOOKUP(DATE(YEAR(F745),MONTH(F745),DAY(F745)),Virkedager!C:G,2,0)+INDEX('SLA-parameter DRIFT'!B:B,R745+1)</f>
        <v>#N/A</v>
      </c>
      <c r="U745" s="173" t="e">
        <f>VLOOKUP(DATE(YEAR(F745),MONTH(F745),DAY(F745)),Virkedager!C:G,IF(E745="B",3,2)+INDEX('SLA-parameter DRIFT'!E:E,R745+0,0),0)+INDEX('SLA-parameter DRIFT'!D:D,R745+1)</f>
        <v>#N/A</v>
      </c>
      <c r="V745" s="122" t="e">
        <f>VLOOKUP(DATE(YEAR(F745),MONTH(F745),DAY(F745)),Virkedager!C:G,2,0)+INDEX('SLA-parameter DRIFT'!B:B,R745+2)</f>
        <v>#N/A</v>
      </c>
      <c r="W745" s="118" t="e">
        <f>VLOOKUP(DATE(YEAR(F745),MONTH(F745),DAY(F745)),Virkedager!C:G,IF(E745="B",4,3)+INDEX('SLA-parameter DRIFT'!E:E,R745+2,0),0)+INDEX('SLA-parameter DRIFT'!D:D,R745+2)</f>
        <v>#N/A</v>
      </c>
      <c r="X745" s="122" t="str">
        <f t="shared" si="82"/>
        <v/>
      </c>
      <c r="Y745" s="119">
        <f>SUMIF(Virkedager!C:C,"&lt;" &amp; H745,Virkedager!A:A)-SUMIF(Virkedager!C:C,"&lt;" &amp; X745,Virkedager!A:A)</f>
        <v>0</v>
      </c>
      <c r="Z745" s="121" t="str">
        <f t="shared" si="83"/>
        <v/>
      </c>
      <c r="AA745" s="123" t="str">
        <f t="shared" si="78"/>
        <v/>
      </c>
      <c r="AB745" s="124" t="str">
        <f t="shared" si="84"/>
        <v/>
      </c>
      <c r="AC745" s="172"/>
    </row>
    <row r="746" spans="2:29" s="139" customFormat="1" ht="15" x14ac:dyDescent="0.25">
      <c r="B746" s="141"/>
      <c r="C746" s="142"/>
      <c r="D746" s="147"/>
      <c r="E746" s="148"/>
      <c r="F746" s="143"/>
      <c r="G746" s="144"/>
      <c r="H746" s="143"/>
      <c r="I746" s="144"/>
      <c r="J746" s="145"/>
      <c r="K746" s="146"/>
      <c r="L746" s="116" t="s">
        <v>77</v>
      </c>
      <c r="M746" s="117" t="s">
        <v>137</v>
      </c>
      <c r="N746" s="118">
        <f t="shared" si="79"/>
        <v>0</v>
      </c>
      <c r="O746" s="118">
        <f t="shared" si="80"/>
        <v>0</v>
      </c>
      <c r="P746" s="119">
        <f>SUMIF(Virkedager!C:C,"&lt;" &amp; H746,Virkedager!A:A)-SUMIF(Virkedager!C:C,"&lt;" &amp; F746,Virkedager!A:A)</f>
        <v>0</v>
      </c>
      <c r="Q746" s="120" t="str">
        <f t="shared" si="81"/>
        <v>Operatøraksess</v>
      </c>
      <c r="R746" s="121">
        <f>MATCH(Q746,'SLA-parameter DRIFT'!A:A,0)</f>
        <v>16</v>
      </c>
      <c r="S746" s="118" t="e">
        <f>VLOOKUP(DATE(YEAR(F746),MONTH(F746),DAY(F746)),Virkedager!C:G,IF(E746="B",3,2),0)+INDEX('SLA-parameter DRIFT'!D:D,R746+2)</f>
        <v>#N/A</v>
      </c>
      <c r="T746" s="122" t="e">
        <f>VLOOKUP(DATE(YEAR(F746),MONTH(F746),DAY(F746)),Virkedager!C:G,2,0)+INDEX('SLA-parameter DRIFT'!B:B,R746+1)</f>
        <v>#N/A</v>
      </c>
      <c r="U746" s="173" t="e">
        <f>VLOOKUP(DATE(YEAR(F746),MONTH(F746),DAY(F746)),Virkedager!C:G,IF(E746="B",3,2)+INDEX('SLA-parameter DRIFT'!E:E,R746+0,0),0)+INDEX('SLA-parameter DRIFT'!D:D,R746+1)</f>
        <v>#N/A</v>
      </c>
      <c r="V746" s="122" t="e">
        <f>VLOOKUP(DATE(YEAR(F746),MONTH(F746),DAY(F746)),Virkedager!C:G,2,0)+INDEX('SLA-parameter DRIFT'!B:B,R746+2)</f>
        <v>#N/A</v>
      </c>
      <c r="W746" s="118" t="e">
        <f>VLOOKUP(DATE(YEAR(F746),MONTH(F746),DAY(F746)),Virkedager!C:G,IF(E746="B",4,3)+INDEX('SLA-parameter DRIFT'!E:E,R746+2,0),0)+INDEX('SLA-parameter DRIFT'!D:D,R746+2)</f>
        <v>#N/A</v>
      </c>
      <c r="X746" s="122" t="str">
        <f t="shared" si="82"/>
        <v/>
      </c>
      <c r="Y746" s="119">
        <f>SUMIF(Virkedager!C:C,"&lt;" &amp; H746,Virkedager!A:A)-SUMIF(Virkedager!C:C,"&lt;" &amp; X746,Virkedager!A:A)</f>
        <v>0</v>
      </c>
      <c r="Z746" s="121" t="str">
        <f t="shared" si="83"/>
        <v/>
      </c>
      <c r="AA746" s="123" t="str">
        <f t="shared" si="78"/>
        <v/>
      </c>
      <c r="AB746" s="124" t="str">
        <f t="shared" si="84"/>
        <v/>
      </c>
      <c r="AC746" s="172"/>
    </row>
    <row r="747" spans="2:29" s="139" customFormat="1" ht="15" x14ac:dyDescent="0.25">
      <c r="B747" s="141"/>
      <c r="C747" s="142"/>
      <c r="D747" s="147"/>
      <c r="E747" s="148"/>
      <c r="F747" s="143"/>
      <c r="G747" s="144"/>
      <c r="H747" s="143"/>
      <c r="I747" s="144"/>
      <c r="J747" s="145"/>
      <c r="K747" s="146"/>
      <c r="L747" s="116" t="s">
        <v>77</v>
      </c>
      <c r="M747" s="117" t="s">
        <v>137</v>
      </c>
      <c r="N747" s="118">
        <f t="shared" si="79"/>
        <v>0</v>
      </c>
      <c r="O747" s="118">
        <f t="shared" si="80"/>
        <v>0</v>
      </c>
      <c r="P747" s="119">
        <f>SUMIF(Virkedager!C:C,"&lt;" &amp; H747,Virkedager!A:A)-SUMIF(Virkedager!C:C,"&lt;" &amp; F747,Virkedager!A:A)</f>
        <v>0</v>
      </c>
      <c r="Q747" s="120" t="str">
        <f t="shared" si="81"/>
        <v>Operatøraksess</v>
      </c>
      <c r="R747" s="121">
        <f>MATCH(Q747,'SLA-parameter DRIFT'!A:A,0)</f>
        <v>16</v>
      </c>
      <c r="S747" s="118" t="e">
        <f>VLOOKUP(DATE(YEAR(F747),MONTH(F747),DAY(F747)),Virkedager!C:G,IF(E747="B",3,2),0)+INDEX('SLA-parameter DRIFT'!D:D,R747+2)</f>
        <v>#N/A</v>
      </c>
      <c r="T747" s="122" t="e">
        <f>VLOOKUP(DATE(YEAR(F747),MONTH(F747),DAY(F747)),Virkedager!C:G,2,0)+INDEX('SLA-parameter DRIFT'!B:B,R747+1)</f>
        <v>#N/A</v>
      </c>
      <c r="U747" s="173" t="e">
        <f>VLOOKUP(DATE(YEAR(F747),MONTH(F747),DAY(F747)),Virkedager!C:G,IF(E747="B",3,2)+INDEX('SLA-parameter DRIFT'!E:E,R747+0,0),0)+INDEX('SLA-parameter DRIFT'!D:D,R747+1)</f>
        <v>#N/A</v>
      </c>
      <c r="V747" s="122" t="e">
        <f>VLOOKUP(DATE(YEAR(F747),MONTH(F747),DAY(F747)),Virkedager!C:G,2,0)+INDEX('SLA-parameter DRIFT'!B:B,R747+2)</f>
        <v>#N/A</v>
      </c>
      <c r="W747" s="118" t="e">
        <f>VLOOKUP(DATE(YEAR(F747),MONTH(F747),DAY(F747)),Virkedager!C:G,IF(E747="B",4,3)+INDEX('SLA-parameter DRIFT'!E:E,R747+2,0),0)+INDEX('SLA-parameter DRIFT'!D:D,R747+2)</f>
        <v>#N/A</v>
      </c>
      <c r="X747" s="122" t="str">
        <f t="shared" si="82"/>
        <v/>
      </c>
      <c r="Y747" s="119">
        <f>SUMIF(Virkedager!C:C,"&lt;" &amp; H747,Virkedager!A:A)-SUMIF(Virkedager!C:C,"&lt;" &amp; X747,Virkedager!A:A)</f>
        <v>0</v>
      </c>
      <c r="Z747" s="121" t="str">
        <f t="shared" si="83"/>
        <v/>
      </c>
      <c r="AA747" s="123" t="str">
        <f t="shared" si="78"/>
        <v/>
      </c>
      <c r="AB747" s="124" t="str">
        <f t="shared" si="84"/>
        <v/>
      </c>
      <c r="AC747" s="172"/>
    </row>
    <row r="748" spans="2:29" s="139" customFormat="1" ht="15" x14ac:dyDescent="0.25">
      <c r="B748" s="141"/>
      <c r="C748" s="142"/>
      <c r="D748" s="147"/>
      <c r="E748" s="148"/>
      <c r="F748" s="143"/>
      <c r="G748" s="144"/>
      <c r="H748" s="143"/>
      <c r="I748" s="144"/>
      <c r="J748" s="145"/>
      <c r="K748" s="146"/>
      <c r="L748" s="116" t="s">
        <v>77</v>
      </c>
      <c r="M748" s="117" t="s">
        <v>137</v>
      </c>
      <c r="N748" s="118">
        <f t="shared" si="79"/>
        <v>0</v>
      </c>
      <c r="O748" s="118">
        <f t="shared" si="80"/>
        <v>0</v>
      </c>
      <c r="P748" s="119">
        <f>SUMIF(Virkedager!C:C,"&lt;" &amp; H748,Virkedager!A:A)-SUMIF(Virkedager!C:C,"&lt;" &amp; F748,Virkedager!A:A)</f>
        <v>0</v>
      </c>
      <c r="Q748" s="120" t="str">
        <f t="shared" si="81"/>
        <v>Operatøraksess</v>
      </c>
      <c r="R748" s="121">
        <f>MATCH(Q748,'SLA-parameter DRIFT'!A:A,0)</f>
        <v>16</v>
      </c>
      <c r="S748" s="118" t="e">
        <f>VLOOKUP(DATE(YEAR(F748),MONTH(F748),DAY(F748)),Virkedager!C:G,IF(E748="B",3,2),0)+INDEX('SLA-parameter DRIFT'!D:D,R748+2)</f>
        <v>#N/A</v>
      </c>
      <c r="T748" s="122" t="e">
        <f>VLOOKUP(DATE(YEAR(F748),MONTH(F748),DAY(F748)),Virkedager!C:G,2,0)+INDEX('SLA-parameter DRIFT'!B:B,R748+1)</f>
        <v>#N/A</v>
      </c>
      <c r="U748" s="173" t="e">
        <f>VLOOKUP(DATE(YEAR(F748),MONTH(F748),DAY(F748)),Virkedager!C:G,IF(E748="B",3,2)+INDEX('SLA-parameter DRIFT'!E:E,R748+0,0),0)+INDEX('SLA-parameter DRIFT'!D:D,R748+1)</f>
        <v>#N/A</v>
      </c>
      <c r="V748" s="122" t="e">
        <f>VLOOKUP(DATE(YEAR(F748),MONTH(F748),DAY(F748)),Virkedager!C:G,2,0)+INDEX('SLA-parameter DRIFT'!B:B,R748+2)</f>
        <v>#N/A</v>
      </c>
      <c r="W748" s="118" t="e">
        <f>VLOOKUP(DATE(YEAR(F748),MONTH(F748),DAY(F748)),Virkedager!C:G,IF(E748="B",4,3)+INDEX('SLA-parameter DRIFT'!E:E,R748+2,0),0)+INDEX('SLA-parameter DRIFT'!D:D,R748+2)</f>
        <v>#N/A</v>
      </c>
      <c r="X748" s="122" t="str">
        <f t="shared" si="82"/>
        <v/>
      </c>
      <c r="Y748" s="119">
        <f>SUMIF(Virkedager!C:C,"&lt;" &amp; H748,Virkedager!A:A)-SUMIF(Virkedager!C:C,"&lt;" &amp; X748,Virkedager!A:A)</f>
        <v>0</v>
      </c>
      <c r="Z748" s="121" t="str">
        <f t="shared" si="83"/>
        <v/>
      </c>
      <c r="AA748" s="123" t="str">
        <f t="shared" si="78"/>
        <v/>
      </c>
      <c r="AB748" s="124" t="str">
        <f t="shared" si="84"/>
        <v/>
      </c>
      <c r="AC748" s="172"/>
    </row>
    <row r="749" spans="2:29" s="139" customFormat="1" ht="15" x14ac:dyDescent="0.25">
      <c r="B749" s="141"/>
      <c r="C749" s="142"/>
      <c r="D749" s="147"/>
      <c r="E749" s="148"/>
      <c r="F749" s="143"/>
      <c r="G749" s="144"/>
      <c r="H749" s="143"/>
      <c r="I749" s="144"/>
      <c r="J749" s="145"/>
      <c r="K749" s="146"/>
      <c r="L749" s="116" t="s">
        <v>77</v>
      </c>
      <c r="M749" s="117" t="s">
        <v>137</v>
      </c>
      <c r="N749" s="118">
        <f t="shared" si="79"/>
        <v>0</v>
      </c>
      <c r="O749" s="118">
        <f t="shared" si="80"/>
        <v>0</v>
      </c>
      <c r="P749" s="119">
        <f>SUMIF(Virkedager!C:C,"&lt;" &amp; H749,Virkedager!A:A)-SUMIF(Virkedager!C:C,"&lt;" &amp; F749,Virkedager!A:A)</f>
        <v>0</v>
      </c>
      <c r="Q749" s="120" t="str">
        <f t="shared" si="81"/>
        <v>Operatøraksess</v>
      </c>
      <c r="R749" s="121">
        <f>MATCH(Q749,'SLA-parameter DRIFT'!A:A,0)</f>
        <v>16</v>
      </c>
      <c r="S749" s="118" t="e">
        <f>VLOOKUP(DATE(YEAR(F749),MONTH(F749),DAY(F749)),Virkedager!C:G,IF(E749="B",3,2),0)+INDEX('SLA-parameter DRIFT'!D:D,R749+2)</f>
        <v>#N/A</v>
      </c>
      <c r="T749" s="122" t="e">
        <f>VLOOKUP(DATE(YEAR(F749),MONTH(F749),DAY(F749)),Virkedager!C:G,2,0)+INDEX('SLA-parameter DRIFT'!B:B,R749+1)</f>
        <v>#N/A</v>
      </c>
      <c r="U749" s="173" t="e">
        <f>VLOOKUP(DATE(YEAR(F749),MONTH(F749),DAY(F749)),Virkedager!C:G,IF(E749="B",3,2)+INDEX('SLA-parameter DRIFT'!E:E,R749+0,0),0)+INDEX('SLA-parameter DRIFT'!D:D,R749+1)</f>
        <v>#N/A</v>
      </c>
      <c r="V749" s="122" t="e">
        <f>VLOOKUP(DATE(YEAR(F749),MONTH(F749),DAY(F749)),Virkedager!C:G,2,0)+INDEX('SLA-parameter DRIFT'!B:B,R749+2)</f>
        <v>#N/A</v>
      </c>
      <c r="W749" s="118" t="e">
        <f>VLOOKUP(DATE(YEAR(F749),MONTH(F749),DAY(F749)),Virkedager!C:G,IF(E749="B",4,3)+INDEX('SLA-parameter DRIFT'!E:E,R749+2,0),0)+INDEX('SLA-parameter DRIFT'!D:D,R749+2)</f>
        <v>#N/A</v>
      </c>
      <c r="X749" s="122" t="str">
        <f t="shared" si="82"/>
        <v/>
      </c>
      <c r="Y749" s="119">
        <f>SUMIF(Virkedager!C:C,"&lt;" &amp; H749,Virkedager!A:A)-SUMIF(Virkedager!C:C,"&lt;" &amp; X749,Virkedager!A:A)</f>
        <v>0</v>
      </c>
      <c r="Z749" s="121" t="str">
        <f t="shared" si="83"/>
        <v/>
      </c>
      <c r="AA749" s="123" t="str">
        <f t="shared" si="78"/>
        <v/>
      </c>
      <c r="AB749" s="124" t="str">
        <f t="shared" si="84"/>
        <v/>
      </c>
      <c r="AC749" s="172"/>
    </row>
    <row r="750" spans="2:29" s="139" customFormat="1" ht="15" x14ac:dyDescent="0.25">
      <c r="B750" s="141"/>
      <c r="C750" s="142"/>
      <c r="D750" s="147"/>
      <c r="E750" s="148"/>
      <c r="F750" s="143"/>
      <c r="G750" s="144"/>
      <c r="H750" s="143"/>
      <c r="I750" s="144"/>
      <c r="J750" s="145"/>
      <c r="K750" s="146"/>
      <c r="L750" s="116" t="s">
        <v>77</v>
      </c>
      <c r="M750" s="117" t="s">
        <v>137</v>
      </c>
      <c r="N750" s="118">
        <f t="shared" si="79"/>
        <v>0</v>
      </c>
      <c r="O750" s="118">
        <f t="shared" si="80"/>
        <v>0</v>
      </c>
      <c r="P750" s="119">
        <f>SUMIF(Virkedager!C:C,"&lt;" &amp; H750,Virkedager!A:A)-SUMIF(Virkedager!C:C,"&lt;" &amp; F750,Virkedager!A:A)</f>
        <v>0</v>
      </c>
      <c r="Q750" s="120" t="str">
        <f t="shared" si="81"/>
        <v>Operatøraksess</v>
      </c>
      <c r="R750" s="121">
        <f>MATCH(Q750,'SLA-parameter DRIFT'!A:A,0)</f>
        <v>16</v>
      </c>
      <c r="S750" s="118" t="e">
        <f>VLOOKUP(DATE(YEAR(F750),MONTH(F750),DAY(F750)),Virkedager!C:G,IF(E750="B",3,2),0)+INDEX('SLA-parameter DRIFT'!D:D,R750+2)</f>
        <v>#N/A</v>
      </c>
      <c r="T750" s="122" t="e">
        <f>VLOOKUP(DATE(YEAR(F750),MONTH(F750),DAY(F750)),Virkedager!C:G,2,0)+INDEX('SLA-parameter DRIFT'!B:B,R750+1)</f>
        <v>#N/A</v>
      </c>
      <c r="U750" s="173" t="e">
        <f>VLOOKUP(DATE(YEAR(F750),MONTH(F750),DAY(F750)),Virkedager!C:G,IF(E750="B",3,2)+INDEX('SLA-parameter DRIFT'!E:E,R750+0,0),0)+INDEX('SLA-parameter DRIFT'!D:D,R750+1)</f>
        <v>#N/A</v>
      </c>
      <c r="V750" s="122" t="e">
        <f>VLOOKUP(DATE(YEAR(F750),MONTH(F750),DAY(F750)),Virkedager!C:G,2,0)+INDEX('SLA-parameter DRIFT'!B:B,R750+2)</f>
        <v>#N/A</v>
      </c>
      <c r="W750" s="118" t="e">
        <f>VLOOKUP(DATE(YEAR(F750),MONTH(F750),DAY(F750)),Virkedager!C:G,IF(E750="B",4,3)+INDEX('SLA-parameter DRIFT'!E:E,R750+2,0),0)+INDEX('SLA-parameter DRIFT'!D:D,R750+2)</f>
        <v>#N/A</v>
      </c>
      <c r="X750" s="122" t="str">
        <f t="shared" si="82"/>
        <v/>
      </c>
      <c r="Y750" s="119">
        <f>SUMIF(Virkedager!C:C,"&lt;" &amp; H750,Virkedager!A:A)-SUMIF(Virkedager!C:C,"&lt;" &amp; X750,Virkedager!A:A)</f>
        <v>0</v>
      </c>
      <c r="Z750" s="121" t="str">
        <f t="shared" si="83"/>
        <v/>
      </c>
      <c r="AA750" s="123" t="str">
        <f t="shared" si="78"/>
        <v/>
      </c>
      <c r="AB750" s="124" t="str">
        <f t="shared" si="84"/>
        <v/>
      </c>
      <c r="AC750" s="172"/>
    </row>
    <row r="751" spans="2:29" s="139" customFormat="1" ht="15" x14ac:dyDescent="0.25">
      <c r="B751" s="141"/>
      <c r="C751" s="142"/>
      <c r="D751" s="147"/>
      <c r="E751" s="148"/>
      <c r="F751" s="143"/>
      <c r="G751" s="144"/>
      <c r="H751" s="143"/>
      <c r="I751" s="144"/>
      <c r="J751" s="145"/>
      <c r="K751" s="146"/>
      <c r="L751" s="116" t="s">
        <v>77</v>
      </c>
      <c r="M751" s="117" t="s">
        <v>137</v>
      </c>
      <c r="N751" s="118">
        <f t="shared" si="79"/>
        <v>0</v>
      </c>
      <c r="O751" s="118">
        <f t="shared" si="80"/>
        <v>0</v>
      </c>
      <c r="P751" s="119">
        <f>SUMIF(Virkedager!C:C,"&lt;" &amp; H751,Virkedager!A:A)-SUMIF(Virkedager!C:C,"&lt;" &amp; F751,Virkedager!A:A)</f>
        <v>0</v>
      </c>
      <c r="Q751" s="120" t="str">
        <f t="shared" si="81"/>
        <v>Operatøraksess</v>
      </c>
      <c r="R751" s="121">
        <f>MATCH(Q751,'SLA-parameter DRIFT'!A:A,0)</f>
        <v>16</v>
      </c>
      <c r="S751" s="118" t="e">
        <f>VLOOKUP(DATE(YEAR(F751),MONTH(F751),DAY(F751)),Virkedager!C:G,IF(E751="B",3,2),0)+INDEX('SLA-parameter DRIFT'!D:D,R751+2)</f>
        <v>#N/A</v>
      </c>
      <c r="T751" s="122" t="e">
        <f>VLOOKUP(DATE(YEAR(F751),MONTH(F751),DAY(F751)),Virkedager!C:G,2,0)+INDEX('SLA-parameter DRIFT'!B:B,R751+1)</f>
        <v>#N/A</v>
      </c>
      <c r="U751" s="173" t="e">
        <f>VLOOKUP(DATE(YEAR(F751),MONTH(F751),DAY(F751)),Virkedager!C:G,IF(E751="B",3,2)+INDEX('SLA-parameter DRIFT'!E:E,R751+0,0),0)+INDEX('SLA-parameter DRIFT'!D:D,R751+1)</f>
        <v>#N/A</v>
      </c>
      <c r="V751" s="122" t="e">
        <f>VLOOKUP(DATE(YEAR(F751),MONTH(F751),DAY(F751)),Virkedager!C:G,2,0)+INDEX('SLA-parameter DRIFT'!B:B,R751+2)</f>
        <v>#N/A</v>
      </c>
      <c r="W751" s="118" t="e">
        <f>VLOOKUP(DATE(YEAR(F751),MONTH(F751),DAY(F751)),Virkedager!C:G,IF(E751="B",4,3)+INDEX('SLA-parameter DRIFT'!E:E,R751+2,0),0)+INDEX('SLA-parameter DRIFT'!D:D,R751+2)</f>
        <v>#N/A</v>
      </c>
      <c r="X751" s="122" t="str">
        <f t="shared" si="82"/>
        <v/>
      </c>
      <c r="Y751" s="119">
        <f>SUMIF(Virkedager!C:C,"&lt;" &amp; H751,Virkedager!A:A)-SUMIF(Virkedager!C:C,"&lt;" &amp; X751,Virkedager!A:A)</f>
        <v>0</v>
      </c>
      <c r="Z751" s="121" t="str">
        <f t="shared" si="83"/>
        <v/>
      </c>
      <c r="AA751" s="123" t="str">
        <f t="shared" si="78"/>
        <v/>
      </c>
      <c r="AB751" s="124" t="str">
        <f t="shared" si="84"/>
        <v/>
      </c>
      <c r="AC751" s="172"/>
    </row>
    <row r="752" spans="2:29" s="139" customFormat="1" ht="15" x14ac:dyDescent="0.25">
      <c r="B752" s="141"/>
      <c r="C752" s="142"/>
      <c r="D752" s="147"/>
      <c r="E752" s="148"/>
      <c r="F752" s="143"/>
      <c r="G752" s="144"/>
      <c r="H752" s="143"/>
      <c r="I752" s="144"/>
      <c r="J752" s="145"/>
      <c r="K752" s="146"/>
      <c r="L752" s="116" t="s">
        <v>77</v>
      </c>
      <c r="M752" s="117" t="s">
        <v>137</v>
      </c>
      <c r="N752" s="118">
        <f t="shared" si="79"/>
        <v>0</v>
      </c>
      <c r="O752" s="118">
        <f t="shared" si="80"/>
        <v>0</v>
      </c>
      <c r="P752" s="119">
        <f>SUMIF(Virkedager!C:C,"&lt;" &amp; H752,Virkedager!A:A)-SUMIF(Virkedager!C:C,"&lt;" &amp; F752,Virkedager!A:A)</f>
        <v>0</v>
      </c>
      <c r="Q752" s="120" t="str">
        <f t="shared" si="81"/>
        <v>Operatøraksess</v>
      </c>
      <c r="R752" s="121">
        <f>MATCH(Q752,'SLA-parameter DRIFT'!A:A,0)</f>
        <v>16</v>
      </c>
      <c r="S752" s="118" t="e">
        <f>VLOOKUP(DATE(YEAR(F752),MONTH(F752),DAY(F752)),Virkedager!C:G,IF(E752="B",3,2),0)+INDEX('SLA-parameter DRIFT'!D:D,R752+2)</f>
        <v>#N/A</v>
      </c>
      <c r="T752" s="122" t="e">
        <f>VLOOKUP(DATE(YEAR(F752),MONTH(F752),DAY(F752)),Virkedager!C:G,2,0)+INDEX('SLA-parameter DRIFT'!B:B,R752+1)</f>
        <v>#N/A</v>
      </c>
      <c r="U752" s="173" t="e">
        <f>VLOOKUP(DATE(YEAR(F752),MONTH(F752),DAY(F752)),Virkedager!C:G,IF(E752="B",3,2)+INDEX('SLA-parameter DRIFT'!E:E,R752+0,0),0)+INDEX('SLA-parameter DRIFT'!D:D,R752+1)</f>
        <v>#N/A</v>
      </c>
      <c r="V752" s="122" t="e">
        <f>VLOOKUP(DATE(YEAR(F752),MONTH(F752),DAY(F752)),Virkedager!C:G,2,0)+INDEX('SLA-parameter DRIFT'!B:B,R752+2)</f>
        <v>#N/A</v>
      </c>
      <c r="W752" s="118" t="e">
        <f>VLOOKUP(DATE(YEAR(F752),MONTH(F752),DAY(F752)),Virkedager!C:G,IF(E752="B",4,3)+INDEX('SLA-parameter DRIFT'!E:E,R752+2,0),0)+INDEX('SLA-parameter DRIFT'!D:D,R752+2)</f>
        <v>#N/A</v>
      </c>
      <c r="X752" s="122" t="str">
        <f t="shared" si="82"/>
        <v/>
      </c>
      <c r="Y752" s="119">
        <f>SUMIF(Virkedager!C:C,"&lt;" &amp; H752,Virkedager!A:A)-SUMIF(Virkedager!C:C,"&lt;" &amp; X752,Virkedager!A:A)</f>
        <v>0</v>
      </c>
      <c r="Z752" s="121" t="str">
        <f t="shared" si="83"/>
        <v/>
      </c>
      <c r="AA752" s="123" t="str">
        <f t="shared" si="78"/>
        <v/>
      </c>
      <c r="AB752" s="124" t="str">
        <f t="shared" si="84"/>
        <v/>
      </c>
      <c r="AC752" s="172"/>
    </row>
    <row r="753" spans="2:29" s="139" customFormat="1" ht="15" x14ac:dyDescent="0.25">
      <c r="B753" s="141"/>
      <c r="C753" s="142"/>
      <c r="D753" s="147"/>
      <c r="E753" s="148"/>
      <c r="F753" s="143"/>
      <c r="G753" s="144"/>
      <c r="H753" s="143"/>
      <c r="I753" s="144"/>
      <c r="J753" s="145"/>
      <c r="K753" s="146"/>
      <c r="L753" s="116" t="s">
        <v>77</v>
      </c>
      <c r="M753" s="117" t="s">
        <v>137</v>
      </c>
      <c r="N753" s="118">
        <f t="shared" si="79"/>
        <v>0</v>
      </c>
      <c r="O753" s="118">
        <f t="shared" si="80"/>
        <v>0</v>
      </c>
      <c r="P753" s="119">
        <f>SUMIF(Virkedager!C:C,"&lt;" &amp; H753,Virkedager!A:A)-SUMIF(Virkedager!C:C,"&lt;" &amp; F753,Virkedager!A:A)</f>
        <v>0</v>
      </c>
      <c r="Q753" s="120" t="str">
        <f t="shared" si="81"/>
        <v>Operatøraksess</v>
      </c>
      <c r="R753" s="121">
        <f>MATCH(Q753,'SLA-parameter DRIFT'!A:A,0)</f>
        <v>16</v>
      </c>
      <c r="S753" s="118" t="e">
        <f>VLOOKUP(DATE(YEAR(F753),MONTH(F753),DAY(F753)),Virkedager!C:G,IF(E753="B",3,2),0)+INDEX('SLA-parameter DRIFT'!D:D,R753+2)</f>
        <v>#N/A</v>
      </c>
      <c r="T753" s="122" t="e">
        <f>VLOOKUP(DATE(YEAR(F753),MONTH(F753),DAY(F753)),Virkedager!C:G,2,0)+INDEX('SLA-parameter DRIFT'!B:B,R753+1)</f>
        <v>#N/A</v>
      </c>
      <c r="U753" s="173" t="e">
        <f>VLOOKUP(DATE(YEAR(F753),MONTH(F753),DAY(F753)),Virkedager!C:G,IF(E753="B",3,2)+INDEX('SLA-parameter DRIFT'!E:E,R753+0,0),0)+INDEX('SLA-parameter DRIFT'!D:D,R753+1)</f>
        <v>#N/A</v>
      </c>
      <c r="V753" s="122" t="e">
        <f>VLOOKUP(DATE(YEAR(F753),MONTH(F753),DAY(F753)),Virkedager!C:G,2,0)+INDEX('SLA-parameter DRIFT'!B:B,R753+2)</f>
        <v>#N/A</v>
      </c>
      <c r="W753" s="118" t="e">
        <f>VLOOKUP(DATE(YEAR(F753),MONTH(F753),DAY(F753)),Virkedager!C:G,IF(E753="B",4,3)+INDEX('SLA-parameter DRIFT'!E:E,R753+2,0),0)+INDEX('SLA-parameter DRIFT'!D:D,R753+2)</f>
        <v>#N/A</v>
      </c>
      <c r="X753" s="122" t="str">
        <f t="shared" si="82"/>
        <v/>
      </c>
      <c r="Y753" s="119">
        <f>SUMIF(Virkedager!C:C,"&lt;" &amp; H753,Virkedager!A:A)-SUMIF(Virkedager!C:C,"&lt;" &amp; X753,Virkedager!A:A)</f>
        <v>0</v>
      </c>
      <c r="Z753" s="121" t="str">
        <f t="shared" si="83"/>
        <v/>
      </c>
      <c r="AA753" s="123" t="str">
        <f t="shared" si="78"/>
        <v/>
      </c>
      <c r="AB753" s="124" t="str">
        <f t="shared" si="84"/>
        <v/>
      </c>
      <c r="AC753" s="172"/>
    </row>
    <row r="754" spans="2:29" s="139" customFormat="1" ht="15" x14ac:dyDescent="0.25">
      <c r="B754" s="141"/>
      <c r="C754" s="142"/>
      <c r="D754" s="147"/>
      <c r="E754" s="148"/>
      <c r="F754" s="143"/>
      <c r="G754" s="144"/>
      <c r="H754" s="143"/>
      <c r="I754" s="144"/>
      <c r="J754" s="145"/>
      <c r="K754" s="146"/>
      <c r="L754" s="116" t="s">
        <v>77</v>
      </c>
      <c r="M754" s="117" t="s">
        <v>137</v>
      </c>
      <c r="N754" s="118">
        <f t="shared" si="79"/>
        <v>0</v>
      </c>
      <c r="O754" s="118">
        <f t="shared" si="80"/>
        <v>0</v>
      </c>
      <c r="P754" s="119">
        <f>SUMIF(Virkedager!C:C,"&lt;" &amp; H754,Virkedager!A:A)-SUMIF(Virkedager!C:C,"&lt;" &amp; F754,Virkedager!A:A)</f>
        <v>0</v>
      </c>
      <c r="Q754" s="120" t="str">
        <f t="shared" si="81"/>
        <v>Operatøraksess</v>
      </c>
      <c r="R754" s="121">
        <f>MATCH(Q754,'SLA-parameter DRIFT'!A:A,0)</f>
        <v>16</v>
      </c>
      <c r="S754" s="118" t="e">
        <f>VLOOKUP(DATE(YEAR(F754),MONTH(F754),DAY(F754)),Virkedager!C:G,IF(E754="B",3,2),0)+INDEX('SLA-parameter DRIFT'!D:D,R754+2)</f>
        <v>#N/A</v>
      </c>
      <c r="T754" s="122" t="e">
        <f>VLOOKUP(DATE(YEAR(F754),MONTH(F754),DAY(F754)),Virkedager!C:G,2,0)+INDEX('SLA-parameter DRIFT'!B:B,R754+1)</f>
        <v>#N/A</v>
      </c>
      <c r="U754" s="173" t="e">
        <f>VLOOKUP(DATE(YEAR(F754),MONTH(F754),DAY(F754)),Virkedager!C:G,IF(E754="B",3,2)+INDEX('SLA-parameter DRIFT'!E:E,R754+0,0),0)+INDEX('SLA-parameter DRIFT'!D:D,R754+1)</f>
        <v>#N/A</v>
      </c>
      <c r="V754" s="122" t="e">
        <f>VLOOKUP(DATE(YEAR(F754),MONTH(F754),DAY(F754)),Virkedager!C:G,2,0)+INDEX('SLA-parameter DRIFT'!B:B,R754+2)</f>
        <v>#N/A</v>
      </c>
      <c r="W754" s="118" t="e">
        <f>VLOOKUP(DATE(YEAR(F754),MONTH(F754),DAY(F754)),Virkedager!C:G,IF(E754="B",4,3)+INDEX('SLA-parameter DRIFT'!E:E,R754+2,0),0)+INDEX('SLA-parameter DRIFT'!D:D,R754+2)</f>
        <v>#N/A</v>
      </c>
      <c r="X754" s="122" t="str">
        <f t="shared" si="82"/>
        <v/>
      </c>
      <c r="Y754" s="119">
        <f>SUMIF(Virkedager!C:C,"&lt;" &amp; H754,Virkedager!A:A)-SUMIF(Virkedager!C:C,"&lt;" &amp; X754,Virkedager!A:A)</f>
        <v>0</v>
      </c>
      <c r="Z754" s="121" t="str">
        <f t="shared" si="83"/>
        <v/>
      </c>
      <c r="AA754" s="123" t="str">
        <f t="shared" si="78"/>
        <v/>
      </c>
      <c r="AB754" s="124" t="str">
        <f t="shared" si="84"/>
        <v/>
      </c>
      <c r="AC754" s="172"/>
    </row>
    <row r="755" spans="2:29" s="139" customFormat="1" ht="15" x14ac:dyDescent="0.25">
      <c r="B755" s="141"/>
      <c r="C755" s="142"/>
      <c r="D755" s="147"/>
      <c r="E755" s="148"/>
      <c r="F755" s="143"/>
      <c r="G755" s="144"/>
      <c r="H755" s="143"/>
      <c r="I755" s="144"/>
      <c r="J755" s="145"/>
      <c r="K755" s="146"/>
      <c r="L755" s="116" t="s">
        <v>77</v>
      </c>
      <c r="M755" s="117" t="s">
        <v>137</v>
      </c>
      <c r="N755" s="118">
        <f t="shared" si="79"/>
        <v>0</v>
      </c>
      <c r="O755" s="118">
        <f t="shared" si="80"/>
        <v>0</v>
      </c>
      <c r="P755" s="119">
        <f>SUMIF(Virkedager!C:C,"&lt;" &amp; H755,Virkedager!A:A)-SUMIF(Virkedager!C:C,"&lt;" &amp; F755,Virkedager!A:A)</f>
        <v>0</v>
      </c>
      <c r="Q755" s="120" t="str">
        <f t="shared" si="81"/>
        <v>Operatøraksess</v>
      </c>
      <c r="R755" s="121">
        <f>MATCH(Q755,'SLA-parameter DRIFT'!A:A,0)</f>
        <v>16</v>
      </c>
      <c r="S755" s="118" t="e">
        <f>VLOOKUP(DATE(YEAR(F755),MONTH(F755),DAY(F755)),Virkedager!C:G,IF(E755="B",3,2),0)+INDEX('SLA-parameter DRIFT'!D:D,R755+2)</f>
        <v>#N/A</v>
      </c>
      <c r="T755" s="122" t="e">
        <f>VLOOKUP(DATE(YEAR(F755),MONTH(F755),DAY(F755)),Virkedager!C:G,2,0)+INDEX('SLA-parameter DRIFT'!B:B,R755+1)</f>
        <v>#N/A</v>
      </c>
      <c r="U755" s="173" t="e">
        <f>VLOOKUP(DATE(YEAR(F755),MONTH(F755),DAY(F755)),Virkedager!C:G,IF(E755="B",3,2)+INDEX('SLA-parameter DRIFT'!E:E,R755+0,0),0)+INDEX('SLA-parameter DRIFT'!D:D,R755+1)</f>
        <v>#N/A</v>
      </c>
      <c r="V755" s="122" t="e">
        <f>VLOOKUP(DATE(YEAR(F755),MONTH(F755),DAY(F755)),Virkedager!C:G,2,0)+INDEX('SLA-parameter DRIFT'!B:B,R755+2)</f>
        <v>#N/A</v>
      </c>
      <c r="W755" s="118" t="e">
        <f>VLOOKUP(DATE(YEAR(F755),MONTH(F755),DAY(F755)),Virkedager!C:G,IF(E755="B",4,3)+INDEX('SLA-parameter DRIFT'!E:E,R755+2,0),0)+INDEX('SLA-parameter DRIFT'!D:D,R755+2)</f>
        <v>#N/A</v>
      </c>
      <c r="X755" s="122" t="str">
        <f t="shared" si="82"/>
        <v/>
      </c>
      <c r="Y755" s="119">
        <f>SUMIF(Virkedager!C:C,"&lt;" &amp; H755,Virkedager!A:A)-SUMIF(Virkedager!C:C,"&lt;" &amp; X755,Virkedager!A:A)</f>
        <v>0</v>
      </c>
      <c r="Z755" s="121" t="str">
        <f t="shared" si="83"/>
        <v/>
      </c>
      <c r="AA755" s="123" t="str">
        <f t="shared" si="78"/>
        <v/>
      </c>
      <c r="AB755" s="124" t="str">
        <f t="shared" si="84"/>
        <v/>
      </c>
      <c r="AC755" s="172"/>
    </row>
    <row r="756" spans="2:29" s="139" customFormat="1" ht="15" x14ac:dyDescent="0.25">
      <c r="B756" s="141"/>
      <c r="C756" s="142"/>
      <c r="D756" s="147"/>
      <c r="E756" s="148"/>
      <c r="F756" s="143"/>
      <c r="G756" s="144"/>
      <c r="H756" s="143"/>
      <c r="I756" s="144"/>
      <c r="J756" s="145"/>
      <c r="K756" s="146"/>
      <c r="L756" s="116" t="s">
        <v>77</v>
      </c>
      <c r="M756" s="117" t="s">
        <v>137</v>
      </c>
      <c r="N756" s="118">
        <f t="shared" si="79"/>
        <v>0</v>
      </c>
      <c r="O756" s="118">
        <f t="shared" si="80"/>
        <v>0</v>
      </c>
      <c r="P756" s="119">
        <f>SUMIF(Virkedager!C:C,"&lt;" &amp; H756,Virkedager!A:A)-SUMIF(Virkedager!C:C,"&lt;" &amp; F756,Virkedager!A:A)</f>
        <v>0</v>
      </c>
      <c r="Q756" s="120" t="str">
        <f t="shared" si="81"/>
        <v>Operatøraksess</v>
      </c>
      <c r="R756" s="121">
        <f>MATCH(Q756,'SLA-parameter DRIFT'!A:A,0)</f>
        <v>16</v>
      </c>
      <c r="S756" s="118" t="e">
        <f>VLOOKUP(DATE(YEAR(F756),MONTH(F756),DAY(F756)),Virkedager!C:G,IF(E756="B",3,2),0)+INDEX('SLA-parameter DRIFT'!D:D,R756+2)</f>
        <v>#N/A</v>
      </c>
      <c r="T756" s="122" t="e">
        <f>VLOOKUP(DATE(YEAR(F756),MONTH(F756),DAY(F756)),Virkedager!C:G,2,0)+INDEX('SLA-parameter DRIFT'!B:B,R756+1)</f>
        <v>#N/A</v>
      </c>
      <c r="U756" s="173" t="e">
        <f>VLOOKUP(DATE(YEAR(F756),MONTH(F756),DAY(F756)),Virkedager!C:G,IF(E756="B",3,2)+INDEX('SLA-parameter DRIFT'!E:E,R756+0,0),0)+INDEX('SLA-parameter DRIFT'!D:D,R756+1)</f>
        <v>#N/A</v>
      </c>
      <c r="V756" s="122" t="e">
        <f>VLOOKUP(DATE(YEAR(F756),MONTH(F756),DAY(F756)),Virkedager!C:G,2,0)+INDEX('SLA-parameter DRIFT'!B:B,R756+2)</f>
        <v>#N/A</v>
      </c>
      <c r="W756" s="118" t="e">
        <f>VLOOKUP(DATE(YEAR(F756),MONTH(F756),DAY(F756)),Virkedager!C:G,IF(E756="B",4,3)+INDEX('SLA-parameter DRIFT'!E:E,R756+2,0),0)+INDEX('SLA-parameter DRIFT'!D:D,R756+2)</f>
        <v>#N/A</v>
      </c>
      <c r="X756" s="122" t="str">
        <f t="shared" si="82"/>
        <v/>
      </c>
      <c r="Y756" s="119">
        <f>SUMIF(Virkedager!C:C,"&lt;" &amp; H756,Virkedager!A:A)-SUMIF(Virkedager!C:C,"&lt;" &amp; X756,Virkedager!A:A)</f>
        <v>0</v>
      </c>
      <c r="Z756" s="121" t="str">
        <f t="shared" si="83"/>
        <v/>
      </c>
      <c r="AA756" s="123" t="str">
        <f t="shared" si="78"/>
        <v/>
      </c>
      <c r="AB756" s="124" t="str">
        <f t="shared" si="84"/>
        <v/>
      </c>
      <c r="AC756" s="172"/>
    </row>
    <row r="757" spans="2:29" s="139" customFormat="1" ht="15" x14ac:dyDescent="0.25">
      <c r="B757" s="141"/>
      <c r="C757" s="142"/>
      <c r="D757" s="147"/>
      <c r="E757" s="148"/>
      <c r="F757" s="143"/>
      <c r="G757" s="144"/>
      <c r="H757" s="143"/>
      <c r="I757" s="144"/>
      <c r="J757" s="145"/>
      <c r="K757" s="146"/>
      <c r="L757" s="116" t="s">
        <v>77</v>
      </c>
      <c r="M757" s="117" t="s">
        <v>137</v>
      </c>
      <c r="N757" s="118">
        <f t="shared" si="79"/>
        <v>0</v>
      </c>
      <c r="O757" s="118">
        <f t="shared" si="80"/>
        <v>0</v>
      </c>
      <c r="P757" s="119">
        <f>SUMIF(Virkedager!C:C,"&lt;" &amp; H757,Virkedager!A:A)-SUMIF(Virkedager!C:C,"&lt;" &amp; F757,Virkedager!A:A)</f>
        <v>0</v>
      </c>
      <c r="Q757" s="120" t="str">
        <f t="shared" si="81"/>
        <v>Operatøraksess</v>
      </c>
      <c r="R757" s="121">
        <f>MATCH(Q757,'SLA-parameter DRIFT'!A:A,0)</f>
        <v>16</v>
      </c>
      <c r="S757" s="118" t="e">
        <f>VLOOKUP(DATE(YEAR(F757),MONTH(F757),DAY(F757)),Virkedager!C:G,IF(E757="B",3,2),0)+INDEX('SLA-parameter DRIFT'!D:D,R757+2)</f>
        <v>#N/A</v>
      </c>
      <c r="T757" s="122" t="e">
        <f>VLOOKUP(DATE(YEAR(F757),MONTH(F757),DAY(F757)),Virkedager!C:G,2,0)+INDEX('SLA-parameter DRIFT'!B:B,R757+1)</f>
        <v>#N/A</v>
      </c>
      <c r="U757" s="173" t="e">
        <f>VLOOKUP(DATE(YEAR(F757),MONTH(F757),DAY(F757)),Virkedager!C:G,IF(E757="B",3,2)+INDEX('SLA-parameter DRIFT'!E:E,R757+0,0),0)+INDEX('SLA-parameter DRIFT'!D:D,R757+1)</f>
        <v>#N/A</v>
      </c>
      <c r="V757" s="122" t="e">
        <f>VLOOKUP(DATE(YEAR(F757),MONTH(F757),DAY(F757)),Virkedager!C:G,2,0)+INDEX('SLA-parameter DRIFT'!B:B,R757+2)</f>
        <v>#N/A</v>
      </c>
      <c r="W757" s="118" t="e">
        <f>VLOOKUP(DATE(YEAR(F757),MONTH(F757),DAY(F757)),Virkedager!C:G,IF(E757="B",4,3)+INDEX('SLA-parameter DRIFT'!E:E,R757+2,0),0)+INDEX('SLA-parameter DRIFT'!D:D,R757+2)</f>
        <v>#N/A</v>
      </c>
      <c r="X757" s="122" t="str">
        <f t="shared" si="82"/>
        <v/>
      </c>
      <c r="Y757" s="119">
        <f>SUMIF(Virkedager!C:C,"&lt;" &amp; H757,Virkedager!A:A)-SUMIF(Virkedager!C:C,"&lt;" &amp; X757,Virkedager!A:A)</f>
        <v>0</v>
      </c>
      <c r="Z757" s="121" t="str">
        <f t="shared" si="83"/>
        <v/>
      </c>
      <c r="AA757" s="123" t="str">
        <f t="shared" si="78"/>
        <v/>
      </c>
      <c r="AB757" s="124" t="str">
        <f t="shared" si="84"/>
        <v/>
      </c>
      <c r="AC757" s="172"/>
    </row>
    <row r="758" spans="2:29" s="139" customFormat="1" ht="15" x14ac:dyDescent="0.25">
      <c r="B758" s="141"/>
      <c r="C758" s="142"/>
      <c r="D758" s="147"/>
      <c r="E758" s="148"/>
      <c r="F758" s="143"/>
      <c r="G758" s="144"/>
      <c r="H758" s="143"/>
      <c r="I758" s="144"/>
      <c r="J758" s="145"/>
      <c r="K758" s="146"/>
      <c r="L758" s="116" t="s">
        <v>77</v>
      </c>
      <c r="M758" s="117" t="s">
        <v>137</v>
      </c>
      <c r="N758" s="118">
        <f t="shared" si="79"/>
        <v>0</v>
      </c>
      <c r="O758" s="118">
        <f t="shared" si="80"/>
        <v>0</v>
      </c>
      <c r="P758" s="119">
        <f>SUMIF(Virkedager!C:C,"&lt;" &amp; H758,Virkedager!A:A)-SUMIF(Virkedager!C:C,"&lt;" &amp; F758,Virkedager!A:A)</f>
        <v>0</v>
      </c>
      <c r="Q758" s="120" t="str">
        <f t="shared" si="81"/>
        <v>Operatøraksess</v>
      </c>
      <c r="R758" s="121">
        <f>MATCH(Q758,'SLA-parameter DRIFT'!A:A,0)</f>
        <v>16</v>
      </c>
      <c r="S758" s="118" t="e">
        <f>VLOOKUP(DATE(YEAR(F758),MONTH(F758),DAY(F758)),Virkedager!C:G,IF(E758="B",3,2),0)+INDEX('SLA-parameter DRIFT'!D:D,R758+2)</f>
        <v>#N/A</v>
      </c>
      <c r="T758" s="122" t="e">
        <f>VLOOKUP(DATE(YEAR(F758),MONTH(F758),DAY(F758)),Virkedager!C:G,2,0)+INDEX('SLA-parameter DRIFT'!B:B,R758+1)</f>
        <v>#N/A</v>
      </c>
      <c r="U758" s="173" t="e">
        <f>VLOOKUP(DATE(YEAR(F758),MONTH(F758),DAY(F758)),Virkedager!C:G,IF(E758="B",3,2)+INDEX('SLA-parameter DRIFT'!E:E,R758+0,0),0)+INDEX('SLA-parameter DRIFT'!D:D,R758+1)</f>
        <v>#N/A</v>
      </c>
      <c r="V758" s="122" t="e">
        <f>VLOOKUP(DATE(YEAR(F758),MONTH(F758),DAY(F758)),Virkedager!C:G,2,0)+INDEX('SLA-parameter DRIFT'!B:B,R758+2)</f>
        <v>#N/A</v>
      </c>
      <c r="W758" s="118" t="e">
        <f>VLOOKUP(DATE(YEAR(F758),MONTH(F758),DAY(F758)),Virkedager!C:G,IF(E758="B",4,3)+INDEX('SLA-parameter DRIFT'!E:E,R758+2,0),0)+INDEX('SLA-parameter DRIFT'!D:D,R758+2)</f>
        <v>#N/A</v>
      </c>
      <c r="X758" s="122" t="str">
        <f t="shared" si="82"/>
        <v/>
      </c>
      <c r="Y758" s="119">
        <f>SUMIF(Virkedager!C:C,"&lt;" &amp; H758,Virkedager!A:A)-SUMIF(Virkedager!C:C,"&lt;" &amp; X758,Virkedager!A:A)</f>
        <v>0</v>
      </c>
      <c r="Z758" s="121" t="str">
        <f t="shared" si="83"/>
        <v/>
      </c>
      <c r="AA758" s="123" t="str">
        <f t="shared" si="78"/>
        <v/>
      </c>
      <c r="AB758" s="124" t="str">
        <f t="shared" si="84"/>
        <v/>
      </c>
      <c r="AC758" s="172"/>
    </row>
    <row r="759" spans="2:29" s="139" customFormat="1" ht="15" x14ac:dyDescent="0.25">
      <c r="B759" s="141"/>
      <c r="C759" s="142"/>
      <c r="D759" s="147"/>
      <c r="E759" s="148"/>
      <c r="F759" s="143"/>
      <c r="G759" s="144"/>
      <c r="H759" s="143"/>
      <c r="I759" s="144"/>
      <c r="J759" s="145"/>
      <c r="K759" s="146"/>
      <c r="L759" s="116" t="s">
        <v>77</v>
      </c>
      <c r="M759" s="117" t="s">
        <v>137</v>
      </c>
      <c r="N759" s="118">
        <f t="shared" si="79"/>
        <v>0</v>
      </c>
      <c r="O759" s="118">
        <f t="shared" si="80"/>
        <v>0</v>
      </c>
      <c r="P759" s="119">
        <f>SUMIF(Virkedager!C:C,"&lt;" &amp; H759,Virkedager!A:A)-SUMIF(Virkedager!C:C,"&lt;" &amp; F759,Virkedager!A:A)</f>
        <v>0</v>
      </c>
      <c r="Q759" s="120" t="str">
        <f t="shared" si="81"/>
        <v>Operatøraksess</v>
      </c>
      <c r="R759" s="121">
        <f>MATCH(Q759,'SLA-parameter DRIFT'!A:A,0)</f>
        <v>16</v>
      </c>
      <c r="S759" s="118" t="e">
        <f>VLOOKUP(DATE(YEAR(F759),MONTH(F759),DAY(F759)),Virkedager!C:G,IF(E759="B",3,2),0)+INDEX('SLA-parameter DRIFT'!D:D,R759+2)</f>
        <v>#N/A</v>
      </c>
      <c r="T759" s="122" t="e">
        <f>VLOOKUP(DATE(YEAR(F759),MONTH(F759),DAY(F759)),Virkedager!C:G,2,0)+INDEX('SLA-parameter DRIFT'!B:B,R759+1)</f>
        <v>#N/A</v>
      </c>
      <c r="U759" s="173" t="e">
        <f>VLOOKUP(DATE(YEAR(F759),MONTH(F759),DAY(F759)),Virkedager!C:G,IF(E759="B",3,2)+INDEX('SLA-parameter DRIFT'!E:E,R759+0,0),0)+INDEX('SLA-parameter DRIFT'!D:D,R759+1)</f>
        <v>#N/A</v>
      </c>
      <c r="V759" s="122" t="e">
        <f>VLOOKUP(DATE(YEAR(F759),MONTH(F759),DAY(F759)),Virkedager!C:G,2,0)+INDEX('SLA-parameter DRIFT'!B:B,R759+2)</f>
        <v>#N/A</v>
      </c>
      <c r="W759" s="118" t="e">
        <f>VLOOKUP(DATE(YEAR(F759),MONTH(F759),DAY(F759)),Virkedager!C:G,IF(E759="B",4,3)+INDEX('SLA-parameter DRIFT'!E:E,R759+2,0),0)+INDEX('SLA-parameter DRIFT'!D:D,R759+2)</f>
        <v>#N/A</v>
      </c>
      <c r="X759" s="122" t="str">
        <f t="shared" si="82"/>
        <v/>
      </c>
      <c r="Y759" s="119">
        <f>SUMIF(Virkedager!C:C,"&lt;" &amp; H759,Virkedager!A:A)-SUMIF(Virkedager!C:C,"&lt;" &amp; X759,Virkedager!A:A)</f>
        <v>0</v>
      </c>
      <c r="Z759" s="121" t="str">
        <f t="shared" si="83"/>
        <v/>
      </c>
      <c r="AA759" s="123" t="str">
        <f t="shared" si="78"/>
        <v/>
      </c>
      <c r="AB759" s="124" t="str">
        <f t="shared" si="84"/>
        <v/>
      </c>
      <c r="AC759" s="172"/>
    </row>
    <row r="760" spans="2:29" s="139" customFormat="1" ht="15" x14ac:dyDescent="0.25">
      <c r="B760" s="141"/>
      <c r="C760" s="142"/>
      <c r="D760" s="147"/>
      <c r="E760" s="148"/>
      <c r="F760" s="143"/>
      <c r="G760" s="144"/>
      <c r="H760" s="143"/>
      <c r="I760" s="144"/>
      <c r="J760" s="145"/>
      <c r="K760" s="146"/>
      <c r="L760" s="116" t="s">
        <v>77</v>
      </c>
      <c r="M760" s="117" t="s">
        <v>137</v>
      </c>
      <c r="N760" s="118">
        <f t="shared" si="79"/>
        <v>0</v>
      </c>
      <c r="O760" s="118">
        <f t="shared" si="80"/>
        <v>0</v>
      </c>
      <c r="P760" s="119">
        <f>SUMIF(Virkedager!C:C,"&lt;" &amp; H760,Virkedager!A:A)-SUMIF(Virkedager!C:C,"&lt;" &amp; F760,Virkedager!A:A)</f>
        <v>0</v>
      </c>
      <c r="Q760" s="120" t="str">
        <f t="shared" si="81"/>
        <v>Operatøraksess</v>
      </c>
      <c r="R760" s="121">
        <f>MATCH(Q760,'SLA-parameter DRIFT'!A:A,0)</f>
        <v>16</v>
      </c>
      <c r="S760" s="118" t="e">
        <f>VLOOKUP(DATE(YEAR(F760),MONTH(F760),DAY(F760)),Virkedager!C:G,IF(E760="B",3,2),0)+INDEX('SLA-parameter DRIFT'!D:D,R760+2)</f>
        <v>#N/A</v>
      </c>
      <c r="T760" s="122" t="e">
        <f>VLOOKUP(DATE(YEAR(F760),MONTH(F760),DAY(F760)),Virkedager!C:G,2,0)+INDEX('SLA-parameter DRIFT'!B:B,R760+1)</f>
        <v>#N/A</v>
      </c>
      <c r="U760" s="173" t="e">
        <f>VLOOKUP(DATE(YEAR(F760),MONTH(F760),DAY(F760)),Virkedager!C:G,IF(E760="B",3,2)+INDEX('SLA-parameter DRIFT'!E:E,R760+0,0),0)+INDEX('SLA-parameter DRIFT'!D:D,R760+1)</f>
        <v>#N/A</v>
      </c>
      <c r="V760" s="122" t="e">
        <f>VLOOKUP(DATE(YEAR(F760),MONTH(F760),DAY(F760)),Virkedager!C:G,2,0)+INDEX('SLA-parameter DRIFT'!B:B,R760+2)</f>
        <v>#N/A</v>
      </c>
      <c r="W760" s="118" t="e">
        <f>VLOOKUP(DATE(YEAR(F760),MONTH(F760),DAY(F760)),Virkedager!C:G,IF(E760="B",4,3)+INDEX('SLA-parameter DRIFT'!E:E,R760+2,0),0)+INDEX('SLA-parameter DRIFT'!D:D,R760+2)</f>
        <v>#N/A</v>
      </c>
      <c r="X760" s="122" t="str">
        <f t="shared" si="82"/>
        <v/>
      </c>
      <c r="Y760" s="119">
        <f>SUMIF(Virkedager!C:C,"&lt;" &amp; H760,Virkedager!A:A)-SUMIF(Virkedager!C:C,"&lt;" &amp; X760,Virkedager!A:A)</f>
        <v>0</v>
      </c>
      <c r="Z760" s="121" t="str">
        <f t="shared" si="83"/>
        <v/>
      </c>
      <c r="AA760" s="123" t="str">
        <f t="shared" si="78"/>
        <v/>
      </c>
      <c r="AB760" s="124" t="str">
        <f t="shared" si="84"/>
        <v/>
      </c>
      <c r="AC760" s="172"/>
    </row>
    <row r="761" spans="2:29" s="139" customFormat="1" ht="15" x14ac:dyDescent="0.25">
      <c r="B761" s="141"/>
      <c r="C761" s="142"/>
      <c r="D761" s="147"/>
      <c r="E761" s="148"/>
      <c r="F761" s="143"/>
      <c r="G761" s="144"/>
      <c r="H761" s="143"/>
      <c r="I761" s="144"/>
      <c r="J761" s="145"/>
      <c r="K761" s="146"/>
      <c r="L761" s="116" t="s">
        <v>77</v>
      </c>
      <c r="M761" s="117" t="s">
        <v>137</v>
      </c>
      <c r="N761" s="118">
        <f t="shared" si="79"/>
        <v>0</v>
      </c>
      <c r="O761" s="118">
        <f t="shared" si="80"/>
        <v>0</v>
      </c>
      <c r="P761" s="119">
        <f>SUMIF(Virkedager!C:C,"&lt;" &amp; H761,Virkedager!A:A)-SUMIF(Virkedager!C:C,"&lt;" &amp; F761,Virkedager!A:A)</f>
        <v>0</v>
      </c>
      <c r="Q761" s="120" t="str">
        <f t="shared" si="81"/>
        <v>Operatøraksess</v>
      </c>
      <c r="R761" s="121">
        <f>MATCH(Q761,'SLA-parameter DRIFT'!A:A,0)</f>
        <v>16</v>
      </c>
      <c r="S761" s="118" t="e">
        <f>VLOOKUP(DATE(YEAR(F761),MONTH(F761),DAY(F761)),Virkedager!C:G,IF(E761="B",3,2),0)+INDEX('SLA-parameter DRIFT'!D:D,R761+2)</f>
        <v>#N/A</v>
      </c>
      <c r="T761" s="122" t="e">
        <f>VLOOKUP(DATE(YEAR(F761),MONTH(F761),DAY(F761)),Virkedager!C:G,2,0)+INDEX('SLA-parameter DRIFT'!B:B,R761+1)</f>
        <v>#N/A</v>
      </c>
      <c r="U761" s="173" t="e">
        <f>VLOOKUP(DATE(YEAR(F761),MONTH(F761),DAY(F761)),Virkedager!C:G,IF(E761="B",3,2)+INDEX('SLA-parameter DRIFT'!E:E,R761+0,0),0)+INDEX('SLA-parameter DRIFT'!D:D,R761+1)</f>
        <v>#N/A</v>
      </c>
      <c r="V761" s="122" t="e">
        <f>VLOOKUP(DATE(YEAR(F761),MONTH(F761),DAY(F761)),Virkedager!C:G,2,0)+INDEX('SLA-parameter DRIFT'!B:B,R761+2)</f>
        <v>#N/A</v>
      </c>
      <c r="W761" s="118" t="e">
        <f>VLOOKUP(DATE(YEAR(F761),MONTH(F761),DAY(F761)),Virkedager!C:G,IF(E761="B",4,3)+INDEX('SLA-parameter DRIFT'!E:E,R761+2,0),0)+INDEX('SLA-parameter DRIFT'!D:D,R761+2)</f>
        <v>#N/A</v>
      </c>
      <c r="X761" s="122" t="str">
        <f t="shared" si="82"/>
        <v/>
      </c>
      <c r="Y761" s="119">
        <f>SUMIF(Virkedager!C:C,"&lt;" &amp; H761,Virkedager!A:A)-SUMIF(Virkedager!C:C,"&lt;" &amp; X761,Virkedager!A:A)</f>
        <v>0</v>
      </c>
      <c r="Z761" s="121" t="str">
        <f t="shared" si="83"/>
        <v/>
      </c>
      <c r="AA761" s="123" t="str">
        <f t="shared" si="78"/>
        <v/>
      </c>
      <c r="AB761" s="124" t="str">
        <f t="shared" si="84"/>
        <v/>
      </c>
      <c r="AC761" s="172"/>
    </row>
    <row r="762" spans="2:29" s="139" customFormat="1" ht="15" x14ac:dyDescent="0.25">
      <c r="B762" s="141"/>
      <c r="C762" s="142"/>
      <c r="D762" s="147"/>
      <c r="E762" s="148"/>
      <c r="F762" s="143"/>
      <c r="G762" s="144"/>
      <c r="H762" s="143"/>
      <c r="I762" s="144"/>
      <c r="J762" s="145"/>
      <c r="K762" s="146"/>
      <c r="L762" s="116" t="s">
        <v>77</v>
      </c>
      <c r="M762" s="117" t="s">
        <v>137</v>
      </c>
      <c r="N762" s="118">
        <f t="shared" si="79"/>
        <v>0</v>
      </c>
      <c r="O762" s="118">
        <f t="shared" si="80"/>
        <v>0</v>
      </c>
      <c r="P762" s="119">
        <f>SUMIF(Virkedager!C:C,"&lt;" &amp; H762,Virkedager!A:A)-SUMIF(Virkedager!C:C,"&lt;" &amp; F762,Virkedager!A:A)</f>
        <v>0</v>
      </c>
      <c r="Q762" s="120" t="str">
        <f t="shared" si="81"/>
        <v>Operatøraksess</v>
      </c>
      <c r="R762" s="121">
        <f>MATCH(Q762,'SLA-parameter DRIFT'!A:A,0)</f>
        <v>16</v>
      </c>
      <c r="S762" s="118" t="e">
        <f>VLOOKUP(DATE(YEAR(F762),MONTH(F762),DAY(F762)),Virkedager!C:G,IF(E762="B",3,2),0)+INDEX('SLA-parameter DRIFT'!D:D,R762+2)</f>
        <v>#N/A</v>
      </c>
      <c r="T762" s="122" t="e">
        <f>VLOOKUP(DATE(YEAR(F762),MONTH(F762),DAY(F762)),Virkedager!C:G,2,0)+INDEX('SLA-parameter DRIFT'!B:B,R762+1)</f>
        <v>#N/A</v>
      </c>
      <c r="U762" s="173" t="e">
        <f>VLOOKUP(DATE(YEAR(F762),MONTH(F762),DAY(F762)),Virkedager!C:G,IF(E762="B",3,2)+INDEX('SLA-parameter DRIFT'!E:E,R762+0,0),0)+INDEX('SLA-parameter DRIFT'!D:D,R762+1)</f>
        <v>#N/A</v>
      </c>
      <c r="V762" s="122" t="e">
        <f>VLOOKUP(DATE(YEAR(F762),MONTH(F762),DAY(F762)),Virkedager!C:G,2,0)+INDEX('SLA-parameter DRIFT'!B:B,R762+2)</f>
        <v>#N/A</v>
      </c>
      <c r="W762" s="118" t="e">
        <f>VLOOKUP(DATE(YEAR(F762),MONTH(F762),DAY(F762)),Virkedager!C:G,IF(E762="B",4,3)+INDEX('SLA-parameter DRIFT'!E:E,R762+2,0),0)+INDEX('SLA-parameter DRIFT'!D:D,R762+2)</f>
        <v>#N/A</v>
      </c>
      <c r="X762" s="122" t="str">
        <f t="shared" si="82"/>
        <v/>
      </c>
      <c r="Y762" s="119">
        <f>SUMIF(Virkedager!C:C,"&lt;" &amp; H762,Virkedager!A:A)-SUMIF(Virkedager!C:C,"&lt;" &amp; X762,Virkedager!A:A)</f>
        <v>0</v>
      </c>
      <c r="Z762" s="121" t="str">
        <f t="shared" si="83"/>
        <v/>
      </c>
      <c r="AA762" s="123" t="str">
        <f t="shared" si="78"/>
        <v/>
      </c>
      <c r="AB762" s="124" t="str">
        <f t="shared" si="84"/>
        <v/>
      </c>
      <c r="AC762" s="172"/>
    </row>
    <row r="763" spans="2:29" s="139" customFormat="1" ht="15" x14ac:dyDescent="0.25">
      <c r="B763" s="141"/>
      <c r="C763" s="142"/>
      <c r="D763" s="147"/>
      <c r="E763" s="148"/>
      <c r="F763" s="143"/>
      <c r="G763" s="144"/>
      <c r="H763" s="143"/>
      <c r="I763" s="144"/>
      <c r="J763" s="145"/>
      <c r="K763" s="146"/>
      <c r="L763" s="116" t="s">
        <v>77</v>
      </c>
      <c r="M763" s="117" t="s">
        <v>137</v>
      </c>
      <c r="N763" s="118">
        <f t="shared" si="79"/>
        <v>0</v>
      </c>
      <c r="O763" s="118">
        <f t="shared" si="80"/>
        <v>0</v>
      </c>
      <c r="P763" s="119">
        <f>SUMIF(Virkedager!C:C,"&lt;" &amp; H763,Virkedager!A:A)-SUMIF(Virkedager!C:C,"&lt;" &amp; F763,Virkedager!A:A)</f>
        <v>0</v>
      </c>
      <c r="Q763" s="120" t="str">
        <f t="shared" si="81"/>
        <v>Operatøraksess</v>
      </c>
      <c r="R763" s="121">
        <f>MATCH(Q763,'SLA-parameter DRIFT'!A:A,0)</f>
        <v>16</v>
      </c>
      <c r="S763" s="118" t="e">
        <f>VLOOKUP(DATE(YEAR(F763),MONTH(F763),DAY(F763)),Virkedager!C:G,IF(E763="B",3,2),0)+INDEX('SLA-parameter DRIFT'!D:D,R763+2)</f>
        <v>#N/A</v>
      </c>
      <c r="T763" s="122" t="e">
        <f>VLOOKUP(DATE(YEAR(F763),MONTH(F763),DAY(F763)),Virkedager!C:G,2,0)+INDEX('SLA-parameter DRIFT'!B:B,R763+1)</f>
        <v>#N/A</v>
      </c>
      <c r="U763" s="173" t="e">
        <f>VLOOKUP(DATE(YEAR(F763),MONTH(F763),DAY(F763)),Virkedager!C:G,IF(E763="B",3,2)+INDEX('SLA-parameter DRIFT'!E:E,R763+0,0),0)+INDEX('SLA-parameter DRIFT'!D:D,R763+1)</f>
        <v>#N/A</v>
      </c>
      <c r="V763" s="122" t="e">
        <f>VLOOKUP(DATE(YEAR(F763),MONTH(F763),DAY(F763)),Virkedager!C:G,2,0)+INDEX('SLA-parameter DRIFT'!B:B,R763+2)</f>
        <v>#N/A</v>
      </c>
      <c r="W763" s="118" t="e">
        <f>VLOOKUP(DATE(YEAR(F763),MONTH(F763),DAY(F763)),Virkedager!C:G,IF(E763="B",4,3)+INDEX('SLA-parameter DRIFT'!E:E,R763+2,0),0)+INDEX('SLA-parameter DRIFT'!D:D,R763+2)</f>
        <v>#N/A</v>
      </c>
      <c r="X763" s="122" t="str">
        <f t="shared" si="82"/>
        <v/>
      </c>
      <c r="Y763" s="119">
        <f>SUMIF(Virkedager!C:C,"&lt;" &amp; H763,Virkedager!A:A)-SUMIF(Virkedager!C:C,"&lt;" &amp; X763,Virkedager!A:A)</f>
        <v>0</v>
      </c>
      <c r="Z763" s="121" t="str">
        <f t="shared" si="83"/>
        <v/>
      </c>
      <c r="AA763" s="123" t="str">
        <f t="shared" si="78"/>
        <v/>
      </c>
      <c r="AB763" s="124" t="str">
        <f t="shared" si="84"/>
        <v/>
      </c>
      <c r="AC763" s="172"/>
    </row>
    <row r="764" spans="2:29" s="139" customFormat="1" ht="15" x14ac:dyDescent="0.25">
      <c r="B764" s="141"/>
      <c r="C764" s="142"/>
      <c r="D764" s="147"/>
      <c r="E764" s="148"/>
      <c r="F764" s="143"/>
      <c r="G764" s="144"/>
      <c r="H764" s="143"/>
      <c r="I764" s="144"/>
      <c r="J764" s="145"/>
      <c r="K764" s="146"/>
      <c r="L764" s="116" t="s">
        <v>77</v>
      </c>
      <c r="M764" s="117" t="s">
        <v>137</v>
      </c>
      <c r="N764" s="118">
        <f t="shared" si="79"/>
        <v>0</v>
      </c>
      <c r="O764" s="118">
        <f t="shared" si="80"/>
        <v>0</v>
      </c>
      <c r="P764" s="119">
        <f>SUMIF(Virkedager!C:C,"&lt;" &amp; H764,Virkedager!A:A)-SUMIF(Virkedager!C:C,"&lt;" &amp; F764,Virkedager!A:A)</f>
        <v>0</v>
      </c>
      <c r="Q764" s="120" t="str">
        <f t="shared" si="81"/>
        <v>Operatøraksess</v>
      </c>
      <c r="R764" s="121">
        <f>MATCH(Q764,'SLA-parameter DRIFT'!A:A,0)</f>
        <v>16</v>
      </c>
      <c r="S764" s="118" t="e">
        <f>VLOOKUP(DATE(YEAR(F764),MONTH(F764),DAY(F764)),Virkedager!C:G,IF(E764="B",3,2),0)+INDEX('SLA-parameter DRIFT'!D:D,R764+2)</f>
        <v>#N/A</v>
      </c>
      <c r="T764" s="122" t="e">
        <f>VLOOKUP(DATE(YEAR(F764),MONTH(F764),DAY(F764)),Virkedager!C:G,2,0)+INDEX('SLA-parameter DRIFT'!B:B,R764+1)</f>
        <v>#N/A</v>
      </c>
      <c r="U764" s="173" t="e">
        <f>VLOOKUP(DATE(YEAR(F764),MONTH(F764),DAY(F764)),Virkedager!C:G,IF(E764="B",3,2)+INDEX('SLA-parameter DRIFT'!E:E,R764+0,0),0)+INDEX('SLA-parameter DRIFT'!D:D,R764+1)</f>
        <v>#N/A</v>
      </c>
      <c r="V764" s="122" t="e">
        <f>VLOOKUP(DATE(YEAR(F764),MONTH(F764),DAY(F764)),Virkedager!C:G,2,0)+INDEX('SLA-parameter DRIFT'!B:B,R764+2)</f>
        <v>#N/A</v>
      </c>
      <c r="W764" s="118" t="e">
        <f>VLOOKUP(DATE(YEAR(F764),MONTH(F764),DAY(F764)),Virkedager!C:G,IF(E764="B",4,3)+INDEX('SLA-parameter DRIFT'!E:E,R764+2,0),0)+INDEX('SLA-parameter DRIFT'!D:D,R764+2)</f>
        <v>#N/A</v>
      </c>
      <c r="X764" s="122" t="str">
        <f t="shared" si="82"/>
        <v/>
      </c>
      <c r="Y764" s="119">
        <f>SUMIF(Virkedager!C:C,"&lt;" &amp; H764,Virkedager!A:A)-SUMIF(Virkedager!C:C,"&lt;" &amp; X764,Virkedager!A:A)</f>
        <v>0</v>
      </c>
      <c r="Z764" s="121" t="str">
        <f t="shared" si="83"/>
        <v/>
      </c>
      <c r="AA764" s="123" t="str">
        <f t="shared" si="78"/>
        <v/>
      </c>
      <c r="AB764" s="124" t="str">
        <f t="shared" si="84"/>
        <v/>
      </c>
      <c r="AC764" s="172"/>
    </row>
    <row r="765" spans="2:29" s="139" customFormat="1" ht="15" x14ac:dyDescent="0.25">
      <c r="B765" s="141"/>
      <c r="C765" s="142"/>
      <c r="D765" s="147"/>
      <c r="E765" s="148"/>
      <c r="F765" s="143"/>
      <c r="G765" s="144"/>
      <c r="H765" s="143"/>
      <c r="I765" s="144"/>
      <c r="J765" s="145"/>
      <c r="K765" s="146"/>
      <c r="L765" s="116" t="s">
        <v>77</v>
      </c>
      <c r="M765" s="117" t="s">
        <v>137</v>
      </c>
      <c r="N765" s="118">
        <f t="shared" si="79"/>
        <v>0</v>
      </c>
      <c r="O765" s="118">
        <f t="shared" si="80"/>
        <v>0</v>
      </c>
      <c r="P765" s="119">
        <f>SUMIF(Virkedager!C:C,"&lt;" &amp; H765,Virkedager!A:A)-SUMIF(Virkedager!C:C,"&lt;" &amp; F765,Virkedager!A:A)</f>
        <v>0</v>
      </c>
      <c r="Q765" s="120" t="str">
        <f t="shared" si="81"/>
        <v>Operatøraksess</v>
      </c>
      <c r="R765" s="121">
        <f>MATCH(Q765,'SLA-parameter DRIFT'!A:A,0)</f>
        <v>16</v>
      </c>
      <c r="S765" s="118" t="e">
        <f>VLOOKUP(DATE(YEAR(F765),MONTH(F765),DAY(F765)),Virkedager!C:G,IF(E765="B",3,2),0)+INDEX('SLA-parameter DRIFT'!D:D,R765+2)</f>
        <v>#N/A</v>
      </c>
      <c r="T765" s="122" t="e">
        <f>VLOOKUP(DATE(YEAR(F765),MONTH(F765),DAY(F765)),Virkedager!C:G,2,0)+INDEX('SLA-parameter DRIFT'!B:B,R765+1)</f>
        <v>#N/A</v>
      </c>
      <c r="U765" s="173" t="e">
        <f>VLOOKUP(DATE(YEAR(F765),MONTH(F765),DAY(F765)),Virkedager!C:G,IF(E765="B",3,2)+INDEX('SLA-parameter DRIFT'!E:E,R765+0,0),0)+INDEX('SLA-parameter DRIFT'!D:D,R765+1)</f>
        <v>#N/A</v>
      </c>
      <c r="V765" s="122" t="e">
        <f>VLOOKUP(DATE(YEAR(F765),MONTH(F765),DAY(F765)),Virkedager!C:G,2,0)+INDEX('SLA-parameter DRIFT'!B:B,R765+2)</f>
        <v>#N/A</v>
      </c>
      <c r="W765" s="118" t="e">
        <f>VLOOKUP(DATE(YEAR(F765),MONTH(F765),DAY(F765)),Virkedager!C:G,IF(E765="B",4,3)+INDEX('SLA-parameter DRIFT'!E:E,R765+2,0),0)+INDEX('SLA-parameter DRIFT'!D:D,R765+2)</f>
        <v>#N/A</v>
      </c>
      <c r="X765" s="122" t="str">
        <f t="shared" si="82"/>
        <v/>
      </c>
      <c r="Y765" s="119">
        <f>SUMIF(Virkedager!C:C,"&lt;" &amp; H765,Virkedager!A:A)-SUMIF(Virkedager!C:C,"&lt;" &amp; X765,Virkedager!A:A)</f>
        <v>0</v>
      </c>
      <c r="Z765" s="121" t="str">
        <f t="shared" si="83"/>
        <v/>
      </c>
      <c r="AA765" s="123" t="str">
        <f t="shared" si="78"/>
        <v/>
      </c>
      <c r="AB765" s="124" t="str">
        <f t="shared" si="84"/>
        <v/>
      </c>
      <c r="AC765" s="172"/>
    </row>
    <row r="766" spans="2:29" s="139" customFormat="1" ht="15" x14ac:dyDescent="0.25">
      <c r="B766" s="141"/>
      <c r="C766" s="142"/>
      <c r="D766" s="147"/>
      <c r="E766" s="148"/>
      <c r="F766" s="143"/>
      <c r="G766" s="144"/>
      <c r="H766" s="143"/>
      <c r="I766" s="144"/>
      <c r="J766" s="145"/>
      <c r="K766" s="146"/>
      <c r="L766" s="116" t="s">
        <v>77</v>
      </c>
      <c r="M766" s="117" t="s">
        <v>137</v>
      </c>
      <c r="N766" s="118">
        <f t="shared" si="79"/>
        <v>0</v>
      </c>
      <c r="O766" s="118">
        <f t="shared" si="80"/>
        <v>0</v>
      </c>
      <c r="P766" s="119">
        <f>SUMIF(Virkedager!C:C,"&lt;" &amp; H766,Virkedager!A:A)-SUMIF(Virkedager!C:C,"&lt;" &amp; F766,Virkedager!A:A)</f>
        <v>0</v>
      </c>
      <c r="Q766" s="120" t="str">
        <f t="shared" si="81"/>
        <v>Operatøraksess</v>
      </c>
      <c r="R766" s="121">
        <f>MATCH(Q766,'SLA-parameter DRIFT'!A:A,0)</f>
        <v>16</v>
      </c>
      <c r="S766" s="118" t="e">
        <f>VLOOKUP(DATE(YEAR(F766),MONTH(F766),DAY(F766)),Virkedager!C:G,IF(E766="B",3,2),0)+INDEX('SLA-parameter DRIFT'!D:D,R766+2)</f>
        <v>#N/A</v>
      </c>
      <c r="T766" s="122" t="e">
        <f>VLOOKUP(DATE(YEAR(F766),MONTH(F766),DAY(F766)),Virkedager!C:G,2,0)+INDEX('SLA-parameter DRIFT'!B:B,R766+1)</f>
        <v>#N/A</v>
      </c>
      <c r="U766" s="173" t="e">
        <f>VLOOKUP(DATE(YEAR(F766),MONTH(F766),DAY(F766)),Virkedager!C:G,IF(E766="B",3,2)+INDEX('SLA-parameter DRIFT'!E:E,R766+0,0),0)+INDEX('SLA-parameter DRIFT'!D:D,R766+1)</f>
        <v>#N/A</v>
      </c>
      <c r="V766" s="122" t="e">
        <f>VLOOKUP(DATE(YEAR(F766),MONTH(F766),DAY(F766)),Virkedager!C:G,2,0)+INDEX('SLA-parameter DRIFT'!B:B,R766+2)</f>
        <v>#N/A</v>
      </c>
      <c r="W766" s="118" t="e">
        <f>VLOOKUP(DATE(YEAR(F766),MONTH(F766),DAY(F766)),Virkedager!C:G,IF(E766="B",4,3)+INDEX('SLA-parameter DRIFT'!E:E,R766+2,0),0)+INDEX('SLA-parameter DRIFT'!D:D,R766+2)</f>
        <v>#N/A</v>
      </c>
      <c r="X766" s="122" t="str">
        <f t="shared" si="82"/>
        <v/>
      </c>
      <c r="Y766" s="119">
        <f>SUMIF(Virkedager!C:C,"&lt;" &amp; H766,Virkedager!A:A)-SUMIF(Virkedager!C:C,"&lt;" &amp; X766,Virkedager!A:A)</f>
        <v>0</v>
      </c>
      <c r="Z766" s="121" t="str">
        <f t="shared" si="83"/>
        <v/>
      </c>
      <c r="AA766" s="123" t="str">
        <f t="shared" si="78"/>
        <v/>
      </c>
      <c r="AB766" s="124" t="str">
        <f t="shared" si="84"/>
        <v/>
      </c>
      <c r="AC766" s="172"/>
    </row>
    <row r="767" spans="2:29" s="139" customFormat="1" ht="15" x14ac:dyDescent="0.25">
      <c r="B767" s="141"/>
      <c r="C767" s="142"/>
      <c r="D767" s="147"/>
      <c r="E767" s="148"/>
      <c r="F767" s="143"/>
      <c r="G767" s="144"/>
      <c r="H767" s="143"/>
      <c r="I767" s="144"/>
      <c r="J767" s="145"/>
      <c r="K767" s="146"/>
      <c r="L767" s="116" t="s">
        <v>77</v>
      </c>
      <c r="M767" s="117" t="s">
        <v>137</v>
      </c>
      <c r="N767" s="118">
        <f t="shared" si="79"/>
        <v>0</v>
      </c>
      <c r="O767" s="118">
        <f t="shared" si="80"/>
        <v>0</v>
      </c>
      <c r="P767" s="119">
        <f>SUMIF(Virkedager!C:C,"&lt;" &amp; H767,Virkedager!A:A)-SUMIF(Virkedager!C:C,"&lt;" &amp; F767,Virkedager!A:A)</f>
        <v>0</v>
      </c>
      <c r="Q767" s="120" t="str">
        <f t="shared" si="81"/>
        <v>Operatøraksess</v>
      </c>
      <c r="R767" s="121">
        <f>MATCH(Q767,'SLA-parameter DRIFT'!A:A,0)</f>
        <v>16</v>
      </c>
      <c r="S767" s="118" t="e">
        <f>VLOOKUP(DATE(YEAR(F767),MONTH(F767),DAY(F767)),Virkedager!C:G,IF(E767="B",3,2),0)+INDEX('SLA-parameter DRIFT'!D:D,R767+2)</f>
        <v>#N/A</v>
      </c>
      <c r="T767" s="122" t="e">
        <f>VLOOKUP(DATE(YEAR(F767),MONTH(F767),DAY(F767)),Virkedager!C:G,2,0)+INDEX('SLA-parameter DRIFT'!B:B,R767+1)</f>
        <v>#N/A</v>
      </c>
      <c r="U767" s="173" t="e">
        <f>VLOOKUP(DATE(YEAR(F767),MONTH(F767),DAY(F767)),Virkedager!C:G,IF(E767="B",3,2)+INDEX('SLA-parameter DRIFT'!E:E,R767+0,0),0)+INDEX('SLA-parameter DRIFT'!D:D,R767+1)</f>
        <v>#N/A</v>
      </c>
      <c r="V767" s="122" t="e">
        <f>VLOOKUP(DATE(YEAR(F767),MONTH(F767),DAY(F767)),Virkedager!C:G,2,0)+INDEX('SLA-parameter DRIFT'!B:B,R767+2)</f>
        <v>#N/A</v>
      </c>
      <c r="W767" s="118" t="e">
        <f>VLOOKUP(DATE(YEAR(F767),MONTH(F767),DAY(F767)),Virkedager!C:G,IF(E767="B",4,3)+INDEX('SLA-parameter DRIFT'!E:E,R767+2,0),0)+INDEX('SLA-parameter DRIFT'!D:D,R767+2)</f>
        <v>#N/A</v>
      </c>
      <c r="X767" s="122" t="str">
        <f t="shared" si="82"/>
        <v/>
      </c>
      <c r="Y767" s="119">
        <f>SUMIF(Virkedager!C:C,"&lt;" &amp; H767,Virkedager!A:A)-SUMIF(Virkedager!C:C,"&lt;" &amp; X767,Virkedager!A:A)</f>
        <v>0</v>
      </c>
      <c r="Z767" s="121" t="str">
        <f t="shared" si="83"/>
        <v/>
      </c>
      <c r="AA767" s="123" t="str">
        <f t="shared" si="78"/>
        <v/>
      </c>
      <c r="AB767" s="124" t="str">
        <f t="shared" si="84"/>
        <v/>
      </c>
      <c r="AC767" s="172"/>
    </row>
    <row r="768" spans="2:29" s="139" customFormat="1" ht="15" x14ac:dyDescent="0.25">
      <c r="B768" s="141"/>
      <c r="C768" s="142"/>
      <c r="D768" s="147"/>
      <c r="E768" s="148"/>
      <c r="F768" s="143"/>
      <c r="G768" s="144"/>
      <c r="H768" s="143"/>
      <c r="I768" s="144"/>
      <c r="J768" s="145"/>
      <c r="K768" s="146"/>
      <c r="L768" s="116" t="s">
        <v>77</v>
      </c>
      <c r="M768" s="117" t="s">
        <v>137</v>
      </c>
      <c r="N768" s="118">
        <f t="shared" si="79"/>
        <v>0</v>
      </c>
      <c r="O768" s="118">
        <f t="shared" si="80"/>
        <v>0</v>
      </c>
      <c r="P768" s="119">
        <f>SUMIF(Virkedager!C:C,"&lt;" &amp; H768,Virkedager!A:A)-SUMIF(Virkedager!C:C,"&lt;" &amp; F768,Virkedager!A:A)</f>
        <v>0</v>
      </c>
      <c r="Q768" s="120" t="str">
        <f t="shared" si="81"/>
        <v>Operatøraksess</v>
      </c>
      <c r="R768" s="121">
        <f>MATCH(Q768,'SLA-parameter DRIFT'!A:A,0)</f>
        <v>16</v>
      </c>
      <c r="S768" s="118" t="e">
        <f>VLOOKUP(DATE(YEAR(F768),MONTH(F768),DAY(F768)),Virkedager!C:G,IF(E768="B",3,2),0)+INDEX('SLA-parameter DRIFT'!D:D,R768+2)</f>
        <v>#N/A</v>
      </c>
      <c r="T768" s="122" t="e">
        <f>VLOOKUP(DATE(YEAR(F768),MONTH(F768),DAY(F768)),Virkedager!C:G,2,0)+INDEX('SLA-parameter DRIFT'!B:B,R768+1)</f>
        <v>#N/A</v>
      </c>
      <c r="U768" s="173" t="e">
        <f>VLOOKUP(DATE(YEAR(F768),MONTH(F768),DAY(F768)),Virkedager!C:G,IF(E768="B",3,2)+INDEX('SLA-parameter DRIFT'!E:E,R768+0,0),0)+INDEX('SLA-parameter DRIFT'!D:D,R768+1)</f>
        <v>#N/A</v>
      </c>
      <c r="V768" s="122" t="e">
        <f>VLOOKUP(DATE(YEAR(F768),MONTH(F768),DAY(F768)),Virkedager!C:G,2,0)+INDEX('SLA-parameter DRIFT'!B:B,R768+2)</f>
        <v>#N/A</v>
      </c>
      <c r="W768" s="118" t="e">
        <f>VLOOKUP(DATE(YEAR(F768),MONTH(F768),DAY(F768)),Virkedager!C:G,IF(E768="B",4,3)+INDEX('SLA-parameter DRIFT'!E:E,R768+2,0),0)+INDEX('SLA-parameter DRIFT'!D:D,R768+2)</f>
        <v>#N/A</v>
      </c>
      <c r="X768" s="122" t="str">
        <f t="shared" si="82"/>
        <v/>
      </c>
      <c r="Y768" s="119">
        <f>SUMIF(Virkedager!C:C,"&lt;" &amp; H768,Virkedager!A:A)-SUMIF(Virkedager!C:C,"&lt;" &amp; X768,Virkedager!A:A)</f>
        <v>0</v>
      </c>
      <c r="Z768" s="121" t="str">
        <f t="shared" si="83"/>
        <v/>
      </c>
      <c r="AA768" s="123" t="str">
        <f t="shared" si="78"/>
        <v/>
      </c>
      <c r="AB768" s="124" t="str">
        <f t="shared" si="84"/>
        <v/>
      </c>
      <c r="AC768" s="172"/>
    </row>
    <row r="769" spans="2:29" s="139" customFormat="1" ht="15" x14ac:dyDescent="0.25">
      <c r="B769" s="141"/>
      <c r="C769" s="142"/>
      <c r="D769" s="147"/>
      <c r="E769" s="148"/>
      <c r="F769" s="143"/>
      <c r="G769" s="144"/>
      <c r="H769" s="143"/>
      <c r="I769" s="144"/>
      <c r="J769" s="145"/>
      <c r="K769" s="146"/>
      <c r="L769" s="116" t="s">
        <v>77</v>
      </c>
      <c r="M769" s="117" t="s">
        <v>137</v>
      </c>
      <c r="N769" s="118">
        <f t="shared" si="79"/>
        <v>0</v>
      </c>
      <c r="O769" s="118">
        <f t="shared" si="80"/>
        <v>0</v>
      </c>
      <c r="P769" s="119">
        <f>SUMIF(Virkedager!C:C,"&lt;" &amp; H769,Virkedager!A:A)-SUMIF(Virkedager!C:C,"&lt;" &amp; F769,Virkedager!A:A)</f>
        <v>0</v>
      </c>
      <c r="Q769" s="120" t="str">
        <f t="shared" si="81"/>
        <v>Operatøraksess</v>
      </c>
      <c r="R769" s="121">
        <f>MATCH(Q769,'SLA-parameter DRIFT'!A:A,0)</f>
        <v>16</v>
      </c>
      <c r="S769" s="118" t="e">
        <f>VLOOKUP(DATE(YEAR(F769),MONTH(F769),DAY(F769)),Virkedager!C:G,IF(E769="B",3,2),0)+INDEX('SLA-parameter DRIFT'!D:D,R769+2)</f>
        <v>#N/A</v>
      </c>
      <c r="T769" s="122" t="e">
        <f>VLOOKUP(DATE(YEAR(F769),MONTH(F769),DAY(F769)),Virkedager!C:G,2,0)+INDEX('SLA-parameter DRIFT'!B:B,R769+1)</f>
        <v>#N/A</v>
      </c>
      <c r="U769" s="173" t="e">
        <f>VLOOKUP(DATE(YEAR(F769),MONTH(F769),DAY(F769)),Virkedager!C:G,IF(E769="B",3,2)+INDEX('SLA-parameter DRIFT'!E:E,R769+0,0),0)+INDEX('SLA-parameter DRIFT'!D:D,R769+1)</f>
        <v>#N/A</v>
      </c>
      <c r="V769" s="122" t="e">
        <f>VLOOKUP(DATE(YEAR(F769),MONTH(F769),DAY(F769)),Virkedager!C:G,2,0)+INDEX('SLA-parameter DRIFT'!B:B,R769+2)</f>
        <v>#N/A</v>
      </c>
      <c r="W769" s="118" t="e">
        <f>VLOOKUP(DATE(YEAR(F769),MONTH(F769),DAY(F769)),Virkedager!C:G,IF(E769="B",4,3)+INDEX('SLA-parameter DRIFT'!E:E,R769+2,0),0)+INDEX('SLA-parameter DRIFT'!D:D,R769+2)</f>
        <v>#N/A</v>
      </c>
      <c r="X769" s="122" t="str">
        <f t="shared" si="82"/>
        <v/>
      </c>
      <c r="Y769" s="119">
        <f>SUMIF(Virkedager!C:C,"&lt;" &amp; H769,Virkedager!A:A)-SUMIF(Virkedager!C:C,"&lt;" &amp; X769,Virkedager!A:A)</f>
        <v>0</v>
      </c>
      <c r="Z769" s="121" t="str">
        <f t="shared" si="83"/>
        <v/>
      </c>
      <c r="AA769" s="123" t="str">
        <f t="shared" si="78"/>
        <v/>
      </c>
      <c r="AB769" s="124" t="str">
        <f t="shared" si="84"/>
        <v/>
      </c>
      <c r="AC769" s="172"/>
    </row>
    <row r="770" spans="2:29" s="139" customFormat="1" ht="15" x14ac:dyDescent="0.25">
      <c r="B770" s="141"/>
      <c r="C770" s="142"/>
      <c r="D770" s="147"/>
      <c r="E770" s="148"/>
      <c r="F770" s="143"/>
      <c r="G770" s="144"/>
      <c r="H770" s="143"/>
      <c r="I770" s="144"/>
      <c r="J770" s="145"/>
      <c r="K770" s="146"/>
      <c r="L770" s="116" t="s">
        <v>77</v>
      </c>
      <c r="M770" s="117" t="s">
        <v>137</v>
      </c>
      <c r="N770" s="118">
        <f t="shared" si="79"/>
        <v>0</v>
      </c>
      <c r="O770" s="118">
        <f t="shared" si="80"/>
        <v>0</v>
      </c>
      <c r="P770" s="119">
        <f>SUMIF(Virkedager!C:C,"&lt;" &amp; H770,Virkedager!A:A)-SUMIF(Virkedager!C:C,"&lt;" &amp; F770,Virkedager!A:A)</f>
        <v>0</v>
      </c>
      <c r="Q770" s="120" t="str">
        <f t="shared" si="81"/>
        <v>Operatøraksess</v>
      </c>
      <c r="R770" s="121">
        <f>MATCH(Q770,'SLA-parameter DRIFT'!A:A,0)</f>
        <v>16</v>
      </c>
      <c r="S770" s="118" t="e">
        <f>VLOOKUP(DATE(YEAR(F770),MONTH(F770),DAY(F770)),Virkedager!C:G,IF(E770="B",3,2),0)+INDEX('SLA-parameter DRIFT'!D:D,R770+2)</f>
        <v>#N/A</v>
      </c>
      <c r="T770" s="122" t="e">
        <f>VLOOKUP(DATE(YEAR(F770),MONTH(F770),DAY(F770)),Virkedager!C:G,2,0)+INDEX('SLA-parameter DRIFT'!B:B,R770+1)</f>
        <v>#N/A</v>
      </c>
      <c r="U770" s="173" t="e">
        <f>VLOOKUP(DATE(YEAR(F770),MONTH(F770),DAY(F770)),Virkedager!C:G,IF(E770="B",3,2)+INDEX('SLA-parameter DRIFT'!E:E,R770+0,0),0)+INDEX('SLA-parameter DRIFT'!D:D,R770+1)</f>
        <v>#N/A</v>
      </c>
      <c r="V770" s="122" t="e">
        <f>VLOOKUP(DATE(YEAR(F770),MONTH(F770),DAY(F770)),Virkedager!C:G,2,0)+INDEX('SLA-parameter DRIFT'!B:B,R770+2)</f>
        <v>#N/A</v>
      </c>
      <c r="W770" s="118" t="e">
        <f>VLOOKUP(DATE(YEAR(F770),MONTH(F770),DAY(F770)),Virkedager!C:G,IF(E770="B",4,3)+INDEX('SLA-parameter DRIFT'!E:E,R770+2,0),0)+INDEX('SLA-parameter DRIFT'!D:D,R770+2)</f>
        <v>#N/A</v>
      </c>
      <c r="X770" s="122" t="str">
        <f t="shared" si="82"/>
        <v/>
      </c>
      <c r="Y770" s="119">
        <f>SUMIF(Virkedager!C:C,"&lt;" &amp; H770,Virkedager!A:A)-SUMIF(Virkedager!C:C,"&lt;" &amp; X770,Virkedager!A:A)</f>
        <v>0</v>
      </c>
      <c r="Z770" s="121" t="str">
        <f t="shared" si="83"/>
        <v/>
      </c>
      <c r="AA770" s="123" t="str">
        <f t="shared" si="78"/>
        <v/>
      </c>
      <c r="AB770" s="124" t="str">
        <f t="shared" si="84"/>
        <v/>
      </c>
      <c r="AC770" s="172"/>
    </row>
    <row r="771" spans="2:29" s="139" customFormat="1" ht="15" x14ac:dyDescent="0.25">
      <c r="B771" s="141"/>
      <c r="C771" s="142"/>
      <c r="D771" s="147"/>
      <c r="E771" s="148"/>
      <c r="F771" s="143"/>
      <c r="G771" s="144"/>
      <c r="H771" s="143"/>
      <c r="I771" s="144"/>
      <c r="J771" s="145"/>
      <c r="K771" s="146"/>
      <c r="L771" s="116" t="s">
        <v>77</v>
      </c>
      <c r="M771" s="117" t="s">
        <v>137</v>
      </c>
      <c r="N771" s="118">
        <f t="shared" si="79"/>
        <v>0</v>
      </c>
      <c r="O771" s="118">
        <f t="shared" si="80"/>
        <v>0</v>
      </c>
      <c r="P771" s="119">
        <f>SUMIF(Virkedager!C:C,"&lt;" &amp; H771,Virkedager!A:A)-SUMIF(Virkedager!C:C,"&lt;" &amp; F771,Virkedager!A:A)</f>
        <v>0</v>
      </c>
      <c r="Q771" s="120" t="str">
        <f t="shared" si="81"/>
        <v>Operatøraksess</v>
      </c>
      <c r="R771" s="121">
        <f>MATCH(Q771,'SLA-parameter DRIFT'!A:A,0)</f>
        <v>16</v>
      </c>
      <c r="S771" s="118" t="e">
        <f>VLOOKUP(DATE(YEAR(F771),MONTH(F771),DAY(F771)),Virkedager!C:G,IF(E771="B",3,2),0)+INDEX('SLA-parameter DRIFT'!D:D,R771+2)</f>
        <v>#N/A</v>
      </c>
      <c r="T771" s="122" t="e">
        <f>VLOOKUP(DATE(YEAR(F771),MONTH(F771),DAY(F771)),Virkedager!C:G,2,0)+INDEX('SLA-parameter DRIFT'!B:B,R771+1)</f>
        <v>#N/A</v>
      </c>
      <c r="U771" s="173" t="e">
        <f>VLOOKUP(DATE(YEAR(F771),MONTH(F771),DAY(F771)),Virkedager!C:G,IF(E771="B",3,2)+INDEX('SLA-parameter DRIFT'!E:E,R771+0,0),0)+INDEX('SLA-parameter DRIFT'!D:D,R771+1)</f>
        <v>#N/A</v>
      </c>
      <c r="V771" s="122" t="e">
        <f>VLOOKUP(DATE(YEAR(F771),MONTH(F771),DAY(F771)),Virkedager!C:G,2,0)+INDEX('SLA-parameter DRIFT'!B:B,R771+2)</f>
        <v>#N/A</v>
      </c>
      <c r="W771" s="118" t="e">
        <f>VLOOKUP(DATE(YEAR(F771),MONTH(F771),DAY(F771)),Virkedager!C:G,IF(E771="B",4,3)+INDEX('SLA-parameter DRIFT'!E:E,R771+2,0),0)+INDEX('SLA-parameter DRIFT'!D:D,R771+2)</f>
        <v>#N/A</v>
      </c>
      <c r="X771" s="122" t="str">
        <f t="shared" si="82"/>
        <v/>
      </c>
      <c r="Y771" s="119">
        <f>SUMIF(Virkedager!C:C,"&lt;" &amp; H771,Virkedager!A:A)-SUMIF(Virkedager!C:C,"&lt;" &amp; X771,Virkedager!A:A)</f>
        <v>0</v>
      </c>
      <c r="Z771" s="121" t="str">
        <f t="shared" si="83"/>
        <v/>
      </c>
      <c r="AA771" s="123" t="str">
        <f t="shared" si="78"/>
        <v/>
      </c>
      <c r="AB771" s="124" t="str">
        <f t="shared" si="84"/>
        <v/>
      </c>
      <c r="AC771" s="172"/>
    </row>
    <row r="772" spans="2:29" s="139" customFormat="1" ht="15" x14ac:dyDescent="0.25">
      <c r="B772" s="141"/>
      <c r="C772" s="142"/>
      <c r="D772" s="147"/>
      <c r="E772" s="148"/>
      <c r="F772" s="143"/>
      <c r="G772" s="144"/>
      <c r="H772" s="143"/>
      <c r="I772" s="144"/>
      <c r="J772" s="145"/>
      <c r="K772" s="146"/>
      <c r="L772" s="116" t="s">
        <v>77</v>
      </c>
      <c r="M772" s="117" t="s">
        <v>137</v>
      </c>
      <c r="N772" s="118">
        <f t="shared" si="79"/>
        <v>0</v>
      </c>
      <c r="O772" s="118">
        <f t="shared" si="80"/>
        <v>0</v>
      </c>
      <c r="P772" s="119">
        <f>SUMIF(Virkedager!C:C,"&lt;" &amp; H772,Virkedager!A:A)-SUMIF(Virkedager!C:C,"&lt;" &amp; F772,Virkedager!A:A)</f>
        <v>0</v>
      </c>
      <c r="Q772" s="120" t="str">
        <f t="shared" si="81"/>
        <v>Operatøraksess</v>
      </c>
      <c r="R772" s="121">
        <f>MATCH(Q772,'SLA-parameter DRIFT'!A:A,0)</f>
        <v>16</v>
      </c>
      <c r="S772" s="118" t="e">
        <f>VLOOKUP(DATE(YEAR(F772),MONTH(F772),DAY(F772)),Virkedager!C:G,IF(E772="B",3,2),0)+INDEX('SLA-parameter DRIFT'!D:D,R772+2)</f>
        <v>#N/A</v>
      </c>
      <c r="T772" s="122" t="e">
        <f>VLOOKUP(DATE(YEAR(F772),MONTH(F772),DAY(F772)),Virkedager!C:G,2,0)+INDEX('SLA-parameter DRIFT'!B:B,R772+1)</f>
        <v>#N/A</v>
      </c>
      <c r="U772" s="173" t="e">
        <f>VLOOKUP(DATE(YEAR(F772),MONTH(F772),DAY(F772)),Virkedager!C:G,IF(E772="B",3,2)+INDEX('SLA-parameter DRIFT'!E:E,R772+0,0),0)+INDEX('SLA-parameter DRIFT'!D:D,R772+1)</f>
        <v>#N/A</v>
      </c>
      <c r="V772" s="122" t="e">
        <f>VLOOKUP(DATE(YEAR(F772),MONTH(F772),DAY(F772)),Virkedager!C:G,2,0)+INDEX('SLA-parameter DRIFT'!B:B,R772+2)</f>
        <v>#N/A</v>
      </c>
      <c r="W772" s="118" t="e">
        <f>VLOOKUP(DATE(YEAR(F772),MONTH(F772),DAY(F772)),Virkedager!C:G,IF(E772="B",4,3)+INDEX('SLA-parameter DRIFT'!E:E,R772+2,0),0)+INDEX('SLA-parameter DRIFT'!D:D,R772+2)</f>
        <v>#N/A</v>
      </c>
      <c r="X772" s="122" t="str">
        <f t="shared" si="82"/>
        <v/>
      </c>
      <c r="Y772" s="119">
        <f>SUMIF(Virkedager!C:C,"&lt;" &amp; H772,Virkedager!A:A)-SUMIF(Virkedager!C:C,"&lt;" &amp; X772,Virkedager!A:A)</f>
        <v>0</v>
      </c>
      <c r="Z772" s="121" t="str">
        <f t="shared" si="83"/>
        <v/>
      </c>
      <c r="AA772" s="123" t="str">
        <f t="shared" si="78"/>
        <v/>
      </c>
      <c r="AB772" s="124" t="str">
        <f t="shared" si="84"/>
        <v/>
      </c>
      <c r="AC772" s="172"/>
    </row>
    <row r="773" spans="2:29" s="139" customFormat="1" ht="15" x14ac:dyDescent="0.25">
      <c r="B773" s="141"/>
      <c r="C773" s="142"/>
      <c r="D773" s="147"/>
      <c r="E773" s="148"/>
      <c r="F773" s="143"/>
      <c r="G773" s="144"/>
      <c r="H773" s="143"/>
      <c r="I773" s="144"/>
      <c r="J773" s="145"/>
      <c r="K773" s="146"/>
      <c r="L773" s="116" t="s">
        <v>77</v>
      </c>
      <c r="M773" s="117" t="s">
        <v>137</v>
      </c>
      <c r="N773" s="118">
        <f t="shared" si="79"/>
        <v>0</v>
      </c>
      <c r="O773" s="118">
        <f t="shared" si="80"/>
        <v>0</v>
      </c>
      <c r="P773" s="119">
        <f>SUMIF(Virkedager!C:C,"&lt;" &amp; H773,Virkedager!A:A)-SUMIF(Virkedager!C:C,"&lt;" &amp; F773,Virkedager!A:A)</f>
        <v>0</v>
      </c>
      <c r="Q773" s="120" t="str">
        <f t="shared" si="81"/>
        <v>Operatøraksess</v>
      </c>
      <c r="R773" s="121">
        <f>MATCH(Q773,'SLA-parameter DRIFT'!A:A,0)</f>
        <v>16</v>
      </c>
      <c r="S773" s="118" t="e">
        <f>VLOOKUP(DATE(YEAR(F773),MONTH(F773),DAY(F773)),Virkedager!C:G,IF(E773="B",3,2),0)+INDEX('SLA-parameter DRIFT'!D:D,R773+2)</f>
        <v>#N/A</v>
      </c>
      <c r="T773" s="122" t="e">
        <f>VLOOKUP(DATE(YEAR(F773),MONTH(F773),DAY(F773)),Virkedager!C:G,2,0)+INDEX('SLA-parameter DRIFT'!B:B,R773+1)</f>
        <v>#N/A</v>
      </c>
      <c r="U773" s="173" t="e">
        <f>VLOOKUP(DATE(YEAR(F773),MONTH(F773),DAY(F773)),Virkedager!C:G,IF(E773="B",3,2)+INDEX('SLA-parameter DRIFT'!E:E,R773+0,0),0)+INDEX('SLA-parameter DRIFT'!D:D,R773+1)</f>
        <v>#N/A</v>
      </c>
      <c r="V773" s="122" t="e">
        <f>VLOOKUP(DATE(YEAR(F773),MONTH(F773),DAY(F773)),Virkedager!C:G,2,0)+INDEX('SLA-parameter DRIFT'!B:B,R773+2)</f>
        <v>#N/A</v>
      </c>
      <c r="W773" s="118" t="e">
        <f>VLOOKUP(DATE(YEAR(F773),MONTH(F773),DAY(F773)),Virkedager!C:G,IF(E773="B",4,3)+INDEX('SLA-parameter DRIFT'!E:E,R773+2,0),0)+INDEX('SLA-parameter DRIFT'!D:D,R773+2)</f>
        <v>#N/A</v>
      </c>
      <c r="X773" s="122" t="str">
        <f t="shared" si="82"/>
        <v/>
      </c>
      <c r="Y773" s="119">
        <f>SUMIF(Virkedager!C:C,"&lt;" &amp; H773,Virkedager!A:A)-SUMIF(Virkedager!C:C,"&lt;" &amp; X773,Virkedager!A:A)</f>
        <v>0</v>
      </c>
      <c r="Z773" s="121" t="str">
        <f t="shared" si="83"/>
        <v/>
      </c>
      <c r="AA773" s="123" t="str">
        <f t="shared" ref="AA773:AA836" si="85">IF(ISBLANK(F773),"",IF(Z773,0,IF(Y773&gt;60,60,Y773)))</f>
        <v/>
      </c>
      <c r="AB773" s="124" t="str">
        <f t="shared" si="84"/>
        <v/>
      </c>
      <c r="AC773" s="172"/>
    </row>
    <row r="774" spans="2:29" s="139" customFormat="1" ht="15" x14ac:dyDescent="0.25">
      <c r="B774" s="141"/>
      <c r="C774" s="142"/>
      <c r="D774" s="147"/>
      <c r="E774" s="148"/>
      <c r="F774" s="143"/>
      <c r="G774" s="144"/>
      <c r="H774" s="143"/>
      <c r="I774" s="144"/>
      <c r="J774" s="145"/>
      <c r="K774" s="146"/>
      <c r="L774" s="116" t="s">
        <v>77</v>
      </c>
      <c r="M774" s="117" t="s">
        <v>137</v>
      </c>
      <c r="N774" s="118">
        <f t="shared" si="79"/>
        <v>0</v>
      </c>
      <c r="O774" s="118">
        <f t="shared" si="80"/>
        <v>0</v>
      </c>
      <c r="P774" s="119">
        <f>SUMIF(Virkedager!C:C,"&lt;" &amp; H774,Virkedager!A:A)-SUMIF(Virkedager!C:C,"&lt;" &amp; F774,Virkedager!A:A)</f>
        <v>0</v>
      </c>
      <c r="Q774" s="120" t="str">
        <f t="shared" si="81"/>
        <v>Operatøraksess</v>
      </c>
      <c r="R774" s="121">
        <f>MATCH(Q774,'SLA-parameter DRIFT'!A:A,0)</f>
        <v>16</v>
      </c>
      <c r="S774" s="118" t="e">
        <f>VLOOKUP(DATE(YEAR(F774),MONTH(F774),DAY(F774)),Virkedager!C:G,IF(E774="B",3,2),0)+INDEX('SLA-parameter DRIFT'!D:D,R774+2)</f>
        <v>#N/A</v>
      </c>
      <c r="T774" s="122" t="e">
        <f>VLOOKUP(DATE(YEAR(F774),MONTH(F774),DAY(F774)),Virkedager!C:G,2,0)+INDEX('SLA-parameter DRIFT'!B:B,R774+1)</f>
        <v>#N/A</v>
      </c>
      <c r="U774" s="173" t="e">
        <f>VLOOKUP(DATE(YEAR(F774),MONTH(F774),DAY(F774)),Virkedager!C:G,IF(E774="B",3,2)+INDEX('SLA-parameter DRIFT'!E:E,R774+0,0),0)+INDEX('SLA-parameter DRIFT'!D:D,R774+1)</f>
        <v>#N/A</v>
      </c>
      <c r="V774" s="122" t="e">
        <f>VLOOKUP(DATE(YEAR(F774),MONTH(F774),DAY(F774)),Virkedager!C:G,2,0)+INDEX('SLA-parameter DRIFT'!B:B,R774+2)</f>
        <v>#N/A</v>
      </c>
      <c r="W774" s="118" t="e">
        <f>VLOOKUP(DATE(YEAR(F774),MONTH(F774),DAY(F774)),Virkedager!C:G,IF(E774="B",4,3)+INDEX('SLA-parameter DRIFT'!E:E,R774+2,0),0)+INDEX('SLA-parameter DRIFT'!D:D,R774+2)</f>
        <v>#N/A</v>
      </c>
      <c r="X774" s="122" t="str">
        <f t="shared" si="82"/>
        <v/>
      </c>
      <c r="Y774" s="119">
        <f>SUMIF(Virkedager!C:C,"&lt;" &amp; H774,Virkedager!A:A)-SUMIF(Virkedager!C:C,"&lt;" &amp; X774,Virkedager!A:A)</f>
        <v>0</v>
      </c>
      <c r="Z774" s="121" t="str">
        <f t="shared" si="83"/>
        <v/>
      </c>
      <c r="AA774" s="123" t="str">
        <f t="shared" si="85"/>
        <v/>
      </c>
      <c r="AB774" s="124" t="str">
        <f t="shared" si="84"/>
        <v/>
      </c>
      <c r="AC774" s="172"/>
    </row>
    <row r="775" spans="2:29" s="139" customFormat="1" ht="15" x14ac:dyDescent="0.25">
      <c r="B775" s="141"/>
      <c r="C775" s="142"/>
      <c r="D775" s="147"/>
      <c r="E775" s="148"/>
      <c r="F775" s="143"/>
      <c r="G775" s="144"/>
      <c r="H775" s="143"/>
      <c r="I775" s="144"/>
      <c r="J775" s="145"/>
      <c r="K775" s="146"/>
      <c r="L775" s="116" t="s">
        <v>77</v>
      </c>
      <c r="M775" s="117" t="s">
        <v>137</v>
      </c>
      <c r="N775" s="118">
        <f t="shared" ref="N775:N838" si="86">DATE(YEAR(F775),MONTH(F775),DAY(F775))+TIME(HOUR(G775),MINUTE(G775),0)</f>
        <v>0</v>
      </c>
      <c r="O775" s="118">
        <f t="shared" ref="O775:O838" si="87">DATE(YEAR(H775),MONTH(H775),DAY(H775))+TIME(HOUR(I775),MINUTE(I775),0)</f>
        <v>0</v>
      </c>
      <c r="P775" s="119">
        <f>SUMIF(Virkedager!C:C,"&lt;" &amp; H775,Virkedager!A:A)-SUMIF(Virkedager!C:C,"&lt;" &amp; F775,Virkedager!A:A)</f>
        <v>0</v>
      </c>
      <c r="Q775" s="120" t="str">
        <f t="shared" ref="Q775:Q838" si="88">L775 &amp; IF(L775&lt;&gt;"Jara ADSL Basis",""," (" &amp; IF(AND(M775&lt;&gt;"Distrikt",M775&lt;&gt;""),"Sentralt","Distrikt") &amp; ")")</f>
        <v>Operatøraksess</v>
      </c>
      <c r="R775" s="121">
        <f>MATCH(Q775,'SLA-parameter DRIFT'!A:A,0)</f>
        <v>16</v>
      </c>
      <c r="S775" s="118" t="e">
        <f>VLOOKUP(DATE(YEAR(F775),MONTH(F775),DAY(F775)),Virkedager!C:G,IF(E775="B",3,2),0)+INDEX('SLA-parameter DRIFT'!D:D,R775+2)</f>
        <v>#N/A</v>
      </c>
      <c r="T775" s="122" t="e">
        <f>VLOOKUP(DATE(YEAR(F775),MONTH(F775),DAY(F775)),Virkedager!C:G,2,0)+INDEX('SLA-parameter DRIFT'!B:B,R775+1)</f>
        <v>#N/A</v>
      </c>
      <c r="U775" s="173" t="e">
        <f>VLOOKUP(DATE(YEAR(F775),MONTH(F775),DAY(F775)),Virkedager!C:G,IF(E775="B",3,2)+INDEX('SLA-parameter DRIFT'!E:E,R775+0,0),0)+INDEX('SLA-parameter DRIFT'!D:D,R775+1)</f>
        <v>#N/A</v>
      </c>
      <c r="V775" s="122" t="e">
        <f>VLOOKUP(DATE(YEAR(F775),MONTH(F775),DAY(F775)),Virkedager!C:G,2,0)+INDEX('SLA-parameter DRIFT'!B:B,R775+2)</f>
        <v>#N/A</v>
      </c>
      <c r="W775" s="118" t="e">
        <f>VLOOKUP(DATE(YEAR(F775),MONTH(F775),DAY(F775)),Virkedager!C:G,IF(E775="B",4,3)+INDEX('SLA-parameter DRIFT'!E:E,R775+2,0),0)+INDEX('SLA-parameter DRIFT'!D:D,R775+2)</f>
        <v>#N/A</v>
      </c>
      <c r="X775" s="122" t="str">
        <f t="shared" ref="X775:X838" si="89">IF(ISBLANK(F775),"",IF(N775&lt;T775,S775,IF(AND(T775&lt;=N775,N775&lt;V775),U775,IF(V775&lt;=N775,W775,0))))</f>
        <v/>
      </c>
      <c r="Y775" s="119">
        <f>SUMIF(Virkedager!C:C,"&lt;" &amp; H775,Virkedager!A:A)-SUMIF(Virkedager!C:C,"&lt;" &amp; X775,Virkedager!A:A)</f>
        <v>0</v>
      </c>
      <c r="Z775" s="121" t="str">
        <f t="shared" ref="Z775:Z838" si="90">IF(ISBLANK(F775),"",O775&lt;X775)</f>
        <v/>
      </c>
      <c r="AA775" s="123" t="str">
        <f t="shared" si="85"/>
        <v/>
      </c>
      <c r="AB775" s="124" t="str">
        <f t="shared" ref="AB775:AB828" si="91">IF(F775="","",IF(NOT(Z775),J775*0.06*AA775,0))</f>
        <v/>
      </c>
      <c r="AC775" s="172"/>
    </row>
    <row r="776" spans="2:29" s="139" customFormat="1" ht="15" x14ac:dyDescent="0.25">
      <c r="B776" s="141"/>
      <c r="C776" s="142"/>
      <c r="D776" s="147"/>
      <c r="E776" s="148"/>
      <c r="F776" s="143"/>
      <c r="G776" s="144"/>
      <c r="H776" s="143"/>
      <c r="I776" s="144"/>
      <c r="J776" s="145"/>
      <c r="K776" s="146"/>
      <c r="L776" s="116" t="s">
        <v>77</v>
      </c>
      <c r="M776" s="117" t="s">
        <v>137</v>
      </c>
      <c r="N776" s="118">
        <f t="shared" si="86"/>
        <v>0</v>
      </c>
      <c r="O776" s="118">
        <f t="shared" si="87"/>
        <v>0</v>
      </c>
      <c r="P776" s="119">
        <f>SUMIF(Virkedager!C:C,"&lt;" &amp; H776,Virkedager!A:A)-SUMIF(Virkedager!C:C,"&lt;" &amp; F776,Virkedager!A:A)</f>
        <v>0</v>
      </c>
      <c r="Q776" s="120" t="str">
        <f t="shared" si="88"/>
        <v>Operatøraksess</v>
      </c>
      <c r="R776" s="121">
        <f>MATCH(Q776,'SLA-parameter DRIFT'!A:A,0)</f>
        <v>16</v>
      </c>
      <c r="S776" s="118" t="e">
        <f>VLOOKUP(DATE(YEAR(F776),MONTH(F776),DAY(F776)),Virkedager!C:G,IF(E776="B",3,2),0)+INDEX('SLA-parameter DRIFT'!D:D,R776+2)</f>
        <v>#N/A</v>
      </c>
      <c r="T776" s="122" t="e">
        <f>VLOOKUP(DATE(YEAR(F776),MONTH(F776),DAY(F776)),Virkedager!C:G,2,0)+INDEX('SLA-parameter DRIFT'!B:B,R776+1)</f>
        <v>#N/A</v>
      </c>
      <c r="U776" s="173" t="e">
        <f>VLOOKUP(DATE(YEAR(F776),MONTH(F776),DAY(F776)),Virkedager!C:G,IF(E776="B",3,2)+INDEX('SLA-parameter DRIFT'!E:E,R776+0,0),0)+INDEX('SLA-parameter DRIFT'!D:D,R776+1)</f>
        <v>#N/A</v>
      </c>
      <c r="V776" s="122" t="e">
        <f>VLOOKUP(DATE(YEAR(F776),MONTH(F776),DAY(F776)),Virkedager!C:G,2,0)+INDEX('SLA-parameter DRIFT'!B:B,R776+2)</f>
        <v>#N/A</v>
      </c>
      <c r="W776" s="118" t="e">
        <f>VLOOKUP(DATE(YEAR(F776),MONTH(F776),DAY(F776)),Virkedager!C:G,IF(E776="B",4,3)+INDEX('SLA-parameter DRIFT'!E:E,R776+2,0),0)+INDEX('SLA-parameter DRIFT'!D:D,R776+2)</f>
        <v>#N/A</v>
      </c>
      <c r="X776" s="122" t="str">
        <f t="shared" si="89"/>
        <v/>
      </c>
      <c r="Y776" s="119">
        <f>SUMIF(Virkedager!C:C,"&lt;" &amp; H776,Virkedager!A:A)-SUMIF(Virkedager!C:C,"&lt;" &amp; X776,Virkedager!A:A)</f>
        <v>0</v>
      </c>
      <c r="Z776" s="121" t="str">
        <f t="shared" si="90"/>
        <v/>
      </c>
      <c r="AA776" s="123" t="str">
        <f t="shared" si="85"/>
        <v/>
      </c>
      <c r="AB776" s="124" t="str">
        <f t="shared" si="91"/>
        <v/>
      </c>
      <c r="AC776" s="172"/>
    </row>
    <row r="777" spans="2:29" s="139" customFormat="1" ht="15" x14ac:dyDescent="0.25">
      <c r="B777" s="141"/>
      <c r="C777" s="142"/>
      <c r="D777" s="147"/>
      <c r="E777" s="148"/>
      <c r="F777" s="143"/>
      <c r="G777" s="144"/>
      <c r="H777" s="143"/>
      <c r="I777" s="144"/>
      <c r="J777" s="145"/>
      <c r="K777" s="146"/>
      <c r="L777" s="116" t="s">
        <v>77</v>
      </c>
      <c r="M777" s="117" t="s">
        <v>137</v>
      </c>
      <c r="N777" s="118">
        <f t="shared" si="86"/>
        <v>0</v>
      </c>
      <c r="O777" s="118">
        <f t="shared" si="87"/>
        <v>0</v>
      </c>
      <c r="P777" s="119">
        <f>SUMIF(Virkedager!C:C,"&lt;" &amp; H777,Virkedager!A:A)-SUMIF(Virkedager!C:C,"&lt;" &amp; F777,Virkedager!A:A)</f>
        <v>0</v>
      </c>
      <c r="Q777" s="120" t="str">
        <f t="shared" si="88"/>
        <v>Operatøraksess</v>
      </c>
      <c r="R777" s="121">
        <f>MATCH(Q777,'SLA-parameter DRIFT'!A:A,0)</f>
        <v>16</v>
      </c>
      <c r="S777" s="118" t="e">
        <f>VLOOKUP(DATE(YEAR(F777),MONTH(F777),DAY(F777)),Virkedager!C:G,IF(E777="B",3,2),0)+INDEX('SLA-parameter DRIFT'!D:D,R777+2)</f>
        <v>#N/A</v>
      </c>
      <c r="T777" s="122" t="e">
        <f>VLOOKUP(DATE(YEAR(F777),MONTH(F777),DAY(F777)),Virkedager!C:G,2,0)+INDEX('SLA-parameter DRIFT'!B:B,R777+1)</f>
        <v>#N/A</v>
      </c>
      <c r="U777" s="173" t="e">
        <f>VLOOKUP(DATE(YEAR(F777),MONTH(F777),DAY(F777)),Virkedager!C:G,IF(E777="B",3,2)+INDEX('SLA-parameter DRIFT'!E:E,R777+0,0),0)+INDEX('SLA-parameter DRIFT'!D:D,R777+1)</f>
        <v>#N/A</v>
      </c>
      <c r="V777" s="122" t="e">
        <f>VLOOKUP(DATE(YEAR(F777),MONTH(F777),DAY(F777)),Virkedager!C:G,2,0)+INDEX('SLA-parameter DRIFT'!B:B,R777+2)</f>
        <v>#N/A</v>
      </c>
      <c r="W777" s="118" t="e">
        <f>VLOOKUP(DATE(YEAR(F777),MONTH(F777),DAY(F777)),Virkedager!C:G,IF(E777="B",4,3)+INDEX('SLA-parameter DRIFT'!E:E,R777+2,0),0)+INDEX('SLA-parameter DRIFT'!D:D,R777+2)</f>
        <v>#N/A</v>
      </c>
      <c r="X777" s="122" t="str">
        <f t="shared" si="89"/>
        <v/>
      </c>
      <c r="Y777" s="119">
        <f>SUMIF(Virkedager!C:C,"&lt;" &amp; H777,Virkedager!A:A)-SUMIF(Virkedager!C:C,"&lt;" &amp; X777,Virkedager!A:A)</f>
        <v>0</v>
      </c>
      <c r="Z777" s="121" t="str">
        <f t="shared" si="90"/>
        <v/>
      </c>
      <c r="AA777" s="123" t="str">
        <f t="shared" si="85"/>
        <v/>
      </c>
      <c r="AB777" s="124" t="str">
        <f t="shared" si="91"/>
        <v/>
      </c>
      <c r="AC777" s="172"/>
    </row>
    <row r="778" spans="2:29" s="139" customFormat="1" ht="15" x14ac:dyDescent="0.25">
      <c r="B778" s="141"/>
      <c r="C778" s="142"/>
      <c r="D778" s="147"/>
      <c r="E778" s="148"/>
      <c r="F778" s="143"/>
      <c r="G778" s="144"/>
      <c r="H778" s="143"/>
      <c r="I778" s="144"/>
      <c r="J778" s="145"/>
      <c r="K778" s="146"/>
      <c r="L778" s="116" t="s">
        <v>77</v>
      </c>
      <c r="M778" s="117" t="s">
        <v>137</v>
      </c>
      <c r="N778" s="118">
        <f t="shared" si="86"/>
        <v>0</v>
      </c>
      <c r="O778" s="118">
        <f t="shared" si="87"/>
        <v>0</v>
      </c>
      <c r="P778" s="119">
        <f>SUMIF(Virkedager!C:C,"&lt;" &amp; H778,Virkedager!A:A)-SUMIF(Virkedager!C:C,"&lt;" &amp; F778,Virkedager!A:A)</f>
        <v>0</v>
      </c>
      <c r="Q778" s="120" t="str">
        <f t="shared" si="88"/>
        <v>Operatøraksess</v>
      </c>
      <c r="R778" s="121">
        <f>MATCH(Q778,'SLA-parameter DRIFT'!A:A,0)</f>
        <v>16</v>
      </c>
      <c r="S778" s="118" t="e">
        <f>VLOOKUP(DATE(YEAR(F778),MONTH(F778),DAY(F778)),Virkedager!C:G,IF(E778="B",3,2),0)+INDEX('SLA-parameter DRIFT'!D:D,R778+2)</f>
        <v>#N/A</v>
      </c>
      <c r="T778" s="122" t="e">
        <f>VLOOKUP(DATE(YEAR(F778),MONTH(F778),DAY(F778)),Virkedager!C:G,2,0)+INDEX('SLA-parameter DRIFT'!B:B,R778+1)</f>
        <v>#N/A</v>
      </c>
      <c r="U778" s="173" t="e">
        <f>VLOOKUP(DATE(YEAR(F778),MONTH(F778),DAY(F778)),Virkedager!C:G,IF(E778="B",3,2)+INDEX('SLA-parameter DRIFT'!E:E,R778+0,0),0)+INDEX('SLA-parameter DRIFT'!D:D,R778+1)</f>
        <v>#N/A</v>
      </c>
      <c r="V778" s="122" t="e">
        <f>VLOOKUP(DATE(YEAR(F778),MONTH(F778),DAY(F778)),Virkedager!C:G,2,0)+INDEX('SLA-parameter DRIFT'!B:B,R778+2)</f>
        <v>#N/A</v>
      </c>
      <c r="W778" s="118" t="e">
        <f>VLOOKUP(DATE(YEAR(F778),MONTH(F778),DAY(F778)),Virkedager!C:G,IF(E778="B",4,3)+INDEX('SLA-parameter DRIFT'!E:E,R778+2,0),0)+INDEX('SLA-parameter DRIFT'!D:D,R778+2)</f>
        <v>#N/A</v>
      </c>
      <c r="X778" s="122" t="str">
        <f t="shared" si="89"/>
        <v/>
      </c>
      <c r="Y778" s="119">
        <f>SUMIF(Virkedager!C:C,"&lt;" &amp; H778,Virkedager!A:A)-SUMIF(Virkedager!C:C,"&lt;" &amp; X778,Virkedager!A:A)</f>
        <v>0</v>
      </c>
      <c r="Z778" s="121" t="str">
        <f t="shared" si="90"/>
        <v/>
      </c>
      <c r="AA778" s="123" t="str">
        <f t="shared" si="85"/>
        <v/>
      </c>
      <c r="AB778" s="124" t="str">
        <f t="shared" si="91"/>
        <v/>
      </c>
      <c r="AC778" s="172"/>
    </row>
    <row r="779" spans="2:29" s="139" customFormat="1" ht="15" x14ac:dyDescent="0.25">
      <c r="B779" s="141"/>
      <c r="C779" s="142"/>
      <c r="D779" s="147"/>
      <c r="E779" s="148"/>
      <c r="F779" s="143"/>
      <c r="G779" s="144"/>
      <c r="H779" s="143"/>
      <c r="I779" s="144"/>
      <c r="J779" s="145"/>
      <c r="K779" s="146"/>
      <c r="L779" s="116" t="s">
        <v>77</v>
      </c>
      <c r="M779" s="117" t="s">
        <v>137</v>
      </c>
      <c r="N779" s="118">
        <f t="shared" si="86"/>
        <v>0</v>
      </c>
      <c r="O779" s="118">
        <f t="shared" si="87"/>
        <v>0</v>
      </c>
      <c r="P779" s="119">
        <f>SUMIF(Virkedager!C:C,"&lt;" &amp; H779,Virkedager!A:A)-SUMIF(Virkedager!C:C,"&lt;" &amp; F779,Virkedager!A:A)</f>
        <v>0</v>
      </c>
      <c r="Q779" s="120" t="str">
        <f t="shared" si="88"/>
        <v>Operatøraksess</v>
      </c>
      <c r="R779" s="121">
        <f>MATCH(Q779,'SLA-parameter DRIFT'!A:A,0)</f>
        <v>16</v>
      </c>
      <c r="S779" s="118" t="e">
        <f>VLOOKUP(DATE(YEAR(F779),MONTH(F779),DAY(F779)),Virkedager!C:G,IF(E779="B",3,2),0)+INDEX('SLA-parameter DRIFT'!D:D,R779+2)</f>
        <v>#N/A</v>
      </c>
      <c r="T779" s="122" t="e">
        <f>VLOOKUP(DATE(YEAR(F779),MONTH(F779),DAY(F779)),Virkedager!C:G,2,0)+INDEX('SLA-parameter DRIFT'!B:B,R779+1)</f>
        <v>#N/A</v>
      </c>
      <c r="U779" s="173" t="e">
        <f>VLOOKUP(DATE(YEAR(F779),MONTH(F779),DAY(F779)),Virkedager!C:G,IF(E779="B",3,2)+INDEX('SLA-parameter DRIFT'!E:E,R779+0,0),0)+INDEX('SLA-parameter DRIFT'!D:D,R779+1)</f>
        <v>#N/A</v>
      </c>
      <c r="V779" s="122" t="e">
        <f>VLOOKUP(DATE(YEAR(F779),MONTH(F779),DAY(F779)),Virkedager!C:G,2,0)+INDEX('SLA-parameter DRIFT'!B:B,R779+2)</f>
        <v>#N/A</v>
      </c>
      <c r="W779" s="118" t="e">
        <f>VLOOKUP(DATE(YEAR(F779),MONTH(F779),DAY(F779)),Virkedager!C:G,IF(E779="B",4,3)+INDEX('SLA-parameter DRIFT'!E:E,R779+2,0),0)+INDEX('SLA-parameter DRIFT'!D:D,R779+2)</f>
        <v>#N/A</v>
      </c>
      <c r="X779" s="122" t="str">
        <f t="shared" si="89"/>
        <v/>
      </c>
      <c r="Y779" s="119">
        <f>SUMIF(Virkedager!C:C,"&lt;" &amp; H779,Virkedager!A:A)-SUMIF(Virkedager!C:C,"&lt;" &amp; X779,Virkedager!A:A)</f>
        <v>0</v>
      </c>
      <c r="Z779" s="121" t="str">
        <f t="shared" si="90"/>
        <v/>
      </c>
      <c r="AA779" s="123" t="str">
        <f t="shared" si="85"/>
        <v/>
      </c>
      <c r="AB779" s="124" t="str">
        <f t="shared" si="91"/>
        <v/>
      </c>
      <c r="AC779" s="172"/>
    </row>
    <row r="780" spans="2:29" s="139" customFormat="1" ht="15" x14ac:dyDescent="0.25">
      <c r="B780" s="141"/>
      <c r="C780" s="142"/>
      <c r="D780" s="147"/>
      <c r="E780" s="148"/>
      <c r="F780" s="143"/>
      <c r="G780" s="144"/>
      <c r="H780" s="143"/>
      <c r="I780" s="144"/>
      <c r="J780" s="145"/>
      <c r="K780" s="146"/>
      <c r="L780" s="116" t="s">
        <v>77</v>
      </c>
      <c r="M780" s="117" t="s">
        <v>137</v>
      </c>
      <c r="N780" s="118">
        <f t="shared" si="86"/>
        <v>0</v>
      </c>
      <c r="O780" s="118">
        <f t="shared" si="87"/>
        <v>0</v>
      </c>
      <c r="P780" s="119">
        <f>SUMIF(Virkedager!C:C,"&lt;" &amp; H780,Virkedager!A:A)-SUMIF(Virkedager!C:C,"&lt;" &amp; F780,Virkedager!A:A)</f>
        <v>0</v>
      </c>
      <c r="Q780" s="120" t="str">
        <f t="shared" si="88"/>
        <v>Operatøraksess</v>
      </c>
      <c r="R780" s="121">
        <f>MATCH(Q780,'SLA-parameter DRIFT'!A:A,0)</f>
        <v>16</v>
      </c>
      <c r="S780" s="118" t="e">
        <f>VLOOKUP(DATE(YEAR(F780),MONTH(F780),DAY(F780)),Virkedager!C:G,IF(E780="B",3,2),0)+INDEX('SLA-parameter DRIFT'!D:D,R780+2)</f>
        <v>#N/A</v>
      </c>
      <c r="T780" s="122" t="e">
        <f>VLOOKUP(DATE(YEAR(F780),MONTH(F780),DAY(F780)),Virkedager!C:G,2,0)+INDEX('SLA-parameter DRIFT'!B:B,R780+1)</f>
        <v>#N/A</v>
      </c>
      <c r="U780" s="173" t="e">
        <f>VLOOKUP(DATE(YEAR(F780),MONTH(F780),DAY(F780)),Virkedager!C:G,IF(E780="B",3,2)+INDEX('SLA-parameter DRIFT'!E:E,R780+0,0),0)+INDEX('SLA-parameter DRIFT'!D:D,R780+1)</f>
        <v>#N/A</v>
      </c>
      <c r="V780" s="122" t="e">
        <f>VLOOKUP(DATE(YEAR(F780),MONTH(F780),DAY(F780)),Virkedager!C:G,2,0)+INDEX('SLA-parameter DRIFT'!B:B,R780+2)</f>
        <v>#N/A</v>
      </c>
      <c r="W780" s="118" t="e">
        <f>VLOOKUP(DATE(YEAR(F780),MONTH(F780),DAY(F780)),Virkedager!C:G,IF(E780="B",4,3)+INDEX('SLA-parameter DRIFT'!E:E,R780+2,0),0)+INDEX('SLA-parameter DRIFT'!D:D,R780+2)</f>
        <v>#N/A</v>
      </c>
      <c r="X780" s="122" t="str">
        <f t="shared" si="89"/>
        <v/>
      </c>
      <c r="Y780" s="119">
        <f>SUMIF(Virkedager!C:C,"&lt;" &amp; H780,Virkedager!A:A)-SUMIF(Virkedager!C:C,"&lt;" &amp; X780,Virkedager!A:A)</f>
        <v>0</v>
      </c>
      <c r="Z780" s="121" t="str">
        <f t="shared" si="90"/>
        <v/>
      </c>
      <c r="AA780" s="123" t="str">
        <f t="shared" si="85"/>
        <v/>
      </c>
      <c r="AB780" s="124" t="str">
        <f t="shared" si="91"/>
        <v/>
      </c>
      <c r="AC780" s="172"/>
    </row>
    <row r="781" spans="2:29" s="139" customFormat="1" ht="15" x14ac:dyDescent="0.25">
      <c r="B781" s="141"/>
      <c r="C781" s="142"/>
      <c r="D781" s="147"/>
      <c r="E781" s="148"/>
      <c r="F781" s="143"/>
      <c r="G781" s="144"/>
      <c r="H781" s="143"/>
      <c r="I781" s="144"/>
      <c r="J781" s="145"/>
      <c r="K781" s="146"/>
      <c r="L781" s="116" t="s">
        <v>77</v>
      </c>
      <c r="M781" s="117" t="s">
        <v>137</v>
      </c>
      <c r="N781" s="118">
        <f t="shared" si="86"/>
        <v>0</v>
      </c>
      <c r="O781" s="118">
        <f t="shared" si="87"/>
        <v>0</v>
      </c>
      <c r="P781" s="119">
        <f>SUMIF(Virkedager!C:C,"&lt;" &amp; H781,Virkedager!A:A)-SUMIF(Virkedager!C:C,"&lt;" &amp; F781,Virkedager!A:A)</f>
        <v>0</v>
      </c>
      <c r="Q781" s="120" t="str">
        <f t="shared" si="88"/>
        <v>Operatøraksess</v>
      </c>
      <c r="R781" s="121">
        <f>MATCH(Q781,'SLA-parameter DRIFT'!A:A,0)</f>
        <v>16</v>
      </c>
      <c r="S781" s="118" t="e">
        <f>VLOOKUP(DATE(YEAR(F781),MONTH(F781),DAY(F781)),Virkedager!C:G,IF(E781="B",3,2),0)+INDEX('SLA-parameter DRIFT'!D:D,R781+2)</f>
        <v>#N/A</v>
      </c>
      <c r="T781" s="122" t="e">
        <f>VLOOKUP(DATE(YEAR(F781),MONTH(F781),DAY(F781)),Virkedager!C:G,2,0)+INDEX('SLA-parameter DRIFT'!B:B,R781+1)</f>
        <v>#N/A</v>
      </c>
      <c r="U781" s="173" t="e">
        <f>VLOOKUP(DATE(YEAR(F781),MONTH(F781),DAY(F781)),Virkedager!C:G,IF(E781="B",3,2)+INDEX('SLA-parameter DRIFT'!E:E,R781+0,0),0)+INDEX('SLA-parameter DRIFT'!D:D,R781+1)</f>
        <v>#N/A</v>
      </c>
      <c r="V781" s="122" t="e">
        <f>VLOOKUP(DATE(YEAR(F781),MONTH(F781),DAY(F781)),Virkedager!C:G,2,0)+INDEX('SLA-parameter DRIFT'!B:B,R781+2)</f>
        <v>#N/A</v>
      </c>
      <c r="W781" s="118" t="e">
        <f>VLOOKUP(DATE(YEAR(F781),MONTH(F781),DAY(F781)),Virkedager!C:G,IF(E781="B",4,3)+INDEX('SLA-parameter DRIFT'!E:E,R781+2,0),0)+INDEX('SLA-parameter DRIFT'!D:D,R781+2)</f>
        <v>#N/A</v>
      </c>
      <c r="X781" s="122" t="str">
        <f t="shared" si="89"/>
        <v/>
      </c>
      <c r="Y781" s="119">
        <f>SUMIF(Virkedager!C:C,"&lt;" &amp; H781,Virkedager!A:A)-SUMIF(Virkedager!C:C,"&lt;" &amp; X781,Virkedager!A:A)</f>
        <v>0</v>
      </c>
      <c r="Z781" s="121" t="str">
        <f t="shared" si="90"/>
        <v/>
      </c>
      <c r="AA781" s="123" t="str">
        <f t="shared" si="85"/>
        <v/>
      </c>
      <c r="AB781" s="124" t="str">
        <f t="shared" si="91"/>
        <v/>
      </c>
      <c r="AC781" s="172"/>
    </row>
    <row r="782" spans="2:29" s="139" customFormat="1" ht="15" x14ac:dyDescent="0.25">
      <c r="B782" s="141"/>
      <c r="C782" s="142"/>
      <c r="D782" s="147"/>
      <c r="E782" s="148"/>
      <c r="F782" s="143"/>
      <c r="G782" s="144"/>
      <c r="H782" s="143"/>
      <c r="I782" s="144"/>
      <c r="J782" s="145"/>
      <c r="K782" s="146"/>
      <c r="L782" s="116" t="s">
        <v>77</v>
      </c>
      <c r="M782" s="117" t="s">
        <v>137</v>
      </c>
      <c r="N782" s="118">
        <f t="shared" si="86"/>
        <v>0</v>
      </c>
      <c r="O782" s="118">
        <f t="shared" si="87"/>
        <v>0</v>
      </c>
      <c r="P782" s="119">
        <f>SUMIF(Virkedager!C:C,"&lt;" &amp; H782,Virkedager!A:A)-SUMIF(Virkedager!C:C,"&lt;" &amp; F782,Virkedager!A:A)</f>
        <v>0</v>
      </c>
      <c r="Q782" s="120" t="str">
        <f t="shared" si="88"/>
        <v>Operatøraksess</v>
      </c>
      <c r="R782" s="121">
        <f>MATCH(Q782,'SLA-parameter DRIFT'!A:A,0)</f>
        <v>16</v>
      </c>
      <c r="S782" s="118" t="e">
        <f>VLOOKUP(DATE(YEAR(F782),MONTH(F782),DAY(F782)),Virkedager!C:G,IF(E782="B",3,2),0)+INDEX('SLA-parameter DRIFT'!D:D,R782+2)</f>
        <v>#N/A</v>
      </c>
      <c r="T782" s="122" t="e">
        <f>VLOOKUP(DATE(YEAR(F782),MONTH(F782),DAY(F782)),Virkedager!C:G,2,0)+INDEX('SLA-parameter DRIFT'!B:B,R782+1)</f>
        <v>#N/A</v>
      </c>
      <c r="U782" s="173" t="e">
        <f>VLOOKUP(DATE(YEAR(F782),MONTH(F782),DAY(F782)),Virkedager!C:G,IF(E782="B",3,2)+INDEX('SLA-parameter DRIFT'!E:E,R782+0,0),0)+INDEX('SLA-parameter DRIFT'!D:D,R782+1)</f>
        <v>#N/A</v>
      </c>
      <c r="V782" s="122" t="e">
        <f>VLOOKUP(DATE(YEAR(F782),MONTH(F782),DAY(F782)),Virkedager!C:G,2,0)+INDEX('SLA-parameter DRIFT'!B:B,R782+2)</f>
        <v>#N/A</v>
      </c>
      <c r="W782" s="118" t="e">
        <f>VLOOKUP(DATE(YEAR(F782),MONTH(F782),DAY(F782)),Virkedager!C:G,IF(E782="B",4,3)+INDEX('SLA-parameter DRIFT'!E:E,R782+2,0),0)+INDEX('SLA-parameter DRIFT'!D:D,R782+2)</f>
        <v>#N/A</v>
      </c>
      <c r="X782" s="122" t="str">
        <f t="shared" si="89"/>
        <v/>
      </c>
      <c r="Y782" s="119">
        <f>SUMIF(Virkedager!C:C,"&lt;" &amp; H782,Virkedager!A:A)-SUMIF(Virkedager!C:C,"&lt;" &amp; X782,Virkedager!A:A)</f>
        <v>0</v>
      </c>
      <c r="Z782" s="121" t="str">
        <f t="shared" si="90"/>
        <v/>
      </c>
      <c r="AA782" s="123" t="str">
        <f t="shared" si="85"/>
        <v/>
      </c>
      <c r="AB782" s="124" t="str">
        <f t="shared" si="91"/>
        <v/>
      </c>
      <c r="AC782" s="172"/>
    </row>
    <row r="783" spans="2:29" s="139" customFormat="1" ht="15" x14ac:dyDescent="0.25">
      <c r="B783" s="141"/>
      <c r="C783" s="142"/>
      <c r="D783" s="147"/>
      <c r="E783" s="148"/>
      <c r="F783" s="143"/>
      <c r="G783" s="144"/>
      <c r="H783" s="143"/>
      <c r="I783" s="144"/>
      <c r="J783" s="145"/>
      <c r="K783" s="146"/>
      <c r="L783" s="116" t="s">
        <v>77</v>
      </c>
      <c r="M783" s="117" t="s">
        <v>137</v>
      </c>
      <c r="N783" s="118">
        <f t="shared" si="86"/>
        <v>0</v>
      </c>
      <c r="O783" s="118">
        <f t="shared" si="87"/>
        <v>0</v>
      </c>
      <c r="P783" s="119">
        <f>SUMIF(Virkedager!C:C,"&lt;" &amp; H783,Virkedager!A:A)-SUMIF(Virkedager!C:C,"&lt;" &amp; F783,Virkedager!A:A)</f>
        <v>0</v>
      </c>
      <c r="Q783" s="120" t="str">
        <f t="shared" si="88"/>
        <v>Operatøraksess</v>
      </c>
      <c r="R783" s="121">
        <f>MATCH(Q783,'SLA-parameter DRIFT'!A:A,0)</f>
        <v>16</v>
      </c>
      <c r="S783" s="118" t="e">
        <f>VLOOKUP(DATE(YEAR(F783),MONTH(F783),DAY(F783)),Virkedager!C:G,IF(E783="B",3,2),0)+INDEX('SLA-parameter DRIFT'!D:D,R783+2)</f>
        <v>#N/A</v>
      </c>
      <c r="T783" s="122" t="e">
        <f>VLOOKUP(DATE(YEAR(F783),MONTH(F783),DAY(F783)),Virkedager!C:G,2,0)+INDEX('SLA-parameter DRIFT'!B:B,R783+1)</f>
        <v>#N/A</v>
      </c>
      <c r="U783" s="173" t="e">
        <f>VLOOKUP(DATE(YEAR(F783),MONTH(F783),DAY(F783)),Virkedager!C:G,IF(E783="B",3,2)+INDEX('SLA-parameter DRIFT'!E:E,R783+0,0),0)+INDEX('SLA-parameter DRIFT'!D:D,R783+1)</f>
        <v>#N/A</v>
      </c>
      <c r="V783" s="122" t="e">
        <f>VLOOKUP(DATE(YEAR(F783),MONTH(F783),DAY(F783)),Virkedager!C:G,2,0)+INDEX('SLA-parameter DRIFT'!B:B,R783+2)</f>
        <v>#N/A</v>
      </c>
      <c r="W783" s="118" t="e">
        <f>VLOOKUP(DATE(YEAR(F783),MONTH(F783),DAY(F783)),Virkedager!C:G,IF(E783="B",4,3)+INDEX('SLA-parameter DRIFT'!E:E,R783+2,0),0)+INDEX('SLA-parameter DRIFT'!D:D,R783+2)</f>
        <v>#N/A</v>
      </c>
      <c r="X783" s="122" t="str">
        <f t="shared" si="89"/>
        <v/>
      </c>
      <c r="Y783" s="119">
        <f>SUMIF(Virkedager!C:C,"&lt;" &amp; H783,Virkedager!A:A)-SUMIF(Virkedager!C:C,"&lt;" &amp; X783,Virkedager!A:A)</f>
        <v>0</v>
      </c>
      <c r="Z783" s="121" t="str">
        <f t="shared" si="90"/>
        <v/>
      </c>
      <c r="AA783" s="123" t="str">
        <f t="shared" si="85"/>
        <v/>
      </c>
      <c r="AB783" s="124" t="str">
        <f t="shared" si="91"/>
        <v/>
      </c>
      <c r="AC783" s="172"/>
    </row>
    <row r="784" spans="2:29" s="139" customFormat="1" ht="15" x14ac:dyDescent="0.25">
      <c r="B784" s="141"/>
      <c r="C784" s="142"/>
      <c r="D784" s="147"/>
      <c r="E784" s="148"/>
      <c r="F784" s="143"/>
      <c r="G784" s="144"/>
      <c r="H784" s="143"/>
      <c r="I784" s="144"/>
      <c r="J784" s="145"/>
      <c r="K784" s="146"/>
      <c r="L784" s="116" t="s">
        <v>77</v>
      </c>
      <c r="M784" s="117" t="s">
        <v>137</v>
      </c>
      <c r="N784" s="118">
        <f t="shared" si="86"/>
        <v>0</v>
      </c>
      <c r="O784" s="118">
        <f t="shared" si="87"/>
        <v>0</v>
      </c>
      <c r="P784" s="119">
        <f>SUMIF(Virkedager!C:C,"&lt;" &amp; H784,Virkedager!A:A)-SUMIF(Virkedager!C:C,"&lt;" &amp; F784,Virkedager!A:A)</f>
        <v>0</v>
      </c>
      <c r="Q784" s="120" t="str">
        <f t="shared" si="88"/>
        <v>Operatøraksess</v>
      </c>
      <c r="R784" s="121">
        <f>MATCH(Q784,'SLA-parameter DRIFT'!A:A,0)</f>
        <v>16</v>
      </c>
      <c r="S784" s="118" t="e">
        <f>VLOOKUP(DATE(YEAR(F784),MONTH(F784),DAY(F784)),Virkedager!C:G,IF(E784="B",3,2),0)+INDEX('SLA-parameter DRIFT'!D:D,R784+2)</f>
        <v>#N/A</v>
      </c>
      <c r="T784" s="122" t="e">
        <f>VLOOKUP(DATE(YEAR(F784),MONTH(F784),DAY(F784)),Virkedager!C:G,2,0)+INDEX('SLA-parameter DRIFT'!B:B,R784+1)</f>
        <v>#N/A</v>
      </c>
      <c r="U784" s="173" t="e">
        <f>VLOOKUP(DATE(YEAR(F784),MONTH(F784),DAY(F784)),Virkedager!C:G,IF(E784="B",3,2)+INDEX('SLA-parameter DRIFT'!E:E,R784+0,0),0)+INDEX('SLA-parameter DRIFT'!D:D,R784+1)</f>
        <v>#N/A</v>
      </c>
      <c r="V784" s="122" t="e">
        <f>VLOOKUP(DATE(YEAR(F784),MONTH(F784),DAY(F784)),Virkedager!C:G,2,0)+INDEX('SLA-parameter DRIFT'!B:B,R784+2)</f>
        <v>#N/A</v>
      </c>
      <c r="W784" s="118" t="e">
        <f>VLOOKUP(DATE(YEAR(F784),MONTH(F784),DAY(F784)),Virkedager!C:G,IF(E784="B",4,3)+INDEX('SLA-parameter DRIFT'!E:E,R784+2,0),0)+INDEX('SLA-parameter DRIFT'!D:D,R784+2)</f>
        <v>#N/A</v>
      </c>
      <c r="X784" s="122" t="str">
        <f t="shared" si="89"/>
        <v/>
      </c>
      <c r="Y784" s="119">
        <f>SUMIF(Virkedager!C:C,"&lt;" &amp; H784,Virkedager!A:A)-SUMIF(Virkedager!C:C,"&lt;" &amp; X784,Virkedager!A:A)</f>
        <v>0</v>
      </c>
      <c r="Z784" s="121" t="str">
        <f t="shared" si="90"/>
        <v/>
      </c>
      <c r="AA784" s="123" t="str">
        <f t="shared" si="85"/>
        <v/>
      </c>
      <c r="AB784" s="124" t="str">
        <f t="shared" si="91"/>
        <v/>
      </c>
      <c r="AC784" s="172"/>
    </row>
    <row r="785" spans="2:29" s="139" customFormat="1" ht="15" x14ac:dyDescent="0.25">
      <c r="B785" s="141"/>
      <c r="C785" s="142"/>
      <c r="D785" s="147"/>
      <c r="E785" s="148"/>
      <c r="F785" s="143"/>
      <c r="G785" s="144"/>
      <c r="H785" s="143"/>
      <c r="I785" s="144"/>
      <c r="J785" s="145"/>
      <c r="K785" s="146"/>
      <c r="L785" s="116" t="s">
        <v>77</v>
      </c>
      <c r="M785" s="117" t="s">
        <v>137</v>
      </c>
      <c r="N785" s="118">
        <f t="shared" si="86"/>
        <v>0</v>
      </c>
      <c r="O785" s="118">
        <f t="shared" si="87"/>
        <v>0</v>
      </c>
      <c r="P785" s="119">
        <f>SUMIF(Virkedager!C:C,"&lt;" &amp; H785,Virkedager!A:A)-SUMIF(Virkedager!C:C,"&lt;" &amp; F785,Virkedager!A:A)</f>
        <v>0</v>
      </c>
      <c r="Q785" s="120" t="str">
        <f t="shared" si="88"/>
        <v>Operatøraksess</v>
      </c>
      <c r="R785" s="121">
        <f>MATCH(Q785,'SLA-parameter DRIFT'!A:A,0)</f>
        <v>16</v>
      </c>
      <c r="S785" s="118" t="e">
        <f>VLOOKUP(DATE(YEAR(F785),MONTH(F785),DAY(F785)),Virkedager!C:G,IF(E785="B",3,2),0)+INDEX('SLA-parameter DRIFT'!D:D,R785+2)</f>
        <v>#N/A</v>
      </c>
      <c r="T785" s="122" t="e">
        <f>VLOOKUP(DATE(YEAR(F785),MONTH(F785),DAY(F785)),Virkedager!C:G,2,0)+INDEX('SLA-parameter DRIFT'!B:B,R785+1)</f>
        <v>#N/A</v>
      </c>
      <c r="U785" s="173" t="e">
        <f>VLOOKUP(DATE(YEAR(F785),MONTH(F785),DAY(F785)),Virkedager!C:G,IF(E785="B",3,2)+INDEX('SLA-parameter DRIFT'!E:E,R785+0,0),0)+INDEX('SLA-parameter DRIFT'!D:D,R785+1)</f>
        <v>#N/A</v>
      </c>
      <c r="V785" s="122" t="e">
        <f>VLOOKUP(DATE(YEAR(F785),MONTH(F785),DAY(F785)),Virkedager!C:G,2,0)+INDEX('SLA-parameter DRIFT'!B:B,R785+2)</f>
        <v>#N/A</v>
      </c>
      <c r="W785" s="118" t="e">
        <f>VLOOKUP(DATE(YEAR(F785),MONTH(F785),DAY(F785)),Virkedager!C:G,IF(E785="B",4,3)+INDEX('SLA-parameter DRIFT'!E:E,R785+2,0),0)+INDEX('SLA-parameter DRIFT'!D:D,R785+2)</f>
        <v>#N/A</v>
      </c>
      <c r="X785" s="122" t="str">
        <f t="shared" si="89"/>
        <v/>
      </c>
      <c r="Y785" s="119">
        <f>SUMIF(Virkedager!C:C,"&lt;" &amp; H785,Virkedager!A:A)-SUMIF(Virkedager!C:C,"&lt;" &amp; X785,Virkedager!A:A)</f>
        <v>0</v>
      </c>
      <c r="Z785" s="121" t="str">
        <f t="shared" si="90"/>
        <v/>
      </c>
      <c r="AA785" s="123" t="str">
        <f t="shared" si="85"/>
        <v/>
      </c>
      <c r="AB785" s="124" t="str">
        <f t="shared" si="91"/>
        <v/>
      </c>
      <c r="AC785" s="172"/>
    </row>
    <row r="786" spans="2:29" s="139" customFormat="1" ht="15" x14ac:dyDescent="0.25">
      <c r="B786" s="141"/>
      <c r="C786" s="142"/>
      <c r="D786" s="147"/>
      <c r="E786" s="148"/>
      <c r="F786" s="143"/>
      <c r="G786" s="144"/>
      <c r="H786" s="143"/>
      <c r="I786" s="144"/>
      <c r="J786" s="145"/>
      <c r="K786" s="146"/>
      <c r="L786" s="116" t="s">
        <v>77</v>
      </c>
      <c r="M786" s="117" t="s">
        <v>137</v>
      </c>
      <c r="N786" s="118">
        <f t="shared" si="86"/>
        <v>0</v>
      </c>
      <c r="O786" s="118">
        <f t="shared" si="87"/>
        <v>0</v>
      </c>
      <c r="P786" s="119">
        <f>SUMIF(Virkedager!C:C,"&lt;" &amp; H786,Virkedager!A:A)-SUMIF(Virkedager!C:C,"&lt;" &amp; F786,Virkedager!A:A)</f>
        <v>0</v>
      </c>
      <c r="Q786" s="120" t="str">
        <f t="shared" si="88"/>
        <v>Operatøraksess</v>
      </c>
      <c r="R786" s="121">
        <f>MATCH(Q786,'SLA-parameter DRIFT'!A:A,0)</f>
        <v>16</v>
      </c>
      <c r="S786" s="118" t="e">
        <f>VLOOKUP(DATE(YEAR(F786),MONTH(F786),DAY(F786)),Virkedager!C:G,IF(E786="B",3,2),0)+INDEX('SLA-parameter DRIFT'!D:D,R786+2)</f>
        <v>#N/A</v>
      </c>
      <c r="T786" s="122" t="e">
        <f>VLOOKUP(DATE(YEAR(F786),MONTH(F786),DAY(F786)),Virkedager!C:G,2,0)+INDEX('SLA-parameter DRIFT'!B:B,R786+1)</f>
        <v>#N/A</v>
      </c>
      <c r="U786" s="173" t="e">
        <f>VLOOKUP(DATE(YEAR(F786),MONTH(F786),DAY(F786)),Virkedager!C:G,IF(E786="B",3,2)+INDEX('SLA-parameter DRIFT'!E:E,R786+0,0),0)+INDEX('SLA-parameter DRIFT'!D:D,R786+1)</f>
        <v>#N/A</v>
      </c>
      <c r="V786" s="122" t="e">
        <f>VLOOKUP(DATE(YEAR(F786),MONTH(F786),DAY(F786)),Virkedager!C:G,2,0)+INDEX('SLA-parameter DRIFT'!B:B,R786+2)</f>
        <v>#N/A</v>
      </c>
      <c r="W786" s="118" t="e">
        <f>VLOOKUP(DATE(YEAR(F786),MONTH(F786),DAY(F786)),Virkedager!C:G,IF(E786="B",4,3)+INDEX('SLA-parameter DRIFT'!E:E,R786+2,0),0)+INDEX('SLA-parameter DRIFT'!D:D,R786+2)</f>
        <v>#N/A</v>
      </c>
      <c r="X786" s="122" t="str">
        <f t="shared" si="89"/>
        <v/>
      </c>
      <c r="Y786" s="119">
        <f>SUMIF(Virkedager!C:C,"&lt;" &amp; H786,Virkedager!A:A)-SUMIF(Virkedager!C:C,"&lt;" &amp; X786,Virkedager!A:A)</f>
        <v>0</v>
      </c>
      <c r="Z786" s="121" t="str">
        <f t="shared" si="90"/>
        <v/>
      </c>
      <c r="AA786" s="123" t="str">
        <f t="shared" si="85"/>
        <v/>
      </c>
      <c r="AB786" s="124" t="str">
        <f t="shared" si="91"/>
        <v/>
      </c>
      <c r="AC786" s="172"/>
    </row>
    <row r="787" spans="2:29" s="139" customFormat="1" ht="15" x14ac:dyDescent="0.25">
      <c r="B787" s="141"/>
      <c r="C787" s="142"/>
      <c r="D787" s="147"/>
      <c r="E787" s="148"/>
      <c r="F787" s="143"/>
      <c r="G787" s="144"/>
      <c r="H787" s="143"/>
      <c r="I787" s="144"/>
      <c r="J787" s="145"/>
      <c r="K787" s="146"/>
      <c r="L787" s="116" t="s">
        <v>77</v>
      </c>
      <c r="M787" s="117" t="s">
        <v>137</v>
      </c>
      <c r="N787" s="118">
        <f t="shared" si="86"/>
        <v>0</v>
      </c>
      <c r="O787" s="118">
        <f t="shared" si="87"/>
        <v>0</v>
      </c>
      <c r="P787" s="119">
        <f>SUMIF(Virkedager!C:C,"&lt;" &amp; H787,Virkedager!A:A)-SUMIF(Virkedager!C:C,"&lt;" &amp; F787,Virkedager!A:A)</f>
        <v>0</v>
      </c>
      <c r="Q787" s="120" t="str">
        <f t="shared" si="88"/>
        <v>Operatøraksess</v>
      </c>
      <c r="R787" s="121">
        <f>MATCH(Q787,'SLA-parameter DRIFT'!A:A,0)</f>
        <v>16</v>
      </c>
      <c r="S787" s="118" t="e">
        <f>VLOOKUP(DATE(YEAR(F787),MONTH(F787),DAY(F787)),Virkedager!C:G,IF(E787="B",3,2),0)+INDEX('SLA-parameter DRIFT'!D:D,R787+2)</f>
        <v>#N/A</v>
      </c>
      <c r="T787" s="122" t="e">
        <f>VLOOKUP(DATE(YEAR(F787),MONTH(F787),DAY(F787)),Virkedager!C:G,2,0)+INDEX('SLA-parameter DRIFT'!B:B,R787+1)</f>
        <v>#N/A</v>
      </c>
      <c r="U787" s="173" t="e">
        <f>VLOOKUP(DATE(YEAR(F787),MONTH(F787),DAY(F787)),Virkedager!C:G,IF(E787="B",3,2)+INDEX('SLA-parameter DRIFT'!E:E,R787+0,0),0)+INDEX('SLA-parameter DRIFT'!D:D,R787+1)</f>
        <v>#N/A</v>
      </c>
      <c r="V787" s="122" t="e">
        <f>VLOOKUP(DATE(YEAR(F787),MONTH(F787),DAY(F787)),Virkedager!C:G,2,0)+INDEX('SLA-parameter DRIFT'!B:B,R787+2)</f>
        <v>#N/A</v>
      </c>
      <c r="W787" s="118" t="e">
        <f>VLOOKUP(DATE(YEAR(F787),MONTH(F787),DAY(F787)),Virkedager!C:G,IF(E787="B",4,3)+INDEX('SLA-parameter DRIFT'!E:E,R787+2,0),0)+INDEX('SLA-parameter DRIFT'!D:D,R787+2)</f>
        <v>#N/A</v>
      </c>
      <c r="X787" s="122" t="str">
        <f t="shared" si="89"/>
        <v/>
      </c>
      <c r="Y787" s="119">
        <f>SUMIF(Virkedager!C:C,"&lt;" &amp; H787,Virkedager!A:A)-SUMIF(Virkedager!C:C,"&lt;" &amp; X787,Virkedager!A:A)</f>
        <v>0</v>
      </c>
      <c r="Z787" s="121" t="str">
        <f t="shared" si="90"/>
        <v/>
      </c>
      <c r="AA787" s="123" t="str">
        <f t="shared" si="85"/>
        <v/>
      </c>
      <c r="AB787" s="124" t="str">
        <f t="shared" si="91"/>
        <v/>
      </c>
      <c r="AC787" s="172"/>
    </row>
    <row r="788" spans="2:29" s="139" customFormat="1" ht="15" x14ac:dyDescent="0.25">
      <c r="B788" s="141"/>
      <c r="C788" s="142"/>
      <c r="D788" s="147"/>
      <c r="E788" s="148"/>
      <c r="F788" s="143"/>
      <c r="G788" s="144"/>
      <c r="H788" s="143"/>
      <c r="I788" s="144"/>
      <c r="J788" s="145"/>
      <c r="K788" s="146"/>
      <c r="L788" s="116" t="s">
        <v>77</v>
      </c>
      <c r="M788" s="117" t="s">
        <v>137</v>
      </c>
      <c r="N788" s="118">
        <f t="shared" si="86"/>
        <v>0</v>
      </c>
      <c r="O788" s="118">
        <f t="shared" si="87"/>
        <v>0</v>
      </c>
      <c r="P788" s="119">
        <f>SUMIF(Virkedager!C:C,"&lt;" &amp; H788,Virkedager!A:A)-SUMIF(Virkedager!C:C,"&lt;" &amp; F788,Virkedager!A:A)</f>
        <v>0</v>
      </c>
      <c r="Q788" s="120" t="str">
        <f t="shared" si="88"/>
        <v>Operatøraksess</v>
      </c>
      <c r="R788" s="121">
        <f>MATCH(Q788,'SLA-parameter DRIFT'!A:A,0)</f>
        <v>16</v>
      </c>
      <c r="S788" s="118" t="e">
        <f>VLOOKUP(DATE(YEAR(F788),MONTH(F788),DAY(F788)),Virkedager!C:G,IF(E788="B",3,2),0)+INDEX('SLA-parameter DRIFT'!D:D,R788+2)</f>
        <v>#N/A</v>
      </c>
      <c r="T788" s="122" t="e">
        <f>VLOOKUP(DATE(YEAR(F788),MONTH(F788),DAY(F788)),Virkedager!C:G,2,0)+INDEX('SLA-parameter DRIFT'!B:B,R788+1)</f>
        <v>#N/A</v>
      </c>
      <c r="U788" s="173" t="e">
        <f>VLOOKUP(DATE(YEAR(F788),MONTH(F788),DAY(F788)),Virkedager!C:G,IF(E788="B",3,2)+INDEX('SLA-parameter DRIFT'!E:E,R788+0,0),0)+INDEX('SLA-parameter DRIFT'!D:D,R788+1)</f>
        <v>#N/A</v>
      </c>
      <c r="V788" s="122" t="e">
        <f>VLOOKUP(DATE(YEAR(F788),MONTH(F788),DAY(F788)),Virkedager!C:G,2,0)+INDEX('SLA-parameter DRIFT'!B:B,R788+2)</f>
        <v>#N/A</v>
      </c>
      <c r="W788" s="118" t="e">
        <f>VLOOKUP(DATE(YEAR(F788),MONTH(F788),DAY(F788)),Virkedager!C:G,IF(E788="B",4,3)+INDEX('SLA-parameter DRIFT'!E:E,R788+2,0),0)+INDEX('SLA-parameter DRIFT'!D:D,R788+2)</f>
        <v>#N/A</v>
      </c>
      <c r="X788" s="122" t="str">
        <f t="shared" si="89"/>
        <v/>
      </c>
      <c r="Y788" s="119">
        <f>SUMIF(Virkedager!C:C,"&lt;" &amp; H788,Virkedager!A:A)-SUMIF(Virkedager!C:C,"&lt;" &amp; X788,Virkedager!A:A)</f>
        <v>0</v>
      </c>
      <c r="Z788" s="121" t="str">
        <f t="shared" si="90"/>
        <v/>
      </c>
      <c r="AA788" s="123" t="str">
        <f t="shared" si="85"/>
        <v/>
      </c>
      <c r="AB788" s="124" t="str">
        <f t="shared" si="91"/>
        <v/>
      </c>
      <c r="AC788" s="172"/>
    </row>
    <row r="789" spans="2:29" s="139" customFormat="1" ht="15" x14ac:dyDescent="0.25">
      <c r="B789" s="141"/>
      <c r="C789" s="142"/>
      <c r="D789" s="147"/>
      <c r="E789" s="148"/>
      <c r="F789" s="143"/>
      <c r="G789" s="144"/>
      <c r="H789" s="143"/>
      <c r="I789" s="144"/>
      <c r="J789" s="145"/>
      <c r="K789" s="146"/>
      <c r="L789" s="116" t="s">
        <v>77</v>
      </c>
      <c r="M789" s="117" t="s">
        <v>137</v>
      </c>
      <c r="N789" s="118">
        <f t="shared" si="86"/>
        <v>0</v>
      </c>
      <c r="O789" s="118">
        <f t="shared" si="87"/>
        <v>0</v>
      </c>
      <c r="P789" s="119">
        <f>SUMIF(Virkedager!C:C,"&lt;" &amp; H789,Virkedager!A:A)-SUMIF(Virkedager!C:C,"&lt;" &amp; F789,Virkedager!A:A)</f>
        <v>0</v>
      </c>
      <c r="Q789" s="120" t="str">
        <f t="shared" si="88"/>
        <v>Operatøraksess</v>
      </c>
      <c r="R789" s="121">
        <f>MATCH(Q789,'SLA-parameter DRIFT'!A:A,0)</f>
        <v>16</v>
      </c>
      <c r="S789" s="118" t="e">
        <f>VLOOKUP(DATE(YEAR(F789),MONTH(F789),DAY(F789)),Virkedager!C:G,IF(E789="B",3,2),0)+INDEX('SLA-parameter DRIFT'!D:D,R789+2)</f>
        <v>#N/A</v>
      </c>
      <c r="T789" s="122" t="e">
        <f>VLOOKUP(DATE(YEAR(F789),MONTH(F789),DAY(F789)),Virkedager!C:G,2,0)+INDEX('SLA-parameter DRIFT'!B:B,R789+1)</f>
        <v>#N/A</v>
      </c>
      <c r="U789" s="173" t="e">
        <f>VLOOKUP(DATE(YEAR(F789),MONTH(F789),DAY(F789)),Virkedager!C:G,IF(E789="B",3,2)+INDEX('SLA-parameter DRIFT'!E:E,R789+0,0),0)+INDEX('SLA-parameter DRIFT'!D:D,R789+1)</f>
        <v>#N/A</v>
      </c>
      <c r="V789" s="122" t="e">
        <f>VLOOKUP(DATE(YEAR(F789),MONTH(F789),DAY(F789)),Virkedager!C:G,2,0)+INDEX('SLA-parameter DRIFT'!B:B,R789+2)</f>
        <v>#N/A</v>
      </c>
      <c r="W789" s="118" t="e">
        <f>VLOOKUP(DATE(YEAR(F789),MONTH(F789),DAY(F789)),Virkedager!C:G,IF(E789="B",4,3)+INDEX('SLA-parameter DRIFT'!E:E,R789+2,0),0)+INDEX('SLA-parameter DRIFT'!D:D,R789+2)</f>
        <v>#N/A</v>
      </c>
      <c r="X789" s="122" t="str">
        <f t="shared" si="89"/>
        <v/>
      </c>
      <c r="Y789" s="119">
        <f>SUMIF(Virkedager!C:C,"&lt;" &amp; H789,Virkedager!A:A)-SUMIF(Virkedager!C:C,"&lt;" &amp; X789,Virkedager!A:A)</f>
        <v>0</v>
      </c>
      <c r="Z789" s="121" t="str">
        <f t="shared" si="90"/>
        <v/>
      </c>
      <c r="AA789" s="123" t="str">
        <f t="shared" si="85"/>
        <v/>
      </c>
      <c r="AB789" s="124" t="str">
        <f t="shared" si="91"/>
        <v/>
      </c>
      <c r="AC789" s="172"/>
    </row>
    <row r="790" spans="2:29" s="139" customFormat="1" ht="15" x14ac:dyDescent="0.25">
      <c r="B790" s="141"/>
      <c r="C790" s="142"/>
      <c r="D790" s="147"/>
      <c r="E790" s="148"/>
      <c r="F790" s="143"/>
      <c r="G790" s="144"/>
      <c r="H790" s="143"/>
      <c r="I790" s="144"/>
      <c r="J790" s="145"/>
      <c r="K790" s="146"/>
      <c r="L790" s="116" t="s">
        <v>77</v>
      </c>
      <c r="M790" s="117" t="s">
        <v>137</v>
      </c>
      <c r="N790" s="118">
        <f t="shared" si="86"/>
        <v>0</v>
      </c>
      <c r="O790" s="118">
        <f t="shared" si="87"/>
        <v>0</v>
      </c>
      <c r="P790" s="119">
        <f>SUMIF(Virkedager!C:C,"&lt;" &amp; H790,Virkedager!A:A)-SUMIF(Virkedager!C:C,"&lt;" &amp; F790,Virkedager!A:A)</f>
        <v>0</v>
      </c>
      <c r="Q790" s="120" t="str">
        <f t="shared" si="88"/>
        <v>Operatøraksess</v>
      </c>
      <c r="R790" s="121">
        <f>MATCH(Q790,'SLA-parameter DRIFT'!A:A,0)</f>
        <v>16</v>
      </c>
      <c r="S790" s="118" t="e">
        <f>VLOOKUP(DATE(YEAR(F790),MONTH(F790),DAY(F790)),Virkedager!C:G,IF(E790="B",3,2),0)+INDEX('SLA-parameter DRIFT'!D:D,R790+2)</f>
        <v>#N/A</v>
      </c>
      <c r="T790" s="122" t="e">
        <f>VLOOKUP(DATE(YEAR(F790),MONTH(F790),DAY(F790)),Virkedager!C:G,2,0)+INDEX('SLA-parameter DRIFT'!B:B,R790+1)</f>
        <v>#N/A</v>
      </c>
      <c r="U790" s="173" t="e">
        <f>VLOOKUP(DATE(YEAR(F790),MONTH(F790),DAY(F790)),Virkedager!C:G,IF(E790="B",3,2)+INDEX('SLA-parameter DRIFT'!E:E,R790+0,0),0)+INDEX('SLA-parameter DRIFT'!D:D,R790+1)</f>
        <v>#N/A</v>
      </c>
      <c r="V790" s="122" t="e">
        <f>VLOOKUP(DATE(YEAR(F790),MONTH(F790),DAY(F790)),Virkedager!C:G,2,0)+INDEX('SLA-parameter DRIFT'!B:B,R790+2)</f>
        <v>#N/A</v>
      </c>
      <c r="W790" s="118" t="e">
        <f>VLOOKUP(DATE(YEAR(F790),MONTH(F790),DAY(F790)),Virkedager!C:G,IF(E790="B",4,3)+INDEX('SLA-parameter DRIFT'!E:E,R790+2,0),0)+INDEX('SLA-parameter DRIFT'!D:D,R790+2)</f>
        <v>#N/A</v>
      </c>
      <c r="X790" s="122" t="str">
        <f t="shared" si="89"/>
        <v/>
      </c>
      <c r="Y790" s="119">
        <f>SUMIF(Virkedager!C:C,"&lt;" &amp; H790,Virkedager!A:A)-SUMIF(Virkedager!C:C,"&lt;" &amp; X790,Virkedager!A:A)</f>
        <v>0</v>
      </c>
      <c r="Z790" s="121" t="str">
        <f t="shared" si="90"/>
        <v/>
      </c>
      <c r="AA790" s="123" t="str">
        <f t="shared" si="85"/>
        <v/>
      </c>
      <c r="AB790" s="124" t="str">
        <f t="shared" si="91"/>
        <v/>
      </c>
      <c r="AC790" s="172"/>
    </row>
    <row r="791" spans="2:29" s="139" customFormat="1" ht="15" x14ac:dyDescent="0.25">
      <c r="B791" s="141"/>
      <c r="C791" s="142"/>
      <c r="D791" s="147"/>
      <c r="E791" s="148"/>
      <c r="F791" s="143"/>
      <c r="G791" s="144"/>
      <c r="H791" s="143"/>
      <c r="I791" s="144"/>
      <c r="J791" s="145"/>
      <c r="K791" s="146"/>
      <c r="L791" s="116" t="s">
        <v>77</v>
      </c>
      <c r="M791" s="117" t="s">
        <v>137</v>
      </c>
      <c r="N791" s="118">
        <f t="shared" si="86"/>
        <v>0</v>
      </c>
      <c r="O791" s="118">
        <f t="shared" si="87"/>
        <v>0</v>
      </c>
      <c r="P791" s="119">
        <f>SUMIF(Virkedager!C:C,"&lt;" &amp; H791,Virkedager!A:A)-SUMIF(Virkedager!C:C,"&lt;" &amp; F791,Virkedager!A:A)</f>
        <v>0</v>
      </c>
      <c r="Q791" s="120" t="str">
        <f t="shared" si="88"/>
        <v>Operatøraksess</v>
      </c>
      <c r="R791" s="121">
        <f>MATCH(Q791,'SLA-parameter DRIFT'!A:A,0)</f>
        <v>16</v>
      </c>
      <c r="S791" s="118" t="e">
        <f>VLOOKUP(DATE(YEAR(F791),MONTH(F791),DAY(F791)),Virkedager!C:G,IF(E791="B",3,2),0)+INDEX('SLA-parameter DRIFT'!D:D,R791+2)</f>
        <v>#N/A</v>
      </c>
      <c r="T791" s="122" t="e">
        <f>VLOOKUP(DATE(YEAR(F791),MONTH(F791),DAY(F791)),Virkedager!C:G,2,0)+INDEX('SLA-parameter DRIFT'!B:B,R791+1)</f>
        <v>#N/A</v>
      </c>
      <c r="U791" s="173" t="e">
        <f>VLOOKUP(DATE(YEAR(F791),MONTH(F791),DAY(F791)),Virkedager!C:G,IF(E791="B",3,2)+INDEX('SLA-parameter DRIFT'!E:E,R791+0,0),0)+INDEX('SLA-parameter DRIFT'!D:D,R791+1)</f>
        <v>#N/A</v>
      </c>
      <c r="V791" s="122" t="e">
        <f>VLOOKUP(DATE(YEAR(F791),MONTH(F791),DAY(F791)),Virkedager!C:G,2,0)+INDEX('SLA-parameter DRIFT'!B:B,R791+2)</f>
        <v>#N/A</v>
      </c>
      <c r="W791" s="118" t="e">
        <f>VLOOKUP(DATE(YEAR(F791),MONTH(F791),DAY(F791)),Virkedager!C:G,IF(E791="B",4,3)+INDEX('SLA-parameter DRIFT'!E:E,R791+2,0),0)+INDEX('SLA-parameter DRIFT'!D:D,R791+2)</f>
        <v>#N/A</v>
      </c>
      <c r="X791" s="122" t="str">
        <f t="shared" si="89"/>
        <v/>
      </c>
      <c r="Y791" s="119">
        <f>SUMIF(Virkedager!C:C,"&lt;" &amp; H791,Virkedager!A:A)-SUMIF(Virkedager!C:C,"&lt;" &amp; X791,Virkedager!A:A)</f>
        <v>0</v>
      </c>
      <c r="Z791" s="121" t="str">
        <f t="shared" si="90"/>
        <v/>
      </c>
      <c r="AA791" s="123" t="str">
        <f t="shared" si="85"/>
        <v/>
      </c>
      <c r="AB791" s="124" t="str">
        <f t="shared" si="91"/>
        <v/>
      </c>
      <c r="AC791" s="172"/>
    </row>
    <row r="792" spans="2:29" s="139" customFormat="1" ht="15" x14ac:dyDescent="0.25">
      <c r="B792" s="141"/>
      <c r="C792" s="142"/>
      <c r="D792" s="147"/>
      <c r="E792" s="148"/>
      <c r="F792" s="143"/>
      <c r="G792" s="144"/>
      <c r="H792" s="143"/>
      <c r="I792" s="144"/>
      <c r="J792" s="145"/>
      <c r="K792" s="146"/>
      <c r="L792" s="116" t="s">
        <v>77</v>
      </c>
      <c r="M792" s="117" t="s">
        <v>137</v>
      </c>
      <c r="N792" s="118">
        <f t="shared" si="86"/>
        <v>0</v>
      </c>
      <c r="O792" s="118">
        <f t="shared" si="87"/>
        <v>0</v>
      </c>
      <c r="P792" s="119">
        <f>SUMIF(Virkedager!C:C,"&lt;" &amp; H792,Virkedager!A:A)-SUMIF(Virkedager!C:C,"&lt;" &amp; F792,Virkedager!A:A)</f>
        <v>0</v>
      </c>
      <c r="Q792" s="120" t="str">
        <f t="shared" si="88"/>
        <v>Operatøraksess</v>
      </c>
      <c r="R792" s="121">
        <f>MATCH(Q792,'SLA-parameter DRIFT'!A:A,0)</f>
        <v>16</v>
      </c>
      <c r="S792" s="118" t="e">
        <f>VLOOKUP(DATE(YEAR(F792),MONTH(F792),DAY(F792)),Virkedager!C:G,IF(E792="B",3,2),0)+INDEX('SLA-parameter DRIFT'!D:D,R792+2)</f>
        <v>#N/A</v>
      </c>
      <c r="T792" s="122" t="e">
        <f>VLOOKUP(DATE(YEAR(F792),MONTH(F792),DAY(F792)),Virkedager!C:G,2,0)+INDEX('SLA-parameter DRIFT'!B:B,R792+1)</f>
        <v>#N/A</v>
      </c>
      <c r="U792" s="173" t="e">
        <f>VLOOKUP(DATE(YEAR(F792),MONTH(F792),DAY(F792)),Virkedager!C:G,IF(E792="B",3,2)+INDEX('SLA-parameter DRIFT'!E:E,R792+0,0),0)+INDEX('SLA-parameter DRIFT'!D:D,R792+1)</f>
        <v>#N/A</v>
      </c>
      <c r="V792" s="122" t="e">
        <f>VLOOKUP(DATE(YEAR(F792),MONTH(F792),DAY(F792)),Virkedager!C:G,2,0)+INDEX('SLA-parameter DRIFT'!B:B,R792+2)</f>
        <v>#N/A</v>
      </c>
      <c r="W792" s="118" t="e">
        <f>VLOOKUP(DATE(YEAR(F792),MONTH(F792),DAY(F792)),Virkedager!C:G,IF(E792="B",4,3)+INDEX('SLA-parameter DRIFT'!E:E,R792+2,0),0)+INDEX('SLA-parameter DRIFT'!D:D,R792+2)</f>
        <v>#N/A</v>
      </c>
      <c r="X792" s="122" t="str">
        <f t="shared" si="89"/>
        <v/>
      </c>
      <c r="Y792" s="119">
        <f>SUMIF(Virkedager!C:C,"&lt;" &amp; H792,Virkedager!A:A)-SUMIF(Virkedager!C:C,"&lt;" &amp; X792,Virkedager!A:A)</f>
        <v>0</v>
      </c>
      <c r="Z792" s="121" t="str">
        <f t="shared" si="90"/>
        <v/>
      </c>
      <c r="AA792" s="123" t="str">
        <f t="shared" si="85"/>
        <v/>
      </c>
      <c r="AB792" s="124" t="str">
        <f t="shared" si="91"/>
        <v/>
      </c>
      <c r="AC792" s="172"/>
    </row>
    <row r="793" spans="2:29" s="139" customFormat="1" ht="15" x14ac:dyDescent="0.25">
      <c r="B793" s="141"/>
      <c r="C793" s="142"/>
      <c r="D793" s="147"/>
      <c r="E793" s="148"/>
      <c r="F793" s="143"/>
      <c r="G793" s="144"/>
      <c r="H793" s="143"/>
      <c r="I793" s="144"/>
      <c r="J793" s="145"/>
      <c r="K793" s="146"/>
      <c r="L793" s="116" t="s">
        <v>77</v>
      </c>
      <c r="M793" s="117" t="s">
        <v>137</v>
      </c>
      <c r="N793" s="118">
        <f t="shared" si="86"/>
        <v>0</v>
      </c>
      <c r="O793" s="118">
        <f t="shared" si="87"/>
        <v>0</v>
      </c>
      <c r="P793" s="119">
        <f>SUMIF(Virkedager!C:C,"&lt;" &amp; H793,Virkedager!A:A)-SUMIF(Virkedager!C:C,"&lt;" &amp; F793,Virkedager!A:A)</f>
        <v>0</v>
      </c>
      <c r="Q793" s="120" t="str">
        <f t="shared" si="88"/>
        <v>Operatøraksess</v>
      </c>
      <c r="R793" s="121">
        <f>MATCH(Q793,'SLA-parameter DRIFT'!A:A,0)</f>
        <v>16</v>
      </c>
      <c r="S793" s="118" t="e">
        <f>VLOOKUP(DATE(YEAR(F793),MONTH(F793),DAY(F793)),Virkedager!C:G,IF(E793="B",3,2),0)+INDEX('SLA-parameter DRIFT'!D:D,R793+2)</f>
        <v>#N/A</v>
      </c>
      <c r="T793" s="122" t="e">
        <f>VLOOKUP(DATE(YEAR(F793),MONTH(F793),DAY(F793)),Virkedager!C:G,2,0)+INDEX('SLA-parameter DRIFT'!B:B,R793+1)</f>
        <v>#N/A</v>
      </c>
      <c r="U793" s="173" t="e">
        <f>VLOOKUP(DATE(YEAR(F793),MONTH(F793),DAY(F793)),Virkedager!C:G,IF(E793="B",3,2)+INDEX('SLA-parameter DRIFT'!E:E,R793+0,0),0)+INDEX('SLA-parameter DRIFT'!D:D,R793+1)</f>
        <v>#N/A</v>
      </c>
      <c r="V793" s="122" t="e">
        <f>VLOOKUP(DATE(YEAR(F793),MONTH(F793),DAY(F793)),Virkedager!C:G,2,0)+INDEX('SLA-parameter DRIFT'!B:B,R793+2)</f>
        <v>#N/A</v>
      </c>
      <c r="W793" s="118" t="e">
        <f>VLOOKUP(DATE(YEAR(F793),MONTH(F793),DAY(F793)),Virkedager!C:G,IF(E793="B",4,3)+INDEX('SLA-parameter DRIFT'!E:E,R793+2,0),0)+INDEX('SLA-parameter DRIFT'!D:D,R793+2)</f>
        <v>#N/A</v>
      </c>
      <c r="X793" s="122" t="str">
        <f t="shared" si="89"/>
        <v/>
      </c>
      <c r="Y793" s="119">
        <f>SUMIF(Virkedager!C:C,"&lt;" &amp; H793,Virkedager!A:A)-SUMIF(Virkedager!C:C,"&lt;" &amp; X793,Virkedager!A:A)</f>
        <v>0</v>
      </c>
      <c r="Z793" s="121" t="str">
        <f t="shared" si="90"/>
        <v/>
      </c>
      <c r="AA793" s="123" t="str">
        <f t="shared" si="85"/>
        <v/>
      </c>
      <c r="AB793" s="124" t="str">
        <f t="shared" si="91"/>
        <v/>
      </c>
      <c r="AC793" s="172"/>
    </row>
    <row r="794" spans="2:29" s="139" customFormat="1" ht="15" x14ac:dyDescent="0.25">
      <c r="B794" s="141"/>
      <c r="C794" s="142"/>
      <c r="D794" s="147"/>
      <c r="E794" s="148"/>
      <c r="F794" s="143"/>
      <c r="G794" s="144"/>
      <c r="H794" s="143"/>
      <c r="I794" s="144"/>
      <c r="J794" s="145"/>
      <c r="K794" s="146"/>
      <c r="L794" s="116" t="s">
        <v>77</v>
      </c>
      <c r="M794" s="117" t="s">
        <v>137</v>
      </c>
      <c r="N794" s="118">
        <f t="shared" si="86"/>
        <v>0</v>
      </c>
      <c r="O794" s="118">
        <f t="shared" si="87"/>
        <v>0</v>
      </c>
      <c r="P794" s="119">
        <f>SUMIF(Virkedager!C:C,"&lt;" &amp; H794,Virkedager!A:A)-SUMIF(Virkedager!C:C,"&lt;" &amp; F794,Virkedager!A:A)</f>
        <v>0</v>
      </c>
      <c r="Q794" s="120" t="str">
        <f t="shared" si="88"/>
        <v>Operatøraksess</v>
      </c>
      <c r="R794" s="121">
        <f>MATCH(Q794,'SLA-parameter DRIFT'!A:A,0)</f>
        <v>16</v>
      </c>
      <c r="S794" s="118" t="e">
        <f>VLOOKUP(DATE(YEAR(F794),MONTH(F794),DAY(F794)),Virkedager!C:G,IF(E794="B",3,2),0)+INDEX('SLA-parameter DRIFT'!D:D,R794+2)</f>
        <v>#N/A</v>
      </c>
      <c r="T794" s="122" t="e">
        <f>VLOOKUP(DATE(YEAR(F794),MONTH(F794),DAY(F794)),Virkedager!C:G,2,0)+INDEX('SLA-parameter DRIFT'!B:B,R794+1)</f>
        <v>#N/A</v>
      </c>
      <c r="U794" s="173" t="e">
        <f>VLOOKUP(DATE(YEAR(F794),MONTH(F794),DAY(F794)),Virkedager!C:G,IF(E794="B",3,2)+INDEX('SLA-parameter DRIFT'!E:E,R794+0,0),0)+INDEX('SLA-parameter DRIFT'!D:D,R794+1)</f>
        <v>#N/A</v>
      </c>
      <c r="V794" s="122" t="e">
        <f>VLOOKUP(DATE(YEAR(F794),MONTH(F794),DAY(F794)),Virkedager!C:G,2,0)+INDEX('SLA-parameter DRIFT'!B:B,R794+2)</f>
        <v>#N/A</v>
      </c>
      <c r="W794" s="118" t="e">
        <f>VLOOKUP(DATE(YEAR(F794),MONTH(F794),DAY(F794)),Virkedager!C:G,IF(E794="B",4,3)+INDEX('SLA-parameter DRIFT'!E:E,R794+2,0),0)+INDEX('SLA-parameter DRIFT'!D:D,R794+2)</f>
        <v>#N/A</v>
      </c>
      <c r="X794" s="122" t="str">
        <f t="shared" si="89"/>
        <v/>
      </c>
      <c r="Y794" s="119">
        <f>SUMIF(Virkedager!C:C,"&lt;" &amp; H794,Virkedager!A:A)-SUMIF(Virkedager!C:C,"&lt;" &amp; X794,Virkedager!A:A)</f>
        <v>0</v>
      </c>
      <c r="Z794" s="121" t="str">
        <f t="shared" si="90"/>
        <v/>
      </c>
      <c r="AA794" s="123" t="str">
        <f t="shared" si="85"/>
        <v/>
      </c>
      <c r="AB794" s="124" t="str">
        <f t="shared" si="91"/>
        <v/>
      </c>
      <c r="AC794" s="172"/>
    </row>
    <row r="795" spans="2:29" s="139" customFormat="1" ht="15" x14ac:dyDescent="0.25">
      <c r="B795" s="141"/>
      <c r="C795" s="142"/>
      <c r="D795" s="147"/>
      <c r="E795" s="148"/>
      <c r="F795" s="143"/>
      <c r="G795" s="144"/>
      <c r="H795" s="143"/>
      <c r="I795" s="144"/>
      <c r="J795" s="145"/>
      <c r="K795" s="146"/>
      <c r="L795" s="116" t="s">
        <v>77</v>
      </c>
      <c r="M795" s="117" t="s">
        <v>137</v>
      </c>
      <c r="N795" s="118">
        <f t="shared" si="86"/>
        <v>0</v>
      </c>
      <c r="O795" s="118">
        <f t="shared" si="87"/>
        <v>0</v>
      </c>
      <c r="P795" s="119">
        <f>SUMIF(Virkedager!C:C,"&lt;" &amp; H795,Virkedager!A:A)-SUMIF(Virkedager!C:C,"&lt;" &amp; F795,Virkedager!A:A)</f>
        <v>0</v>
      </c>
      <c r="Q795" s="120" t="str">
        <f t="shared" si="88"/>
        <v>Operatøraksess</v>
      </c>
      <c r="R795" s="121">
        <f>MATCH(Q795,'SLA-parameter DRIFT'!A:A,0)</f>
        <v>16</v>
      </c>
      <c r="S795" s="118" t="e">
        <f>VLOOKUP(DATE(YEAR(F795),MONTH(F795),DAY(F795)),Virkedager!C:G,IF(E795="B",3,2),0)+INDEX('SLA-parameter DRIFT'!D:D,R795+2)</f>
        <v>#N/A</v>
      </c>
      <c r="T795" s="122" t="e">
        <f>VLOOKUP(DATE(YEAR(F795),MONTH(F795),DAY(F795)),Virkedager!C:G,2,0)+INDEX('SLA-parameter DRIFT'!B:B,R795+1)</f>
        <v>#N/A</v>
      </c>
      <c r="U795" s="173" t="e">
        <f>VLOOKUP(DATE(YEAR(F795),MONTH(F795),DAY(F795)),Virkedager!C:G,IF(E795="B",3,2)+INDEX('SLA-parameter DRIFT'!E:E,R795+0,0),0)+INDEX('SLA-parameter DRIFT'!D:D,R795+1)</f>
        <v>#N/A</v>
      </c>
      <c r="V795" s="122" t="e">
        <f>VLOOKUP(DATE(YEAR(F795),MONTH(F795),DAY(F795)),Virkedager!C:G,2,0)+INDEX('SLA-parameter DRIFT'!B:B,R795+2)</f>
        <v>#N/A</v>
      </c>
      <c r="W795" s="118" t="e">
        <f>VLOOKUP(DATE(YEAR(F795),MONTH(F795),DAY(F795)),Virkedager!C:G,IF(E795="B",4,3)+INDEX('SLA-parameter DRIFT'!E:E,R795+2,0),0)+INDEX('SLA-parameter DRIFT'!D:D,R795+2)</f>
        <v>#N/A</v>
      </c>
      <c r="X795" s="122" t="str">
        <f t="shared" si="89"/>
        <v/>
      </c>
      <c r="Y795" s="119">
        <f>SUMIF(Virkedager!C:C,"&lt;" &amp; H795,Virkedager!A:A)-SUMIF(Virkedager!C:C,"&lt;" &amp; X795,Virkedager!A:A)</f>
        <v>0</v>
      </c>
      <c r="Z795" s="121" t="str">
        <f t="shared" si="90"/>
        <v/>
      </c>
      <c r="AA795" s="123" t="str">
        <f t="shared" si="85"/>
        <v/>
      </c>
      <c r="AB795" s="124" t="str">
        <f t="shared" si="91"/>
        <v/>
      </c>
      <c r="AC795" s="172"/>
    </row>
    <row r="796" spans="2:29" s="139" customFormat="1" ht="15" x14ac:dyDescent="0.25">
      <c r="B796" s="141"/>
      <c r="C796" s="142"/>
      <c r="D796" s="147"/>
      <c r="E796" s="148"/>
      <c r="F796" s="143"/>
      <c r="G796" s="144"/>
      <c r="H796" s="143"/>
      <c r="I796" s="144"/>
      <c r="J796" s="145"/>
      <c r="K796" s="146"/>
      <c r="L796" s="116" t="s">
        <v>77</v>
      </c>
      <c r="M796" s="117" t="s">
        <v>137</v>
      </c>
      <c r="N796" s="118">
        <f t="shared" si="86"/>
        <v>0</v>
      </c>
      <c r="O796" s="118">
        <f t="shared" si="87"/>
        <v>0</v>
      </c>
      <c r="P796" s="119">
        <f>SUMIF(Virkedager!C:C,"&lt;" &amp; H796,Virkedager!A:A)-SUMIF(Virkedager!C:C,"&lt;" &amp; F796,Virkedager!A:A)</f>
        <v>0</v>
      </c>
      <c r="Q796" s="120" t="str">
        <f t="shared" si="88"/>
        <v>Operatøraksess</v>
      </c>
      <c r="R796" s="121">
        <f>MATCH(Q796,'SLA-parameter DRIFT'!A:A,0)</f>
        <v>16</v>
      </c>
      <c r="S796" s="118" t="e">
        <f>VLOOKUP(DATE(YEAR(F796),MONTH(F796),DAY(F796)),Virkedager!C:G,IF(E796="B",3,2),0)+INDEX('SLA-parameter DRIFT'!D:D,R796+2)</f>
        <v>#N/A</v>
      </c>
      <c r="T796" s="122" t="e">
        <f>VLOOKUP(DATE(YEAR(F796),MONTH(F796),DAY(F796)),Virkedager!C:G,2,0)+INDEX('SLA-parameter DRIFT'!B:B,R796+1)</f>
        <v>#N/A</v>
      </c>
      <c r="U796" s="173" t="e">
        <f>VLOOKUP(DATE(YEAR(F796),MONTH(F796),DAY(F796)),Virkedager!C:G,IF(E796="B",3,2)+INDEX('SLA-parameter DRIFT'!E:E,R796+0,0),0)+INDEX('SLA-parameter DRIFT'!D:D,R796+1)</f>
        <v>#N/A</v>
      </c>
      <c r="V796" s="122" t="e">
        <f>VLOOKUP(DATE(YEAR(F796),MONTH(F796),DAY(F796)),Virkedager!C:G,2,0)+INDEX('SLA-parameter DRIFT'!B:B,R796+2)</f>
        <v>#N/A</v>
      </c>
      <c r="W796" s="118" t="e">
        <f>VLOOKUP(DATE(YEAR(F796),MONTH(F796),DAY(F796)),Virkedager!C:G,IF(E796="B",4,3)+INDEX('SLA-parameter DRIFT'!E:E,R796+2,0),0)+INDEX('SLA-parameter DRIFT'!D:D,R796+2)</f>
        <v>#N/A</v>
      </c>
      <c r="X796" s="122" t="str">
        <f t="shared" si="89"/>
        <v/>
      </c>
      <c r="Y796" s="119">
        <f>SUMIF(Virkedager!C:C,"&lt;" &amp; H796,Virkedager!A:A)-SUMIF(Virkedager!C:C,"&lt;" &amp; X796,Virkedager!A:A)</f>
        <v>0</v>
      </c>
      <c r="Z796" s="121" t="str">
        <f t="shared" si="90"/>
        <v/>
      </c>
      <c r="AA796" s="123" t="str">
        <f t="shared" si="85"/>
        <v/>
      </c>
      <c r="AB796" s="124" t="str">
        <f t="shared" si="91"/>
        <v/>
      </c>
      <c r="AC796" s="172"/>
    </row>
    <row r="797" spans="2:29" s="139" customFormat="1" ht="15" x14ac:dyDescent="0.25">
      <c r="B797" s="141"/>
      <c r="C797" s="142"/>
      <c r="D797" s="147"/>
      <c r="E797" s="148"/>
      <c r="F797" s="143"/>
      <c r="G797" s="144"/>
      <c r="H797" s="143"/>
      <c r="I797" s="144"/>
      <c r="J797" s="145"/>
      <c r="K797" s="146"/>
      <c r="L797" s="116" t="s">
        <v>77</v>
      </c>
      <c r="M797" s="117" t="s">
        <v>137</v>
      </c>
      <c r="N797" s="118">
        <f t="shared" si="86"/>
        <v>0</v>
      </c>
      <c r="O797" s="118">
        <f t="shared" si="87"/>
        <v>0</v>
      </c>
      <c r="P797" s="119">
        <f>SUMIF(Virkedager!C:C,"&lt;" &amp; H797,Virkedager!A:A)-SUMIF(Virkedager!C:C,"&lt;" &amp; F797,Virkedager!A:A)</f>
        <v>0</v>
      </c>
      <c r="Q797" s="120" t="str">
        <f t="shared" si="88"/>
        <v>Operatøraksess</v>
      </c>
      <c r="R797" s="121">
        <f>MATCH(Q797,'SLA-parameter DRIFT'!A:A,0)</f>
        <v>16</v>
      </c>
      <c r="S797" s="118" t="e">
        <f>VLOOKUP(DATE(YEAR(F797),MONTH(F797),DAY(F797)),Virkedager!C:G,IF(E797="B",3,2),0)+INDEX('SLA-parameter DRIFT'!D:D,R797+2)</f>
        <v>#N/A</v>
      </c>
      <c r="T797" s="122" t="e">
        <f>VLOOKUP(DATE(YEAR(F797),MONTH(F797),DAY(F797)),Virkedager!C:G,2,0)+INDEX('SLA-parameter DRIFT'!B:B,R797+1)</f>
        <v>#N/A</v>
      </c>
      <c r="U797" s="173" t="e">
        <f>VLOOKUP(DATE(YEAR(F797),MONTH(F797),DAY(F797)),Virkedager!C:G,IF(E797="B",3,2)+INDEX('SLA-parameter DRIFT'!E:E,R797+0,0),0)+INDEX('SLA-parameter DRIFT'!D:D,R797+1)</f>
        <v>#N/A</v>
      </c>
      <c r="V797" s="122" t="e">
        <f>VLOOKUP(DATE(YEAR(F797),MONTH(F797),DAY(F797)),Virkedager!C:G,2,0)+INDEX('SLA-parameter DRIFT'!B:B,R797+2)</f>
        <v>#N/A</v>
      </c>
      <c r="W797" s="118" t="e">
        <f>VLOOKUP(DATE(YEAR(F797),MONTH(F797),DAY(F797)),Virkedager!C:G,IF(E797="B",4,3)+INDEX('SLA-parameter DRIFT'!E:E,R797+2,0),0)+INDEX('SLA-parameter DRIFT'!D:D,R797+2)</f>
        <v>#N/A</v>
      </c>
      <c r="X797" s="122" t="str">
        <f t="shared" si="89"/>
        <v/>
      </c>
      <c r="Y797" s="119">
        <f>SUMIF(Virkedager!C:C,"&lt;" &amp; H797,Virkedager!A:A)-SUMIF(Virkedager!C:C,"&lt;" &amp; X797,Virkedager!A:A)</f>
        <v>0</v>
      </c>
      <c r="Z797" s="121" t="str">
        <f t="shared" si="90"/>
        <v/>
      </c>
      <c r="AA797" s="123" t="str">
        <f t="shared" si="85"/>
        <v/>
      </c>
      <c r="AB797" s="124" t="str">
        <f t="shared" si="91"/>
        <v/>
      </c>
      <c r="AC797" s="172"/>
    </row>
    <row r="798" spans="2:29" s="139" customFormat="1" ht="15" x14ac:dyDescent="0.25">
      <c r="B798" s="141"/>
      <c r="C798" s="142"/>
      <c r="D798" s="147"/>
      <c r="E798" s="148"/>
      <c r="F798" s="143"/>
      <c r="G798" s="144"/>
      <c r="H798" s="143"/>
      <c r="I798" s="144"/>
      <c r="J798" s="145"/>
      <c r="K798" s="146"/>
      <c r="L798" s="116" t="s">
        <v>77</v>
      </c>
      <c r="M798" s="117" t="s">
        <v>137</v>
      </c>
      <c r="N798" s="118">
        <f t="shared" si="86"/>
        <v>0</v>
      </c>
      <c r="O798" s="118">
        <f t="shared" si="87"/>
        <v>0</v>
      </c>
      <c r="P798" s="119">
        <f>SUMIF(Virkedager!C:C,"&lt;" &amp; H798,Virkedager!A:A)-SUMIF(Virkedager!C:C,"&lt;" &amp; F798,Virkedager!A:A)</f>
        <v>0</v>
      </c>
      <c r="Q798" s="120" t="str">
        <f t="shared" si="88"/>
        <v>Operatøraksess</v>
      </c>
      <c r="R798" s="121">
        <f>MATCH(Q798,'SLA-parameter DRIFT'!A:A,0)</f>
        <v>16</v>
      </c>
      <c r="S798" s="118" t="e">
        <f>VLOOKUP(DATE(YEAR(F798),MONTH(F798),DAY(F798)),Virkedager!C:G,IF(E798="B",3,2),0)+INDEX('SLA-parameter DRIFT'!D:D,R798+2)</f>
        <v>#N/A</v>
      </c>
      <c r="T798" s="122" t="e">
        <f>VLOOKUP(DATE(YEAR(F798),MONTH(F798),DAY(F798)),Virkedager!C:G,2,0)+INDEX('SLA-parameter DRIFT'!B:B,R798+1)</f>
        <v>#N/A</v>
      </c>
      <c r="U798" s="173" t="e">
        <f>VLOOKUP(DATE(YEAR(F798),MONTH(F798),DAY(F798)),Virkedager!C:G,IF(E798="B",3,2)+INDEX('SLA-parameter DRIFT'!E:E,R798+0,0),0)+INDEX('SLA-parameter DRIFT'!D:D,R798+1)</f>
        <v>#N/A</v>
      </c>
      <c r="V798" s="122" t="e">
        <f>VLOOKUP(DATE(YEAR(F798),MONTH(F798),DAY(F798)),Virkedager!C:G,2,0)+INDEX('SLA-parameter DRIFT'!B:B,R798+2)</f>
        <v>#N/A</v>
      </c>
      <c r="W798" s="118" t="e">
        <f>VLOOKUP(DATE(YEAR(F798),MONTH(F798),DAY(F798)),Virkedager!C:G,IF(E798="B",4,3)+INDEX('SLA-parameter DRIFT'!E:E,R798+2,0),0)+INDEX('SLA-parameter DRIFT'!D:D,R798+2)</f>
        <v>#N/A</v>
      </c>
      <c r="X798" s="122" t="str">
        <f t="shared" si="89"/>
        <v/>
      </c>
      <c r="Y798" s="119">
        <f>SUMIF(Virkedager!C:C,"&lt;" &amp; H798,Virkedager!A:A)-SUMIF(Virkedager!C:C,"&lt;" &amp; X798,Virkedager!A:A)</f>
        <v>0</v>
      </c>
      <c r="Z798" s="121" t="str">
        <f t="shared" si="90"/>
        <v/>
      </c>
      <c r="AA798" s="123" t="str">
        <f t="shared" si="85"/>
        <v/>
      </c>
      <c r="AB798" s="124" t="str">
        <f t="shared" si="91"/>
        <v/>
      </c>
      <c r="AC798" s="172"/>
    </row>
    <row r="799" spans="2:29" s="139" customFormat="1" ht="15" x14ac:dyDescent="0.25">
      <c r="B799" s="141"/>
      <c r="C799" s="142"/>
      <c r="D799" s="147"/>
      <c r="E799" s="148"/>
      <c r="F799" s="143"/>
      <c r="G799" s="144"/>
      <c r="H799" s="143"/>
      <c r="I799" s="144"/>
      <c r="J799" s="145"/>
      <c r="K799" s="146"/>
      <c r="L799" s="116" t="s">
        <v>77</v>
      </c>
      <c r="M799" s="117" t="s">
        <v>137</v>
      </c>
      <c r="N799" s="118">
        <f t="shared" si="86"/>
        <v>0</v>
      </c>
      <c r="O799" s="118">
        <f t="shared" si="87"/>
        <v>0</v>
      </c>
      <c r="P799" s="119">
        <f>SUMIF(Virkedager!C:C,"&lt;" &amp; H799,Virkedager!A:A)-SUMIF(Virkedager!C:C,"&lt;" &amp; F799,Virkedager!A:A)</f>
        <v>0</v>
      </c>
      <c r="Q799" s="120" t="str">
        <f t="shared" si="88"/>
        <v>Operatøraksess</v>
      </c>
      <c r="R799" s="121">
        <f>MATCH(Q799,'SLA-parameter DRIFT'!A:A,0)</f>
        <v>16</v>
      </c>
      <c r="S799" s="118" t="e">
        <f>VLOOKUP(DATE(YEAR(F799),MONTH(F799),DAY(F799)),Virkedager!C:G,IF(E799="B",3,2),0)+INDEX('SLA-parameter DRIFT'!D:D,R799+2)</f>
        <v>#N/A</v>
      </c>
      <c r="T799" s="122" t="e">
        <f>VLOOKUP(DATE(YEAR(F799),MONTH(F799),DAY(F799)),Virkedager!C:G,2,0)+INDEX('SLA-parameter DRIFT'!B:B,R799+1)</f>
        <v>#N/A</v>
      </c>
      <c r="U799" s="173" t="e">
        <f>VLOOKUP(DATE(YEAR(F799),MONTH(F799),DAY(F799)),Virkedager!C:G,IF(E799="B",3,2)+INDEX('SLA-parameter DRIFT'!E:E,R799+0,0),0)+INDEX('SLA-parameter DRIFT'!D:D,R799+1)</f>
        <v>#N/A</v>
      </c>
      <c r="V799" s="122" t="e">
        <f>VLOOKUP(DATE(YEAR(F799),MONTH(F799),DAY(F799)),Virkedager!C:G,2,0)+INDEX('SLA-parameter DRIFT'!B:B,R799+2)</f>
        <v>#N/A</v>
      </c>
      <c r="W799" s="118" t="e">
        <f>VLOOKUP(DATE(YEAR(F799),MONTH(F799),DAY(F799)),Virkedager!C:G,IF(E799="B",4,3)+INDEX('SLA-parameter DRIFT'!E:E,R799+2,0),0)+INDEX('SLA-parameter DRIFT'!D:D,R799+2)</f>
        <v>#N/A</v>
      </c>
      <c r="X799" s="122" t="str">
        <f t="shared" si="89"/>
        <v/>
      </c>
      <c r="Y799" s="119">
        <f>SUMIF(Virkedager!C:C,"&lt;" &amp; H799,Virkedager!A:A)-SUMIF(Virkedager!C:C,"&lt;" &amp; X799,Virkedager!A:A)</f>
        <v>0</v>
      </c>
      <c r="Z799" s="121" t="str">
        <f t="shared" si="90"/>
        <v/>
      </c>
      <c r="AA799" s="123" t="str">
        <f t="shared" si="85"/>
        <v/>
      </c>
      <c r="AB799" s="124" t="str">
        <f t="shared" si="91"/>
        <v/>
      </c>
      <c r="AC799" s="172"/>
    </row>
    <row r="800" spans="2:29" s="139" customFormat="1" ht="15" x14ac:dyDescent="0.25">
      <c r="B800" s="141"/>
      <c r="C800" s="142"/>
      <c r="D800" s="147"/>
      <c r="E800" s="148"/>
      <c r="F800" s="143"/>
      <c r="G800" s="144"/>
      <c r="H800" s="143"/>
      <c r="I800" s="144"/>
      <c r="J800" s="145"/>
      <c r="K800" s="146"/>
      <c r="L800" s="116" t="s">
        <v>77</v>
      </c>
      <c r="M800" s="117" t="s">
        <v>137</v>
      </c>
      <c r="N800" s="118">
        <f t="shared" si="86"/>
        <v>0</v>
      </c>
      <c r="O800" s="118">
        <f t="shared" si="87"/>
        <v>0</v>
      </c>
      <c r="P800" s="119">
        <f>SUMIF(Virkedager!C:C,"&lt;" &amp; H800,Virkedager!A:A)-SUMIF(Virkedager!C:C,"&lt;" &amp; F800,Virkedager!A:A)</f>
        <v>0</v>
      </c>
      <c r="Q800" s="120" t="str">
        <f t="shared" si="88"/>
        <v>Operatøraksess</v>
      </c>
      <c r="R800" s="121">
        <f>MATCH(Q800,'SLA-parameter DRIFT'!A:A,0)</f>
        <v>16</v>
      </c>
      <c r="S800" s="118" t="e">
        <f>VLOOKUP(DATE(YEAR(F800),MONTH(F800),DAY(F800)),Virkedager!C:G,IF(E800="B",3,2),0)+INDEX('SLA-parameter DRIFT'!D:D,R800+2)</f>
        <v>#N/A</v>
      </c>
      <c r="T800" s="122" t="e">
        <f>VLOOKUP(DATE(YEAR(F800),MONTH(F800),DAY(F800)),Virkedager!C:G,2,0)+INDEX('SLA-parameter DRIFT'!B:B,R800+1)</f>
        <v>#N/A</v>
      </c>
      <c r="U800" s="173" t="e">
        <f>VLOOKUP(DATE(YEAR(F800),MONTH(F800),DAY(F800)),Virkedager!C:G,IF(E800="B",3,2)+INDEX('SLA-parameter DRIFT'!E:E,R800+0,0),0)+INDEX('SLA-parameter DRIFT'!D:D,R800+1)</f>
        <v>#N/A</v>
      </c>
      <c r="V800" s="122" t="e">
        <f>VLOOKUP(DATE(YEAR(F800),MONTH(F800),DAY(F800)),Virkedager!C:G,2,0)+INDEX('SLA-parameter DRIFT'!B:B,R800+2)</f>
        <v>#N/A</v>
      </c>
      <c r="W800" s="118" t="e">
        <f>VLOOKUP(DATE(YEAR(F800),MONTH(F800),DAY(F800)),Virkedager!C:G,IF(E800="B",4,3)+INDEX('SLA-parameter DRIFT'!E:E,R800+2,0),0)+INDEX('SLA-parameter DRIFT'!D:D,R800+2)</f>
        <v>#N/A</v>
      </c>
      <c r="X800" s="122" t="str">
        <f t="shared" si="89"/>
        <v/>
      </c>
      <c r="Y800" s="119">
        <f>SUMIF(Virkedager!C:C,"&lt;" &amp; H800,Virkedager!A:A)-SUMIF(Virkedager!C:C,"&lt;" &amp; X800,Virkedager!A:A)</f>
        <v>0</v>
      </c>
      <c r="Z800" s="121" t="str">
        <f t="shared" si="90"/>
        <v/>
      </c>
      <c r="AA800" s="123" t="str">
        <f t="shared" si="85"/>
        <v/>
      </c>
      <c r="AB800" s="124" t="str">
        <f t="shared" si="91"/>
        <v/>
      </c>
      <c r="AC800" s="172"/>
    </row>
    <row r="801" spans="2:29" s="139" customFormat="1" ht="15" x14ac:dyDescent="0.25">
      <c r="B801" s="141"/>
      <c r="C801" s="142"/>
      <c r="D801" s="147"/>
      <c r="E801" s="148"/>
      <c r="F801" s="143"/>
      <c r="G801" s="144"/>
      <c r="H801" s="143"/>
      <c r="I801" s="144"/>
      <c r="J801" s="145"/>
      <c r="K801" s="146"/>
      <c r="L801" s="116" t="s">
        <v>77</v>
      </c>
      <c r="M801" s="117" t="s">
        <v>137</v>
      </c>
      <c r="N801" s="118">
        <f t="shared" si="86"/>
        <v>0</v>
      </c>
      <c r="O801" s="118">
        <f t="shared" si="87"/>
        <v>0</v>
      </c>
      <c r="P801" s="119">
        <f>SUMIF(Virkedager!C:C,"&lt;" &amp; H801,Virkedager!A:A)-SUMIF(Virkedager!C:C,"&lt;" &amp; F801,Virkedager!A:A)</f>
        <v>0</v>
      </c>
      <c r="Q801" s="120" t="str">
        <f t="shared" si="88"/>
        <v>Operatøraksess</v>
      </c>
      <c r="R801" s="121">
        <f>MATCH(Q801,'SLA-parameter DRIFT'!A:A,0)</f>
        <v>16</v>
      </c>
      <c r="S801" s="118" t="e">
        <f>VLOOKUP(DATE(YEAR(F801),MONTH(F801),DAY(F801)),Virkedager!C:G,IF(E801="B",3,2),0)+INDEX('SLA-parameter DRIFT'!D:D,R801+2)</f>
        <v>#N/A</v>
      </c>
      <c r="T801" s="122" t="e">
        <f>VLOOKUP(DATE(YEAR(F801),MONTH(F801),DAY(F801)),Virkedager!C:G,2,0)+INDEX('SLA-parameter DRIFT'!B:B,R801+1)</f>
        <v>#N/A</v>
      </c>
      <c r="U801" s="173" t="e">
        <f>VLOOKUP(DATE(YEAR(F801),MONTH(F801),DAY(F801)),Virkedager!C:G,IF(E801="B",3,2)+INDEX('SLA-parameter DRIFT'!E:E,R801+0,0),0)+INDEX('SLA-parameter DRIFT'!D:D,R801+1)</f>
        <v>#N/A</v>
      </c>
      <c r="V801" s="122" t="e">
        <f>VLOOKUP(DATE(YEAR(F801),MONTH(F801),DAY(F801)),Virkedager!C:G,2,0)+INDEX('SLA-parameter DRIFT'!B:B,R801+2)</f>
        <v>#N/A</v>
      </c>
      <c r="W801" s="118" t="e">
        <f>VLOOKUP(DATE(YEAR(F801),MONTH(F801),DAY(F801)),Virkedager!C:G,IF(E801="B",4,3)+INDEX('SLA-parameter DRIFT'!E:E,R801+2,0),0)+INDEX('SLA-parameter DRIFT'!D:D,R801+2)</f>
        <v>#N/A</v>
      </c>
      <c r="X801" s="122" t="str">
        <f t="shared" si="89"/>
        <v/>
      </c>
      <c r="Y801" s="119">
        <f>SUMIF(Virkedager!C:C,"&lt;" &amp; H801,Virkedager!A:A)-SUMIF(Virkedager!C:C,"&lt;" &amp; X801,Virkedager!A:A)</f>
        <v>0</v>
      </c>
      <c r="Z801" s="121" t="str">
        <f t="shared" si="90"/>
        <v/>
      </c>
      <c r="AA801" s="123" t="str">
        <f t="shared" si="85"/>
        <v/>
      </c>
      <c r="AB801" s="124" t="str">
        <f t="shared" si="91"/>
        <v/>
      </c>
      <c r="AC801" s="172"/>
    </row>
    <row r="802" spans="2:29" s="139" customFormat="1" ht="15" x14ac:dyDescent="0.25">
      <c r="B802" s="141"/>
      <c r="C802" s="142"/>
      <c r="D802" s="147"/>
      <c r="E802" s="148"/>
      <c r="F802" s="143"/>
      <c r="G802" s="144"/>
      <c r="H802" s="143"/>
      <c r="I802" s="144"/>
      <c r="J802" s="145"/>
      <c r="K802" s="146"/>
      <c r="L802" s="116" t="s">
        <v>77</v>
      </c>
      <c r="M802" s="117" t="s">
        <v>137</v>
      </c>
      <c r="N802" s="118">
        <f t="shared" si="86"/>
        <v>0</v>
      </c>
      <c r="O802" s="118">
        <f t="shared" si="87"/>
        <v>0</v>
      </c>
      <c r="P802" s="119">
        <f>SUMIF(Virkedager!C:C,"&lt;" &amp; H802,Virkedager!A:A)-SUMIF(Virkedager!C:C,"&lt;" &amp; F802,Virkedager!A:A)</f>
        <v>0</v>
      </c>
      <c r="Q802" s="120" t="str">
        <f t="shared" si="88"/>
        <v>Operatøraksess</v>
      </c>
      <c r="R802" s="121">
        <f>MATCH(Q802,'SLA-parameter DRIFT'!A:A,0)</f>
        <v>16</v>
      </c>
      <c r="S802" s="118" t="e">
        <f>VLOOKUP(DATE(YEAR(F802),MONTH(F802),DAY(F802)),Virkedager!C:G,IF(E802="B",3,2),0)+INDEX('SLA-parameter DRIFT'!D:D,R802+2)</f>
        <v>#N/A</v>
      </c>
      <c r="T802" s="122" t="e">
        <f>VLOOKUP(DATE(YEAR(F802),MONTH(F802),DAY(F802)),Virkedager!C:G,2,0)+INDEX('SLA-parameter DRIFT'!B:B,R802+1)</f>
        <v>#N/A</v>
      </c>
      <c r="U802" s="173" t="e">
        <f>VLOOKUP(DATE(YEAR(F802),MONTH(F802),DAY(F802)),Virkedager!C:G,IF(E802="B",3,2)+INDEX('SLA-parameter DRIFT'!E:E,R802+0,0),0)+INDEX('SLA-parameter DRIFT'!D:D,R802+1)</f>
        <v>#N/A</v>
      </c>
      <c r="V802" s="122" t="e">
        <f>VLOOKUP(DATE(YEAR(F802),MONTH(F802),DAY(F802)),Virkedager!C:G,2,0)+INDEX('SLA-parameter DRIFT'!B:B,R802+2)</f>
        <v>#N/A</v>
      </c>
      <c r="W802" s="118" t="e">
        <f>VLOOKUP(DATE(YEAR(F802),MONTH(F802),DAY(F802)),Virkedager!C:G,IF(E802="B",4,3)+INDEX('SLA-parameter DRIFT'!E:E,R802+2,0),0)+INDEX('SLA-parameter DRIFT'!D:D,R802+2)</f>
        <v>#N/A</v>
      </c>
      <c r="X802" s="122" t="str">
        <f t="shared" si="89"/>
        <v/>
      </c>
      <c r="Y802" s="119">
        <f>SUMIF(Virkedager!C:C,"&lt;" &amp; H802,Virkedager!A:A)-SUMIF(Virkedager!C:C,"&lt;" &amp; X802,Virkedager!A:A)</f>
        <v>0</v>
      </c>
      <c r="Z802" s="121" t="str">
        <f t="shared" si="90"/>
        <v/>
      </c>
      <c r="AA802" s="123" t="str">
        <f t="shared" si="85"/>
        <v/>
      </c>
      <c r="AB802" s="124" t="str">
        <f t="shared" si="91"/>
        <v/>
      </c>
      <c r="AC802" s="172"/>
    </row>
    <row r="803" spans="2:29" s="139" customFormat="1" ht="15" x14ac:dyDescent="0.25">
      <c r="B803" s="141"/>
      <c r="C803" s="142"/>
      <c r="D803" s="147"/>
      <c r="E803" s="148"/>
      <c r="F803" s="143"/>
      <c r="G803" s="144"/>
      <c r="H803" s="143"/>
      <c r="I803" s="144"/>
      <c r="J803" s="145"/>
      <c r="K803" s="146"/>
      <c r="L803" s="116" t="s">
        <v>77</v>
      </c>
      <c r="M803" s="117" t="s">
        <v>137</v>
      </c>
      <c r="N803" s="118">
        <f t="shared" si="86"/>
        <v>0</v>
      </c>
      <c r="O803" s="118">
        <f t="shared" si="87"/>
        <v>0</v>
      </c>
      <c r="P803" s="119">
        <f>SUMIF(Virkedager!C:C,"&lt;" &amp; H803,Virkedager!A:A)-SUMIF(Virkedager!C:C,"&lt;" &amp; F803,Virkedager!A:A)</f>
        <v>0</v>
      </c>
      <c r="Q803" s="120" t="str">
        <f t="shared" si="88"/>
        <v>Operatøraksess</v>
      </c>
      <c r="R803" s="121">
        <f>MATCH(Q803,'SLA-parameter DRIFT'!A:A,0)</f>
        <v>16</v>
      </c>
      <c r="S803" s="118" t="e">
        <f>VLOOKUP(DATE(YEAR(F803),MONTH(F803),DAY(F803)),Virkedager!C:G,IF(E803="B",3,2),0)+INDEX('SLA-parameter DRIFT'!D:D,R803+2)</f>
        <v>#N/A</v>
      </c>
      <c r="T803" s="122" t="e">
        <f>VLOOKUP(DATE(YEAR(F803),MONTH(F803),DAY(F803)),Virkedager!C:G,2,0)+INDEX('SLA-parameter DRIFT'!B:B,R803+1)</f>
        <v>#N/A</v>
      </c>
      <c r="U803" s="173" t="e">
        <f>VLOOKUP(DATE(YEAR(F803),MONTH(F803),DAY(F803)),Virkedager!C:G,IF(E803="B",3,2)+INDEX('SLA-parameter DRIFT'!E:E,R803+0,0),0)+INDEX('SLA-parameter DRIFT'!D:D,R803+1)</f>
        <v>#N/A</v>
      </c>
      <c r="V803" s="122" t="e">
        <f>VLOOKUP(DATE(YEAR(F803),MONTH(F803),DAY(F803)),Virkedager!C:G,2,0)+INDEX('SLA-parameter DRIFT'!B:B,R803+2)</f>
        <v>#N/A</v>
      </c>
      <c r="W803" s="118" t="e">
        <f>VLOOKUP(DATE(YEAR(F803),MONTH(F803),DAY(F803)),Virkedager!C:G,IF(E803="B",4,3)+INDEX('SLA-parameter DRIFT'!E:E,R803+2,0),0)+INDEX('SLA-parameter DRIFT'!D:D,R803+2)</f>
        <v>#N/A</v>
      </c>
      <c r="X803" s="122" t="str">
        <f t="shared" si="89"/>
        <v/>
      </c>
      <c r="Y803" s="119">
        <f>SUMIF(Virkedager!C:C,"&lt;" &amp; H803,Virkedager!A:A)-SUMIF(Virkedager!C:C,"&lt;" &amp; X803,Virkedager!A:A)</f>
        <v>0</v>
      </c>
      <c r="Z803" s="121" t="str">
        <f t="shared" si="90"/>
        <v/>
      </c>
      <c r="AA803" s="123" t="str">
        <f t="shared" si="85"/>
        <v/>
      </c>
      <c r="AB803" s="124" t="str">
        <f t="shared" si="91"/>
        <v/>
      </c>
      <c r="AC803" s="172"/>
    </row>
    <row r="804" spans="2:29" s="139" customFormat="1" ht="15" x14ac:dyDescent="0.25">
      <c r="B804" s="141"/>
      <c r="C804" s="142"/>
      <c r="D804" s="147"/>
      <c r="E804" s="148"/>
      <c r="F804" s="143"/>
      <c r="G804" s="144"/>
      <c r="H804" s="143"/>
      <c r="I804" s="144"/>
      <c r="J804" s="145"/>
      <c r="K804" s="146"/>
      <c r="L804" s="116" t="s">
        <v>77</v>
      </c>
      <c r="M804" s="117" t="s">
        <v>137</v>
      </c>
      <c r="N804" s="118">
        <f t="shared" si="86"/>
        <v>0</v>
      </c>
      <c r="O804" s="118">
        <f t="shared" si="87"/>
        <v>0</v>
      </c>
      <c r="P804" s="119">
        <f>SUMIF(Virkedager!C:C,"&lt;" &amp; H804,Virkedager!A:A)-SUMIF(Virkedager!C:C,"&lt;" &amp; F804,Virkedager!A:A)</f>
        <v>0</v>
      </c>
      <c r="Q804" s="120" t="str">
        <f t="shared" si="88"/>
        <v>Operatøraksess</v>
      </c>
      <c r="R804" s="121">
        <f>MATCH(Q804,'SLA-parameter DRIFT'!A:A,0)</f>
        <v>16</v>
      </c>
      <c r="S804" s="118" t="e">
        <f>VLOOKUP(DATE(YEAR(F804),MONTH(F804),DAY(F804)),Virkedager!C:G,IF(E804="B",3,2),0)+INDEX('SLA-parameter DRIFT'!D:D,R804+2)</f>
        <v>#N/A</v>
      </c>
      <c r="T804" s="122" t="e">
        <f>VLOOKUP(DATE(YEAR(F804),MONTH(F804),DAY(F804)),Virkedager!C:G,2,0)+INDEX('SLA-parameter DRIFT'!B:B,R804+1)</f>
        <v>#N/A</v>
      </c>
      <c r="U804" s="173" t="e">
        <f>VLOOKUP(DATE(YEAR(F804),MONTH(F804),DAY(F804)),Virkedager!C:G,IF(E804="B",3,2)+INDEX('SLA-parameter DRIFT'!E:E,R804+0,0),0)+INDEX('SLA-parameter DRIFT'!D:D,R804+1)</f>
        <v>#N/A</v>
      </c>
      <c r="V804" s="122" t="e">
        <f>VLOOKUP(DATE(YEAR(F804),MONTH(F804),DAY(F804)),Virkedager!C:G,2,0)+INDEX('SLA-parameter DRIFT'!B:B,R804+2)</f>
        <v>#N/A</v>
      </c>
      <c r="W804" s="118" t="e">
        <f>VLOOKUP(DATE(YEAR(F804),MONTH(F804),DAY(F804)),Virkedager!C:G,IF(E804="B",4,3)+INDEX('SLA-parameter DRIFT'!E:E,R804+2,0),0)+INDEX('SLA-parameter DRIFT'!D:D,R804+2)</f>
        <v>#N/A</v>
      </c>
      <c r="X804" s="122" t="str">
        <f t="shared" si="89"/>
        <v/>
      </c>
      <c r="Y804" s="119">
        <f>SUMIF(Virkedager!C:C,"&lt;" &amp; H804,Virkedager!A:A)-SUMIF(Virkedager!C:C,"&lt;" &amp; X804,Virkedager!A:A)</f>
        <v>0</v>
      </c>
      <c r="Z804" s="121" t="str">
        <f t="shared" si="90"/>
        <v/>
      </c>
      <c r="AA804" s="123" t="str">
        <f t="shared" si="85"/>
        <v/>
      </c>
      <c r="AB804" s="124" t="str">
        <f t="shared" si="91"/>
        <v/>
      </c>
      <c r="AC804" s="172"/>
    </row>
    <row r="805" spans="2:29" s="139" customFormat="1" ht="15" x14ac:dyDescent="0.25">
      <c r="B805" s="141"/>
      <c r="C805" s="142"/>
      <c r="D805" s="147"/>
      <c r="E805" s="148"/>
      <c r="F805" s="143"/>
      <c r="G805" s="144"/>
      <c r="H805" s="143"/>
      <c r="I805" s="144"/>
      <c r="J805" s="145"/>
      <c r="K805" s="146"/>
      <c r="L805" s="116" t="s">
        <v>77</v>
      </c>
      <c r="M805" s="117" t="s">
        <v>137</v>
      </c>
      <c r="N805" s="118">
        <f t="shared" si="86"/>
        <v>0</v>
      </c>
      <c r="O805" s="118">
        <f t="shared" si="87"/>
        <v>0</v>
      </c>
      <c r="P805" s="119">
        <f>SUMIF(Virkedager!C:C,"&lt;" &amp; H805,Virkedager!A:A)-SUMIF(Virkedager!C:C,"&lt;" &amp; F805,Virkedager!A:A)</f>
        <v>0</v>
      </c>
      <c r="Q805" s="120" t="str">
        <f t="shared" si="88"/>
        <v>Operatøraksess</v>
      </c>
      <c r="R805" s="121">
        <f>MATCH(Q805,'SLA-parameter DRIFT'!A:A,0)</f>
        <v>16</v>
      </c>
      <c r="S805" s="118" t="e">
        <f>VLOOKUP(DATE(YEAR(F805),MONTH(F805),DAY(F805)),Virkedager!C:G,IF(E805="B",3,2),0)+INDEX('SLA-parameter DRIFT'!D:D,R805+2)</f>
        <v>#N/A</v>
      </c>
      <c r="T805" s="122" t="e">
        <f>VLOOKUP(DATE(YEAR(F805),MONTH(F805),DAY(F805)),Virkedager!C:G,2,0)+INDEX('SLA-parameter DRIFT'!B:B,R805+1)</f>
        <v>#N/A</v>
      </c>
      <c r="U805" s="173" t="e">
        <f>VLOOKUP(DATE(YEAR(F805),MONTH(F805),DAY(F805)),Virkedager!C:G,IF(E805="B",3,2)+INDEX('SLA-parameter DRIFT'!E:E,R805+0,0),0)+INDEX('SLA-parameter DRIFT'!D:D,R805+1)</f>
        <v>#N/A</v>
      </c>
      <c r="V805" s="122" t="e">
        <f>VLOOKUP(DATE(YEAR(F805),MONTH(F805),DAY(F805)),Virkedager!C:G,2,0)+INDEX('SLA-parameter DRIFT'!B:B,R805+2)</f>
        <v>#N/A</v>
      </c>
      <c r="W805" s="118" t="e">
        <f>VLOOKUP(DATE(YEAR(F805),MONTH(F805),DAY(F805)),Virkedager!C:G,IF(E805="B",4,3)+INDEX('SLA-parameter DRIFT'!E:E,R805+2,0),0)+INDEX('SLA-parameter DRIFT'!D:D,R805+2)</f>
        <v>#N/A</v>
      </c>
      <c r="X805" s="122" t="str">
        <f t="shared" si="89"/>
        <v/>
      </c>
      <c r="Y805" s="119">
        <f>SUMIF(Virkedager!C:C,"&lt;" &amp; H805,Virkedager!A:A)-SUMIF(Virkedager!C:C,"&lt;" &amp; X805,Virkedager!A:A)</f>
        <v>0</v>
      </c>
      <c r="Z805" s="121" t="str">
        <f t="shared" si="90"/>
        <v/>
      </c>
      <c r="AA805" s="123" t="str">
        <f t="shared" si="85"/>
        <v/>
      </c>
      <c r="AB805" s="124" t="str">
        <f t="shared" si="91"/>
        <v/>
      </c>
      <c r="AC805" s="172"/>
    </row>
    <row r="806" spans="2:29" s="139" customFormat="1" ht="15" x14ac:dyDescent="0.25">
      <c r="B806" s="141"/>
      <c r="C806" s="142"/>
      <c r="D806" s="147"/>
      <c r="E806" s="148"/>
      <c r="F806" s="143"/>
      <c r="G806" s="144"/>
      <c r="H806" s="143"/>
      <c r="I806" s="144"/>
      <c r="J806" s="145"/>
      <c r="K806" s="146"/>
      <c r="L806" s="116" t="s">
        <v>77</v>
      </c>
      <c r="M806" s="117" t="s">
        <v>137</v>
      </c>
      <c r="N806" s="118">
        <f t="shared" si="86"/>
        <v>0</v>
      </c>
      <c r="O806" s="118">
        <f t="shared" si="87"/>
        <v>0</v>
      </c>
      <c r="P806" s="119">
        <f>SUMIF(Virkedager!C:C,"&lt;" &amp; H806,Virkedager!A:A)-SUMIF(Virkedager!C:C,"&lt;" &amp; F806,Virkedager!A:A)</f>
        <v>0</v>
      </c>
      <c r="Q806" s="120" t="str">
        <f t="shared" si="88"/>
        <v>Operatøraksess</v>
      </c>
      <c r="R806" s="121">
        <f>MATCH(Q806,'SLA-parameter DRIFT'!A:A,0)</f>
        <v>16</v>
      </c>
      <c r="S806" s="118" t="e">
        <f>VLOOKUP(DATE(YEAR(F806),MONTH(F806),DAY(F806)),Virkedager!C:G,IF(E806="B",3,2),0)+INDEX('SLA-parameter DRIFT'!D:D,R806+2)</f>
        <v>#N/A</v>
      </c>
      <c r="T806" s="122" t="e">
        <f>VLOOKUP(DATE(YEAR(F806),MONTH(F806),DAY(F806)),Virkedager!C:G,2,0)+INDEX('SLA-parameter DRIFT'!B:B,R806+1)</f>
        <v>#N/A</v>
      </c>
      <c r="U806" s="173" t="e">
        <f>VLOOKUP(DATE(YEAR(F806),MONTH(F806),DAY(F806)),Virkedager!C:G,IF(E806="B",3,2)+INDEX('SLA-parameter DRIFT'!E:E,R806+0,0),0)+INDEX('SLA-parameter DRIFT'!D:D,R806+1)</f>
        <v>#N/A</v>
      </c>
      <c r="V806" s="122" t="e">
        <f>VLOOKUP(DATE(YEAR(F806),MONTH(F806),DAY(F806)),Virkedager!C:G,2,0)+INDEX('SLA-parameter DRIFT'!B:B,R806+2)</f>
        <v>#N/A</v>
      </c>
      <c r="W806" s="118" t="e">
        <f>VLOOKUP(DATE(YEAR(F806),MONTH(F806),DAY(F806)),Virkedager!C:G,IF(E806="B",4,3)+INDEX('SLA-parameter DRIFT'!E:E,R806+2,0),0)+INDEX('SLA-parameter DRIFT'!D:D,R806+2)</f>
        <v>#N/A</v>
      </c>
      <c r="X806" s="122" t="str">
        <f t="shared" si="89"/>
        <v/>
      </c>
      <c r="Y806" s="119">
        <f>SUMIF(Virkedager!C:C,"&lt;" &amp; H806,Virkedager!A:A)-SUMIF(Virkedager!C:C,"&lt;" &amp; X806,Virkedager!A:A)</f>
        <v>0</v>
      </c>
      <c r="Z806" s="121" t="str">
        <f t="shared" si="90"/>
        <v/>
      </c>
      <c r="AA806" s="123" t="str">
        <f t="shared" si="85"/>
        <v/>
      </c>
      <c r="AB806" s="124" t="str">
        <f t="shared" si="91"/>
        <v/>
      </c>
      <c r="AC806" s="172"/>
    </row>
    <row r="807" spans="2:29" s="139" customFormat="1" ht="15" x14ac:dyDescent="0.25">
      <c r="B807" s="141"/>
      <c r="C807" s="142"/>
      <c r="D807" s="147"/>
      <c r="E807" s="148"/>
      <c r="F807" s="143"/>
      <c r="G807" s="144"/>
      <c r="H807" s="143"/>
      <c r="I807" s="144"/>
      <c r="J807" s="145"/>
      <c r="K807" s="146"/>
      <c r="L807" s="116" t="s">
        <v>77</v>
      </c>
      <c r="M807" s="117" t="s">
        <v>137</v>
      </c>
      <c r="N807" s="118">
        <f t="shared" si="86"/>
        <v>0</v>
      </c>
      <c r="O807" s="118">
        <f t="shared" si="87"/>
        <v>0</v>
      </c>
      <c r="P807" s="119">
        <f>SUMIF(Virkedager!C:C,"&lt;" &amp; H807,Virkedager!A:A)-SUMIF(Virkedager!C:C,"&lt;" &amp; F807,Virkedager!A:A)</f>
        <v>0</v>
      </c>
      <c r="Q807" s="120" t="str">
        <f t="shared" si="88"/>
        <v>Operatøraksess</v>
      </c>
      <c r="R807" s="121">
        <f>MATCH(Q807,'SLA-parameter DRIFT'!A:A,0)</f>
        <v>16</v>
      </c>
      <c r="S807" s="118" t="e">
        <f>VLOOKUP(DATE(YEAR(F807),MONTH(F807),DAY(F807)),Virkedager!C:G,IF(E807="B",3,2),0)+INDEX('SLA-parameter DRIFT'!D:D,R807+2)</f>
        <v>#N/A</v>
      </c>
      <c r="T807" s="122" t="e">
        <f>VLOOKUP(DATE(YEAR(F807),MONTH(F807),DAY(F807)),Virkedager!C:G,2,0)+INDEX('SLA-parameter DRIFT'!B:B,R807+1)</f>
        <v>#N/A</v>
      </c>
      <c r="U807" s="173" t="e">
        <f>VLOOKUP(DATE(YEAR(F807),MONTH(F807),DAY(F807)),Virkedager!C:G,IF(E807="B",3,2)+INDEX('SLA-parameter DRIFT'!E:E,R807+0,0),0)+INDEX('SLA-parameter DRIFT'!D:D,R807+1)</f>
        <v>#N/A</v>
      </c>
      <c r="V807" s="122" t="e">
        <f>VLOOKUP(DATE(YEAR(F807),MONTH(F807),DAY(F807)),Virkedager!C:G,2,0)+INDEX('SLA-parameter DRIFT'!B:B,R807+2)</f>
        <v>#N/A</v>
      </c>
      <c r="W807" s="118" t="e">
        <f>VLOOKUP(DATE(YEAR(F807),MONTH(F807),DAY(F807)),Virkedager!C:G,IF(E807="B",4,3)+INDEX('SLA-parameter DRIFT'!E:E,R807+2,0),0)+INDEX('SLA-parameter DRIFT'!D:D,R807+2)</f>
        <v>#N/A</v>
      </c>
      <c r="X807" s="122" t="str">
        <f t="shared" si="89"/>
        <v/>
      </c>
      <c r="Y807" s="119">
        <f>SUMIF(Virkedager!C:C,"&lt;" &amp; H807,Virkedager!A:A)-SUMIF(Virkedager!C:C,"&lt;" &amp; X807,Virkedager!A:A)</f>
        <v>0</v>
      </c>
      <c r="Z807" s="121" t="str">
        <f t="shared" si="90"/>
        <v/>
      </c>
      <c r="AA807" s="123" t="str">
        <f t="shared" si="85"/>
        <v/>
      </c>
      <c r="AB807" s="124" t="str">
        <f t="shared" si="91"/>
        <v/>
      </c>
      <c r="AC807" s="172"/>
    </row>
    <row r="808" spans="2:29" s="139" customFormat="1" ht="15" x14ac:dyDescent="0.25">
      <c r="B808" s="141"/>
      <c r="C808" s="142"/>
      <c r="D808" s="147"/>
      <c r="E808" s="148"/>
      <c r="F808" s="143"/>
      <c r="G808" s="144"/>
      <c r="H808" s="143"/>
      <c r="I808" s="144"/>
      <c r="J808" s="145"/>
      <c r="K808" s="146"/>
      <c r="L808" s="116" t="s">
        <v>77</v>
      </c>
      <c r="M808" s="117" t="s">
        <v>137</v>
      </c>
      <c r="N808" s="118">
        <f t="shared" si="86"/>
        <v>0</v>
      </c>
      <c r="O808" s="118">
        <f t="shared" si="87"/>
        <v>0</v>
      </c>
      <c r="P808" s="119">
        <f>SUMIF(Virkedager!C:C,"&lt;" &amp; H808,Virkedager!A:A)-SUMIF(Virkedager!C:C,"&lt;" &amp; F808,Virkedager!A:A)</f>
        <v>0</v>
      </c>
      <c r="Q808" s="120" t="str">
        <f t="shared" si="88"/>
        <v>Operatøraksess</v>
      </c>
      <c r="R808" s="121">
        <f>MATCH(Q808,'SLA-parameter DRIFT'!A:A,0)</f>
        <v>16</v>
      </c>
      <c r="S808" s="118" t="e">
        <f>VLOOKUP(DATE(YEAR(F808),MONTH(F808),DAY(F808)),Virkedager!C:G,IF(E808="B",3,2),0)+INDEX('SLA-parameter DRIFT'!D:D,R808+2)</f>
        <v>#N/A</v>
      </c>
      <c r="T808" s="122" t="e">
        <f>VLOOKUP(DATE(YEAR(F808),MONTH(F808),DAY(F808)),Virkedager!C:G,2,0)+INDEX('SLA-parameter DRIFT'!B:B,R808+1)</f>
        <v>#N/A</v>
      </c>
      <c r="U808" s="173" t="e">
        <f>VLOOKUP(DATE(YEAR(F808),MONTH(F808),DAY(F808)),Virkedager!C:G,IF(E808="B",3,2)+INDEX('SLA-parameter DRIFT'!E:E,R808+0,0),0)+INDEX('SLA-parameter DRIFT'!D:D,R808+1)</f>
        <v>#N/A</v>
      </c>
      <c r="V808" s="122" t="e">
        <f>VLOOKUP(DATE(YEAR(F808),MONTH(F808),DAY(F808)),Virkedager!C:G,2,0)+INDEX('SLA-parameter DRIFT'!B:B,R808+2)</f>
        <v>#N/A</v>
      </c>
      <c r="W808" s="118" t="e">
        <f>VLOOKUP(DATE(YEAR(F808),MONTH(F808),DAY(F808)),Virkedager!C:G,IF(E808="B",4,3)+INDEX('SLA-parameter DRIFT'!E:E,R808+2,0),0)+INDEX('SLA-parameter DRIFT'!D:D,R808+2)</f>
        <v>#N/A</v>
      </c>
      <c r="X808" s="122" t="str">
        <f t="shared" si="89"/>
        <v/>
      </c>
      <c r="Y808" s="119">
        <f>SUMIF(Virkedager!C:C,"&lt;" &amp; H808,Virkedager!A:A)-SUMIF(Virkedager!C:C,"&lt;" &amp; X808,Virkedager!A:A)</f>
        <v>0</v>
      </c>
      <c r="Z808" s="121" t="str">
        <f t="shared" si="90"/>
        <v/>
      </c>
      <c r="AA808" s="123" t="str">
        <f t="shared" si="85"/>
        <v/>
      </c>
      <c r="AB808" s="124" t="str">
        <f t="shared" si="91"/>
        <v/>
      </c>
      <c r="AC808" s="172"/>
    </row>
    <row r="809" spans="2:29" s="139" customFormat="1" ht="15" x14ac:dyDescent="0.25">
      <c r="B809" s="141"/>
      <c r="C809" s="142"/>
      <c r="D809" s="147"/>
      <c r="E809" s="148"/>
      <c r="F809" s="143"/>
      <c r="G809" s="144"/>
      <c r="H809" s="143"/>
      <c r="I809" s="144"/>
      <c r="J809" s="145"/>
      <c r="K809" s="146"/>
      <c r="L809" s="116" t="s">
        <v>77</v>
      </c>
      <c r="M809" s="117" t="s">
        <v>137</v>
      </c>
      <c r="N809" s="118">
        <f t="shared" si="86"/>
        <v>0</v>
      </c>
      <c r="O809" s="118">
        <f t="shared" si="87"/>
        <v>0</v>
      </c>
      <c r="P809" s="119">
        <f>SUMIF(Virkedager!C:C,"&lt;" &amp; H809,Virkedager!A:A)-SUMIF(Virkedager!C:C,"&lt;" &amp; F809,Virkedager!A:A)</f>
        <v>0</v>
      </c>
      <c r="Q809" s="120" t="str">
        <f t="shared" si="88"/>
        <v>Operatøraksess</v>
      </c>
      <c r="R809" s="121">
        <f>MATCH(Q809,'SLA-parameter DRIFT'!A:A,0)</f>
        <v>16</v>
      </c>
      <c r="S809" s="118" t="e">
        <f>VLOOKUP(DATE(YEAR(F809),MONTH(F809),DAY(F809)),Virkedager!C:G,IF(E809="B",3,2),0)+INDEX('SLA-parameter DRIFT'!D:D,R809+2)</f>
        <v>#N/A</v>
      </c>
      <c r="T809" s="122" t="e">
        <f>VLOOKUP(DATE(YEAR(F809),MONTH(F809),DAY(F809)),Virkedager!C:G,2,0)+INDEX('SLA-parameter DRIFT'!B:B,R809+1)</f>
        <v>#N/A</v>
      </c>
      <c r="U809" s="173" t="e">
        <f>VLOOKUP(DATE(YEAR(F809),MONTH(F809),DAY(F809)),Virkedager!C:G,IF(E809="B",3,2)+INDEX('SLA-parameter DRIFT'!E:E,R809+0,0),0)+INDEX('SLA-parameter DRIFT'!D:D,R809+1)</f>
        <v>#N/A</v>
      </c>
      <c r="V809" s="122" t="e">
        <f>VLOOKUP(DATE(YEAR(F809),MONTH(F809),DAY(F809)),Virkedager!C:G,2,0)+INDEX('SLA-parameter DRIFT'!B:B,R809+2)</f>
        <v>#N/A</v>
      </c>
      <c r="W809" s="118" t="e">
        <f>VLOOKUP(DATE(YEAR(F809),MONTH(F809),DAY(F809)),Virkedager!C:G,IF(E809="B",4,3)+INDEX('SLA-parameter DRIFT'!E:E,R809+2,0),0)+INDEX('SLA-parameter DRIFT'!D:D,R809+2)</f>
        <v>#N/A</v>
      </c>
      <c r="X809" s="122" t="str">
        <f t="shared" si="89"/>
        <v/>
      </c>
      <c r="Y809" s="119">
        <f>SUMIF(Virkedager!C:C,"&lt;" &amp; H809,Virkedager!A:A)-SUMIF(Virkedager!C:C,"&lt;" &amp; X809,Virkedager!A:A)</f>
        <v>0</v>
      </c>
      <c r="Z809" s="121" t="str">
        <f t="shared" si="90"/>
        <v/>
      </c>
      <c r="AA809" s="123" t="str">
        <f t="shared" si="85"/>
        <v/>
      </c>
      <c r="AB809" s="124" t="str">
        <f t="shared" si="91"/>
        <v/>
      </c>
      <c r="AC809" s="172"/>
    </row>
    <row r="810" spans="2:29" s="139" customFormat="1" ht="15" x14ac:dyDescent="0.25">
      <c r="B810" s="141"/>
      <c r="C810" s="142"/>
      <c r="D810" s="147"/>
      <c r="E810" s="148"/>
      <c r="F810" s="143"/>
      <c r="G810" s="144"/>
      <c r="H810" s="143"/>
      <c r="I810" s="144"/>
      <c r="J810" s="145"/>
      <c r="K810" s="146"/>
      <c r="L810" s="116" t="s">
        <v>77</v>
      </c>
      <c r="M810" s="117" t="s">
        <v>137</v>
      </c>
      <c r="N810" s="118">
        <f t="shared" si="86"/>
        <v>0</v>
      </c>
      <c r="O810" s="118">
        <f t="shared" si="87"/>
        <v>0</v>
      </c>
      <c r="P810" s="119">
        <f>SUMIF(Virkedager!C:C,"&lt;" &amp; H810,Virkedager!A:A)-SUMIF(Virkedager!C:C,"&lt;" &amp; F810,Virkedager!A:A)</f>
        <v>0</v>
      </c>
      <c r="Q810" s="120" t="str">
        <f t="shared" si="88"/>
        <v>Operatøraksess</v>
      </c>
      <c r="R810" s="121">
        <f>MATCH(Q810,'SLA-parameter DRIFT'!A:A,0)</f>
        <v>16</v>
      </c>
      <c r="S810" s="118" t="e">
        <f>VLOOKUP(DATE(YEAR(F810),MONTH(F810),DAY(F810)),Virkedager!C:G,IF(E810="B",3,2),0)+INDEX('SLA-parameter DRIFT'!D:D,R810+2)</f>
        <v>#N/A</v>
      </c>
      <c r="T810" s="122" t="e">
        <f>VLOOKUP(DATE(YEAR(F810),MONTH(F810),DAY(F810)),Virkedager!C:G,2,0)+INDEX('SLA-parameter DRIFT'!B:B,R810+1)</f>
        <v>#N/A</v>
      </c>
      <c r="U810" s="173" t="e">
        <f>VLOOKUP(DATE(YEAR(F810),MONTH(F810),DAY(F810)),Virkedager!C:G,IF(E810="B",3,2)+INDEX('SLA-parameter DRIFT'!E:E,R810+0,0),0)+INDEX('SLA-parameter DRIFT'!D:D,R810+1)</f>
        <v>#N/A</v>
      </c>
      <c r="V810" s="122" t="e">
        <f>VLOOKUP(DATE(YEAR(F810),MONTH(F810),DAY(F810)),Virkedager!C:G,2,0)+INDEX('SLA-parameter DRIFT'!B:B,R810+2)</f>
        <v>#N/A</v>
      </c>
      <c r="W810" s="118" t="e">
        <f>VLOOKUP(DATE(YEAR(F810),MONTH(F810),DAY(F810)),Virkedager!C:G,IF(E810="B",4,3)+INDEX('SLA-parameter DRIFT'!E:E,R810+2,0),0)+INDEX('SLA-parameter DRIFT'!D:D,R810+2)</f>
        <v>#N/A</v>
      </c>
      <c r="X810" s="122" t="str">
        <f t="shared" si="89"/>
        <v/>
      </c>
      <c r="Y810" s="119">
        <f>SUMIF(Virkedager!C:C,"&lt;" &amp; H810,Virkedager!A:A)-SUMIF(Virkedager!C:C,"&lt;" &amp; X810,Virkedager!A:A)</f>
        <v>0</v>
      </c>
      <c r="Z810" s="121" t="str">
        <f t="shared" si="90"/>
        <v/>
      </c>
      <c r="AA810" s="123" t="str">
        <f t="shared" si="85"/>
        <v/>
      </c>
      <c r="AB810" s="124" t="str">
        <f t="shared" si="91"/>
        <v/>
      </c>
      <c r="AC810" s="172"/>
    </row>
    <row r="811" spans="2:29" s="139" customFormat="1" ht="15" x14ac:dyDescent="0.25">
      <c r="B811" s="141"/>
      <c r="C811" s="142"/>
      <c r="D811" s="147"/>
      <c r="E811" s="148"/>
      <c r="F811" s="143"/>
      <c r="G811" s="144"/>
      <c r="H811" s="143"/>
      <c r="I811" s="144"/>
      <c r="J811" s="145"/>
      <c r="K811" s="146"/>
      <c r="L811" s="116" t="s">
        <v>77</v>
      </c>
      <c r="M811" s="117" t="s">
        <v>137</v>
      </c>
      <c r="N811" s="118">
        <f t="shared" si="86"/>
        <v>0</v>
      </c>
      <c r="O811" s="118">
        <f t="shared" si="87"/>
        <v>0</v>
      </c>
      <c r="P811" s="119">
        <f>SUMIF(Virkedager!C:C,"&lt;" &amp; H811,Virkedager!A:A)-SUMIF(Virkedager!C:C,"&lt;" &amp; F811,Virkedager!A:A)</f>
        <v>0</v>
      </c>
      <c r="Q811" s="120" t="str">
        <f t="shared" si="88"/>
        <v>Operatøraksess</v>
      </c>
      <c r="R811" s="121">
        <f>MATCH(Q811,'SLA-parameter DRIFT'!A:A,0)</f>
        <v>16</v>
      </c>
      <c r="S811" s="118" t="e">
        <f>VLOOKUP(DATE(YEAR(F811),MONTH(F811),DAY(F811)),Virkedager!C:G,IF(E811="B",3,2),0)+INDEX('SLA-parameter DRIFT'!D:D,R811+2)</f>
        <v>#N/A</v>
      </c>
      <c r="T811" s="122" t="e">
        <f>VLOOKUP(DATE(YEAR(F811),MONTH(F811),DAY(F811)),Virkedager!C:G,2,0)+INDEX('SLA-parameter DRIFT'!B:B,R811+1)</f>
        <v>#N/A</v>
      </c>
      <c r="U811" s="173" t="e">
        <f>VLOOKUP(DATE(YEAR(F811),MONTH(F811),DAY(F811)),Virkedager!C:G,IF(E811="B",3,2)+INDEX('SLA-parameter DRIFT'!E:E,R811+0,0),0)+INDEX('SLA-parameter DRIFT'!D:D,R811+1)</f>
        <v>#N/A</v>
      </c>
      <c r="V811" s="122" t="e">
        <f>VLOOKUP(DATE(YEAR(F811),MONTH(F811),DAY(F811)),Virkedager!C:G,2,0)+INDEX('SLA-parameter DRIFT'!B:B,R811+2)</f>
        <v>#N/A</v>
      </c>
      <c r="W811" s="118" t="e">
        <f>VLOOKUP(DATE(YEAR(F811),MONTH(F811),DAY(F811)),Virkedager!C:G,IF(E811="B",4,3)+INDEX('SLA-parameter DRIFT'!E:E,R811+2,0),0)+INDEX('SLA-parameter DRIFT'!D:D,R811+2)</f>
        <v>#N/A</v>
      </c>
      <c r="X811" s="122" t="str">
        <f t="shared" si="89"/>
        <v/>
      </c>
      <c r="Y811" s="119">
        <f>SUMIF(Virkedager!C:C,"&lt;" &amp; H811,Virkedager!A:A)-SUMIF(Virkedager!C:C,"&lt;" &amp; X811,Virkedager!A:A)</f>
        <v>0</v>
      </c>
      <c r="Z811" s="121" t="str">
        <f t="shared" si="90"/>
        <v/>
      </c>
      <c r="AA811" s="123" t="str">
        <f t="shared" si="85"/>
        <v/>
      </c>
      <c r="AB811" s="124" t="str">
        <f t="shared" si="91"/>
        <v/>
      </c>
      <c r="AC811" s="172"/>
    </row>
    <row r="812" spans="2:29" s="139" customFormat="1" ht="15" x14ac:dyDescent="0.25">
      <c r="B812" s="141"/>
      <c r="C812" s="142"/>
      <c r="D812" s="147"/>
      <c r="E812" s="148"/>
      <c r="F812" s="143"/>
      <c r="G812" s="144"/>
      <c r="H812" s="143"/>
      <c r="I812" s="144"/>
      <c r="J812" s="145"/>
      <c r="K812" s="146"/>
      <c r="L812" s="116" t="s">
        <v>77</v>
      </c>
      <c r="M812" s="117" t="s">
        <v>137</v>
      </c>
      <c r="N812" s="118">
        <f t="shared" si="86"/>
        <v>0</v>
      </c>
      <c r="O812" s="118">
        <f t="shared" si="87"/>
        <v>0</v>
      </c>
      <c r="P812" s="119">
        <f>SUMIF(Virkedager!C:C,"&lt;" &amp; H812,Virkedager!A:A)-SUMIF(Virkedager!C:C,"&lt;" &amp; F812,Virkedager!A:A)</f>
        <v>0</v>
      </c>
      <c r="Q812" s="120" t="str">
        <f t="shared" si="88"/>
        <v>Operatøraksess</v>
      </c>
      <c r="R812" s="121">
        <f>MATCH(Q812,'SLA-parameter DRIFT'!A:A,0)</f>
        <v>16</v>
      </c>
      <c r="S812" s="118" t="e">
        <f>VLOOKUP(DATE(YEAR(F812),MONTH(F812),DAY(F812)),Virkedager!C:G,IF(E812="B",3,2),0)+INDEX('SLA-parameter DRIFT'!D:D,R812+2)</f>
        <v>#N/A</v>
      </c>
      <c r="T812" s="122" t="e">
        <f>VLOOKUP(DATE(YEAR(F812),MONTH(F812),DAY(F812)),Virkedager!C:G,2,0)+INDEX('SLA-parameter DRIFT'!B:B,R812+1)</f>
        <v>#N/A</v>
      </c>
      <c r="U812" s="173" t="e">
        <f>VLOOKUP(DATE(YEAR(F812),MONTH(F812),DAY(F812)),Virkedager!C:G,IF(E812="B",3,2)+INDEX('SLA-parameter DRIFT'!E:E,R812+0,0),0)+INDEX('SLA-parameter DRIFT'!D:D,R812+1)</f>
        <v>#N/A</v>
      </c>
      <c r="V812" s="122" t="e">
        <f>VLOOKUP(DATE(YEAR(F812),MONTH(F812),DAY(F812)),Virkedager!C:G,2,0)+INDEX('SLA-parameter DRIFT'!B:B,R812+2)</f>
        <v>#N/A</v>
      </c>
      <c r="W812" s="118" t="e">
        <f>VLOOKUP(DATE(YEAR(F812),MONTH(F812),DAY(F812)),Virkedager!C:G,IF(E812="B",4,3)+INDEX('SLA-parameter DRIFT'!E:E,R812+2,0),0)+INDEX('SLA-parameter DRIFT'!D:D,R812+2)</f>
        <v>#N/A</v>
      </c>
      <c r="X812" s="122" t="str">
        <f t="shared" si="89"/>
        <v/>
      </c>
      <c r="Y812" s="119">
        <f>SUMIF(Virkedager!C:C,"&lt;" &amp; H812,Virkedager!A:A)-SUMIF(Virkedager!C:C,"&lt;" &amp; X812,Virkedager!A:A)</f>
        <v>0</v>
      </c>
      <c r="Z812" s="121" t="str">
        <f t="shared" si="90"/>
        <v/>
      </c>
      <c r="AA812" s="123" t="str">
        <f t="shared" si="85"/>
        <v/>
      </c>
      <c r="AB812" s="124" t="str">
        <f t="shared" si="91"/>
        <v/>
      </c>
      <c r="AC812" s="172"/>
    </row>
    <row r="813" spans="2:29" s="139" customFormat="1" ht="15" x14ac:dyDescent="0.25">
      <c r="B813" s="141"/>
      <c r="C813" s="142"/>
      <c r="D813" s="147"/>
      <c r="E813" s="148"/>
      <c r="F813" s="143"/>
      <c r="G813" s="144"/>
      <c r="H813" s="143"/>
      <c r="I813" s="144"/>
      <c r="J813" s="145"/>
      <c r="K813" s="146"/>
      <c r="L813" s="116" t="s">
        <v>77</v>
      </c>
      <c r="M813" s="117" t="s">
        <v>137</v>
      </c>
      <c r="N813" s="118">
        <f t="shared" si="86"/>
        <v>0</v>
      </c>
      <c r="O813" s="118">
        <f t="shared" si="87"/>
        <v>0</v>
      </c>
      <c r="P813" s="119">
        <f>SUMIF(Virkedager!C:C,"&lt;" &amp; H813,Virkedager!A:A)-SUMIF(Virkedager!C:C,"&lt;" &amp; F813,Virkedager!A:A)</f>
        <v>0</v>
      </c>
      <c r="Q813" s="120" t="str">
        <f t="shared" si="88"/>
        <v>Operatøraksess</v>
      </c>
      <c r="R813" s="121">
        <f>MATCH(Q813,'SLA-parameter DRIFT'!A:A,0)</f>
        <v>16</v>
      </c>
      <c r="S813" s="118" t="e">
        <f>VLOOKUP(DATE(YEAR(F813),MONTH(F813),DAY(F813)),Virkedager!C:G,IF(E813="B",3,2),0)+INDEX('SLA-parameter DRIFT'!D:D,R813+2)</f>
        <v>#N/A</v>
      </c>
      <c r="T813" s="122" t="e">
        <f>VLOOKUP(DATE(YEAR(F813),MONTH(F813),DAY(F813)),Virkedager!C:G,2,0)+INDEX('SLA-parameter DRIFT'!B:B,R813+1)</f>
        <v>#N/A</v>
      </c>
      <c r="U813" s="173" t="e">
        <f>VLOOKUP(DATE(YEAR(F813),MONTH(F813),DAY(F813)),Virkedager!C:G,IF(E813="B",3,2)+INDEX('SLA-parameter DRIFT'!E:E,R813+0,0),0)+INDEX('SLA-parameter DRIFT'!D:D,R813+1)</f>
        <v>#N/A</v>
      </c>
      <c r="V813" s="122" t="e">
        <f>VLOOKUP(DATE(YEAR(F813),MONTH(F813),DAY(F813)),Virkedager!C:G,2,0)+INDEX('SLA-parameter DRIFT'!B:B,R813+2)</f>
        <v>#N/A</v>
      </c>
      <c r="W813" s="118" t="e">
        <f>VLOOKUP(DATE(YEAR(F813),MONTH(F813),DAY(F813)),Virkedager!C:G,IF(E813="B",4,3)+INDEX('SLA-parameter DRIFT'!E:E,R813+2,0),0)+INDEX('SLA-parameter DRIFT'!D:D,R813+2)</f>
        <v>#N/A</v>
      </c>
      <c r="X813" s="122" t="str">
        <f t="shared" si="89"/>
        <v/>
      </c>
      <c r="Y813" s="119">
        <f>SUMIF(Virkedager!C:C,"&lt;" &amp; H813,Virkedager!A:A)-SUMIF(Virkedager!C:C,"&lt;" &amp; X813,Virkedager!A:A)</f>
        <v>0</v>
      </c>
      <c r="Z813" s="121" t="str">
        <f t="shared" si="90"/>
        <v/>
      </c>
      <c r="AA813" s="123" t="str">
        <f t="shared" si="85"/>
        <v/>
      </c>
      <c r="AB813" s="124" t="str">
        <f t="shared" si="91"/>
        <v/>
      </c>
      <c r="AC813" s="172"/>
    </row>
    <row r="814" spans="2:29" s="139" customFormat="1" ht="15" x14ac:dyDescent="0.25">
      <c r="B814" s="141"/>
      <c r="C814" s="142"/>
      <c r="D814" s="147"/>
      <c r="E814" s="148"/>
      <c r="F814" s="143"/>
      <c r="G814" s="144"/>
      <c r="H814" s="143"/>
      <c r="I814" s="144"/>
      <c r="J814" s="145"/>
      <c r="K814" s="146"/>
      <c r="L814" s="116" t="s">
        <v>77</v>
      </c>
      <c r="M814" s="117" t="s">
        <v>137</v>
      </c>
      <c r="N814" s="118">
        <f t="shared" si="86"/>
        <v>0</v>
      </c>
      <c r="O814" s="118">
        <f t="shared" si="87"/>
        <v>0</v>
      </c>
      <c r="P814" s="119">
        <f>SUMIF(Virkedager!C:C,"&lt;" &amp; H814,Virkedager!A:A)-SUMIF(Virkedager!C:C,"&lt;" &amp; F814,Virkedager!A:A)</f>
        <v>0</v>
      </c>
      <c r="Q814" s="120" t="str">
        <f t="shared" si="88"/>
        <v>Operatøraksess</v>
      </c>
      <c r="R814" s="121">
        <f>MATCH(Q814,'SLA-parameter DRIFT'!A:A,0)</f>
        <v>16</v>
      </c>
      <c r="S814" s="118" t="e">
        <f>VLOOKUP(DATE(YEAR(F814),MONTH(F814),DAY(F814)),Virkedager!C:G,IF(E814="B",3,2),0)+INDEX('SLA-parameter DRIFT'!D:D,R814+2)</f>
        <v>#N/A</v>
      </c>
      <c r="T814" s="122" t="e">
        <f>VLOOKUP(DATE(YEAR(F814),MONTH(F814),DAY(F814)),Virkedager!C:G,2,0)+INDEX('SLA-parameter DRIFT'!B:B,R814+1)</f>
        <v>#N/A</v>
      </c>
      <c r="U814" s="173" t="e">
        <f>VLOOKUP(DATE(YEAR(F814),MONTH(F814),DAY(F814)),Virkedager!C:G,IF(E814="B",3,2)+INDEX('SLA-parameter DRIFT'!E:E,R814+0,0),0)+INDEX('SLA-parameter DRIFT'!D:D,R814+1)</f>
        <v>#N/A</v>
      </c>
      <c r="V814" s="122" t="e">
        <f>VLOOKUP(DATE(YEAR(F814),MONTH(F814),DAY(F814)),Virkedager!C:G,2,0)+INDEX('SLA-parameter DRIFT'!B:B,R814+2)</f>
        <v>#N/A</v>
      </c>
      <c r="W814" s="118" t="e">
        <f>VLOOKUP(DATE(YEAR(F814),MONTH(F814),DAY(F814)),Virkedager!C:G,IF(E814="B",4,3)+INDEX('SLA-parameter DRIFT'!E:E,R814+2,0),0)+INDEX('SLA-parameter DRIFT'!D:D,R814+2)</f>
        <v>#N/A</v>
      </c>
      <c r="X814" s="122" t="str">
        <f t="shared" si="89"/>
        <v/>
      </c>
      <c r="Y814" s="119">
        <f>SUMIF(Virkedager!C:C,"&lt;" &amp; H814,Virkedager!A:A)-SUMIF(Virkedager!C:C,"&lt;" &amp; X814,Virkedager!A:A)</f>
        <v>0</v>
      </c>
      <c r="Z814" s="121" t="str">
        <f t="shared" si="90"/>
        <v/>
      </c>
      <c r="AA814" s="123" t="str">
        <f t="shared" si="85"/>
        <v/>
      </c>
      <c r="AB814" s="124" t="str">
        <f t="shared" si="91"/>
        <v/>
      </c>
      <c r="AC814" s="172"/>
    </row>
    <row r="815" spans="2:29" s="139" customFormat="1" ht="15" x14ac:dyDescent="0.25">
      <c r="B815" s="141"/>
      <c r="C815" s="142"/>
      <c r="D815" s="147"/>
      <c r="E815" s="148"/>
      <c r="F815" s="143"/>
      <c r="G815" s="144"/>
      <c r="H815" s="143"/>
      <c r="I815" s="144"/>
      <c r="J815" s="145"/>
      <c r="K815" s="146"/>
      <c r="L815" s="116" t="s">
        <v>77</v>
      </c>
      <c r="M815" s="117" t="s">
        <v>137</v>
      </c>
      <c r="N815" s="118">
        <f t="shared" si="86"/>
        <v>0</v>
      </c>
      <c r="O815" s="118">
        <f t="shared" si="87"/>
        <v>0</v>
      </c>
      <c r="P815" s="119">
        <f>SUMIF(Virkedager!C:C,"&lt;" &amp; H815,Virkedager!A:A)-SUMIF(Virkedager!C:C,"&lt;" &amp; F815,Virkedager!A:A)</f>
        <v>0</v>
      </c>
      <c r="Q815" s="120" t="str">
        <f t="shared" si="88"/>
        <v>Operatøraksess</v>
      </c>
      <c r="R815" s="121">
        <f>MATCH(Q815,'SLA-parameter DRIFT'!A:A,0)</f>
        <v>16</v>
      </c>
      <c r="S815" s="118" t="e">
        <f>VLOOKUP(DATE(YEAR(F815),MONTH(F815),DAY(F815)),Virkedager!C:G,IF(E815="B",3,2),0)+INDEX('SLA-parameter DRIFT'!D:D,R815+2)</f>
        <v>#N/A</v>
      </c>
      <c r="T815" s="122" t="e">
        <f>VLOOKUP(DATE(YEAR(F815),MONTH(F815),DAY(F815)),Virkedager!C:G,2,0)+INDEX('SLA-parameter DRIFT'!B:B,R815+1)</f>
        <v>#N/A</v>
      </c>
      <c r="U815" s="173" t="e">
        <f>VLOOKUP(DATE(YEAR(F815),MONTH(F815),DAY(F815)),Virkedager!C:G,IF(E815="B",3,2)+INDEX('SLA-parameter DRIFT'!E:E,R815+0,0),0)+INDEX('SLA-parameter DRIFT'!D:D,R815+1)</f>
        <v>#N/A</v>
      </c>
      <c r="V815" s="122" t="e">
        <f>VLOOKUP(DATE(YEAR(F815),MONTH(F815),DAY(F815)),Virkedager!C:G,2,0)+INDEX('SLA-parameter DRIFT'!B:B,R815+2)</f>
        <v>#N/A</v>
      </c>
      <c r="W815" s="118" t="e">
        <f>VLOOKUP(DATE(YEAR(F815),MONTH(F815),DAY(F815)),Virkedager!C:G,IF(E815="B",4,3)+INDEX('SLA-parameter DRIFT'!E:E,R815+2,0),0)+INDEX('SLA-parameter DRIFT'!D:D,R815+2)</f>
        <v>#N/A</v>
      </c>
      <c r="X815" s="122" t="str">
        <f t="shared" si="89"/>
        <v/>
      </c>
      <c r="Y815" s="119">
        <f>SUMIF(Virkedager!C:C,"&lt;" &amp; H815,Virkedager!A:A)-SUMIF(Virkedager!C:C,"&lt;" &amp; X815,Virkedager!A:A)</f>
        <v>0</v>
      </c>
      <c r="Z815" s="121" t="str">
        <f t="shared" si="90"/>
        <v/>
      </c>
      <c r="AA815" s="123" t="str">
        <f t="shared" si="85"/>
        <v/>
      </c>
      <c r="AB815" s="124" t="str">
        <f t="shared" si="91"/>
        <v/>
      </c>
      <c r="AC815" s="172"/>
    </row>
    <row r="816" spans="2:29" s="139" customFormat="1" ht="15" x14ac:dyDescent="0.25">
      <c r="B816" s="141"/>
      <c r="C816" s="142"/>
      <c r="D816" s="147"/>
      <c r="E816" s="148"/>
      <c r="F816" s="143"/>
      <c r="G816" s="144"/>
      <c r="H816" s="143"/>
      <c r="I816" s="144"/>
      <c r="J816" s="145"/>
      <c r="K816" s="146"/>
      <c r="L816" s="116" t="s">
        <v>77</v>
      </c>
      <c r="M816" s="117" t="s">
        <v>137</v>
      </c>
      <c r="N816" s="118">
        <f t="shared" si="86"/>
        <v>0</v>
      </c>
      <c r="O816" s="118">
        <f t="shared" si="87"/>
        <v>0</v>
      </c>
      <c r="P816" s="119">
        <f>SUMIF(Virkedager!C:C,"&lt;" &amp; H816,Virkedager!A:A)-SUMIF(Virkedager!C:C,"&lt;" &amp; F816,Virkedager!A:A)</f>
        <v>0</v>
      </c>
      <c r="Q816" s="120" t="str">
        <f t="shared" si="88"/>
        <v>Operatøraksess</v>
      </c>
      <c r="R816" s="121">
        <f>MATCH(Q816,'SLA-parameter DRIFT'!A:A,0)</f>
        <v>16</v>
      </c>
      <c r="S816" s="118" t="e">
        <f>VLOOKUP(DATE(YEAR(F816),MONTH(F816),DAY(F816)),Virkedager!C:G,IF(E816="B",3,2),0)+INDEX('SLA-parameter DRIFT'!D:D,R816+2)</f>
        <v>#N/A</v>
      </c>
      <c r="T816" s="122" t="e">
        <f>VLOOKUP(DATE(YEAR(F816),MONTH(F816),DAY(F816)),Virkedager!C:G,2,0)+INDEX('SLA-parameter DRIFT'!B:B,R816+1)</f>
        <v>#N/A</v>
      </c>
      <c r="U816" s="173" t="e">
        <f>VLOOKUP(DATE(YEAR(F816),MONTH(F816),DAY(F816)),Virkedager!C:G,IF(E816="B",3,2)+INDEX('SLA-parameter DRIFT'!E:E,R816+0,0),0)+INDEX('SLA-parameter DRIFT'!D:D,R816+1)</f>
        <v>#N/A</v>
      </c>
      <c r="V816" s="122" t="e">
        <f>VLOOKUP(DATE(YEAR(F816),MONTH(F816),DAY(F816)),Virkedager!C:G,2,0)+INDEX('SLA-parameter DRIFT'!B:B,R816+2)</f>
        <v>#N/A</v>
      </c>
      <c r="W816" s="118" t="e">
        <f>VLOOKUP(DATE(YEAR(F816),MONTH(F816),DAY(F816)),Virkedager!C:G,IF(E816="B",4,3)+INDEX('SLA-parameter DRIFT'!E:E,R816+2,0),0)+INDEX('SLA-parameter DRIFT'!D:D,R816+2)</f>
        <v>#N/A</v>
      </c>
      <c r="X816" s="122" t="str">
        <f t="shared" si="89"/>
        <v/>
      </c>
      <c r="Y816" s="119">
        <f>SUMIF(Virkedager!C:C,"&lt;" &amp; H816,Virkedager!A:A)-SUMIF(Virkedager!C:C,"&lt;" &amp; X816,Virkedager!A:A)</f>
        <v>0</v>
      </c>
      <c r="Z816" s="121" t="str">
        <f t="shared" si="90"/>
        <v/>
      </c>
      <c r="AA816" s="123" t="str">
        <f t="shared" si="85"/>
        <v/>
      </c>
      <c r="AB816" s="124" t="str">
        <f t="shared" si="91"/>
        <v/>
      </c>
      <c r="AC816" s="172"/>
    </row>
    <row r="817" spans="2:29" s="139" customFormat="1" ht="15" x14ac:dyDescent="0.25">
      <c r="B817" s="141"/>
      <c r="C817" s="142"/>
      <c r="D817" s="147"/>
      <c r="E817" s="148"/>
      <c r="F817" s="143"/>
      <c r="G817" s="144"/>
      <c r="H817" s="143"/>
      <c r="I817" s="144"/>
      <c r="J817" s="145"/>
      <c r="K817" s="146"/>
      <c r="L817" s="116" t="s">
        <v>77</v>
      </c>
      <c r="M817" s="117" t="s">
        <v>137</v>
      </c>
      <c r="N817" s="118">
        <f t="shared" si="86"/>
        <v>0</v>
      </c>
      <c r="O817" s="118">
        <f t="shared" si="87"/>
        <v>0</v>
      </c>
      <c r="P817" s="119">
        <f>SUMIF(Virkedager!C:C,"&lt;" &amp; H817,Virkedager!A:A)-SUMIF(Virkedager!C:C,"&lt;" &amp; F817,Virkedager!A:A)</f>
        <v>0</v>
      </c>
      <c r="Q817" s="120" t="str">
        <f t="shared" si="88"/>
        <v>Operatøraksess</v>
      </c>
      <c r="R817" s="121">
        <f>MATCH(Q817,'SLA-parameter DRIFT'!A:A,0)</f>
        <v>16</v>
      </c>
      <c r="S817" s="118" t="e">
        <f>VLOOKUP(DATE(YEAR(F817),MONTH(F817),DAY(F817)),Virkedager!C:G,IF(E817="B",3,2),0)+INDEX('SLA-parameter DRIFT'!D:D,R817+2)</f>
        <v>#N/A</v>
      </c>
      <c r="T817" s="122" t="e">
        <f>VLOOKUP(DATE(YEAR(F817),MONTH(F817),DAY(F817)),Virkedager!C:G,2,0)+INDEX('SLA-parameter DRIFT'!B:B,R817+1)</f>
        <v>#N/A</v>
      </c>
      <c r="U817" s="173" t="e">
        <f>VLOOKUP(DATE(YEAR(F817),MONTH(F817),DAY(F817)),Virkedager!C:G,IF(E817="B",3,2)+INDEX('SLA-parameter DRIFT'!E:E,R817+0,0),0)+INDEX('SLA-parameter DRIFT'!D:D,R817+1)</f>
        <v>#N/A</v>
      </c>
      <c r="V817" s="122" t="e">
        <f>VLOOKUP(DATE(YEAR(F817),MONTH(F817),DAY(F817)),Virkedager!C:G,2,0)+INDEX('SLA-parameter DRIFT'!B:B,R817+2)</f>
        <v>#N/A</v>
      </c>
      <c r="W817" s="118" t="e">
        <f>VLOOKUP(DATE(YEAR(F817),MONTH(F817),DAY(F817)),Virkedager!C:G,IF(E817="B",4,3)+INDEX('SLA-parameter DRIFT'!E:E,R817+2,0),0)+INDEX('SLA-parameter DRIFT'!D:D,R817+2)</f>
        <v>#N/A</v>
      </c>
      <c r="X817" s="122" t="str">
        <f t="shared" si="89"/>
        <v/>
      </c>
      <c r="Y817" s="119">
        <f>SUMIF(Virkedager!C:C,"&lt;" &amp; H817,Virkedager!A:A)-SUMIF(Virkedager!C:C,"&lt;" &amp; X817,Virkedager!A:A)</f>
        <v>0</v>
      </c>
      <c r="Z817" s="121" t="str">
        <f t="shared" si="90"/>
        <v/>
      </c>
      <c r="AA817" s="123" t="str">
        <f t="shared" si="85"/>
        <v/>
      </c>
      <c r="AB817" s="124" t="str">
        <f t="shared" si="91"/>
        <v/>
      </c>
      <c r="AC817" s="172"/>
    </row>
    <row r="818" spans="2:29" s="139" customFormat="1" ht="15" x14ac:dyDescent="0.25">
      <c r="B818" s="141"/>
      <c r="C818" s="142"/>
      <c r="D818" s="147"/>
      <c r="E818" s="148"/>
      <c r="F818" s="143"/>
      <c r="G818" s="144"/>
      <c r="H818" s="143"/>
      <c r="I818" s="144"/>
      <c r="J818" s="145"/>
      <c r="K818" s="146"/>
      <c r="L818" s="116" t="s">
        <v>77</v>
      </c>
      <c r="M818" s="117" t="s">
        <v>137</v>
      </c>
      <c r="N818" s="118">
        <f t="shared" si="86"/>
        <v>0</v>
      </c>
      <c r="O818" s="118">
        <f t="shared" si="87"/>
        <v>0</v>
      </c>
      <c r="P818" s="119">
        <f>SUMIF(Virkedager!C:C,"&lt;" &amp; H818,Virkedager!A:A)-SUMIF(Virkedager!C:C,"&lt;" &amp; F818,Virkedager!A:A)</f>
        <v>0</v>
      </c>
      <c r="Q818" s="120" t="str">
        <f t="shared" si="88"/>
        <v>Operatøraksess</v>
      </c>
      <c r="R818" s="121">
        <f>MATCH(Q818,'SLA-parameter DRIFT'!A:A,0)</f>
        <v>16</v>
      </c>
      <c r="S818" s="118" t="e">
        <f>VLOOKUP(DATE(YEAR(F818),MONTH(F818),DAY(F818)),Virkedager!C:G,IF(E818="B",3,2),0)+INDEX('SLA-parameter DRIFT'!D:D,R818+2)</f>
        <v>#N/A</v>
      </c>
      <c r="T818" s="122" t="e">
        <f>VLOOKUP(DATE(YEAR(F818),MONTH(F818),DAY(F818)),Virkedager!C:G,2,0)+INDEX('SLA-parameter DRIFT'!B:B,R818+1)</f>
        <v>#N/A</v>
      </c>
      <c r="U818" s="173" t="e">
        <f>VLOOKUP(DATE(YEAR(F818),MONTH(F818),DAY(F818)),Virkedager!C:G,IF(E818="B",3,2)+INDEX('SLA-parameter DRIFT'!E:E,R818+0,0),0)+INDEX('SLA-parameter DRIFT'!D:D,R818+1)</f>
        <v>#N/A</v>
      </c>
      <c r="V818" s="122" t="e">
        <f>VLOOKUP(DATE(YEAR(F818),MONTH(F818),DAY(F818)),Virkedager!C:G,2,0)+INDEX('SLA-parameter DRIFT'!B:B,R818+2)</f>
        <v>#N/A</v>
      </c>
      <c r="W818" s="118" t="e">
        <f>VLOOKUP(DATE(YEAR(F818),MONTH(F818),DAY(F818)),Virkedager!C:G,IF(E818="B",4,3)+INDEX('SLA-parameter DRIFT'!E:E,R818+2,0),0)+INDEX('SLA-parameter DRIFT'!D:D,R818+2)</f>
        <v>#N/A</v>
      </c>
      <c r="X818" s="122" t="str">
        <f t="shared" si="89"/>
        <v/>
      </c>
      <c r="Y818" s="119">
        <f>SUMIF(Virkedager!C:C,"&lt;" &amp; H818,Virkedager!A:A)-SUMIF(Virkedager!C:C,"&lt;" &amp; X818,Virkedager!A:A)</f>
        <v>0</v>
      </c>
      <c r="Z818" s="121" t="str">
        <f t="shared" si="90"/>
        <v/>
      </c>
      <c r="AA818" s="123" t="str">
        <f t="shared" si="85"/>
        <v/>
      </c>
      <c r="AB818" s="124" t="str">
        <f t="shared" si="91"/>
        <v/>
      </c>
      <c r="AC818" s="172"/>
    </row>
    <row r="819" spans="2:29" s="139" customFormat="1" ht="15" x14ac:dyDescent="0.25">
      <c r="B819" s="141"/>
      <c r="C819" s="142"/>
      <c r="D819" s="147"/>
      <c r="E819" s="148"/>
      <c r="F819" s="143"/>
      <c r="G819" s="144"/>
      <c r="H819" s="143"/>
      <c r="I819" s="144"/>
      <c r="J819" s="145"/>
      <c r="K819" s="146"/>
      <c r="L819" s="116" t="s">
        <v>77</v>
      </c>
      <c r="M819" s="117" t="s">
        <v>137</v>
      </c>
      <c r="N819" s="118">
        <f t="shared" si="86"/>
        <v>0</v>
      </c>
      <c r="O819" s="118">
        <f t="shared" si="87"/>
        <v>0</v>
      </c>
      <c r="P819" s="119">
        <f>SUMIF(Virkedager!C:C,"&lt;" &amp; H819,Virkedager!A:A)-SUMIF(Virkedager!C:C,"&lt;" &amp; F819,Virkedager!A:A)</f>
        <v>0</v>
      </c>
      <c r="Q819" s="120" t="str">
        <f t="shared" si="88"/>
        <v>Operatøraksess</v>
      </c>
      <c r="R819" s="121">
        <f>MATCH(Q819,'SLA-parameter DRIFT'!A:A,0)</f>
        <v>16</v>
      </c>
      <c r="S819" s="118" t="e">
        <f>VLOOKUP(DATE(YEAR(F819),MONTH(F819),DAY(F819)),Virkedager!C:G,IF(E819="B",3,2),0)+INDEX('SLA-parameter DRIFT'!D:D,R819+2)</f>
        <v>#N/A</v>
      </c>
      <c r="T819" s="122" t="e">
        <f>VLOOKUP(DATE(YEAR(F819),MONTH(F819),DAY(F819)),Virkedager!C:G,2,0)+INDEX('SLA-parameter DRIFT'!B:B,R819+1)</f>
        <v>#N/A</v>
      </c>
      <c r="U819" s="173" t="e">
        <f>VLOOKUP(DATE(YEAR(F819),MONTH(F819),DAY(F819)),Virkedager!C:G,IF(E819="B",3,2)+INDEX('SLA-parameter DRIFT'!E:E,R819+0,0),0)+INDEX('SLA-parameter DRIFT'!D:D,R819+1)</f>
        <v>#N/A</v>
      </c>
      <c r="V819" s="122" t="e">
        <f>VLOOKUP(DATE(YEAR(F819),MONTH(F819),DAY(F819)),Virkedager!C:G,2,0)+INDEX('SLA-parameter DRIFT'!B:B,R819+2)</f>
        <v>#N/A</v>
      </c>
      <c r="W819" s="118" t="e">
        <f>VLOOKUP(DATE(YEAR(F819),MONTH(F819),DAY(F819)),Virkedager!C:G,IF(E819="B",4,3)+INDEX('SLA-parameter DRIFT'!E:E,R819+2,0),0)+INDEX('SLA-parameter DRIFT'!D:D,R819+2)</f>
        <v>#N/A</v>
      </c>
      <c r="X819" s="122" t="str">
        <f t="shared" si="89"/>
        <v/>
      </c>
      <c r="Y819" s="119">
        <f>SUMIF(Virkedager!C:C,"&lt;" &amp; H819,Virkedager!A:A)-SUMIF(Virkedager!C:C,"&lt;" &amp; X819,Virkedager!A:A)</f>
        <v>0</v>
      </c>
      <c r="Z819" s="121" t="str">
        <f t="shared" si="90"/>
        <v/>
      </c>
      <c r="AA819" s="123" t="str">
        <f t="shared" si="85"/>
        <v/>
      </c>
      <c r="AB819" s="124" t="str">
        <f t="shared" si="91"/>
        <v/>
      </c>
      <c r="AC819" s="172"/>
    </row>
    <row r="820" spans="2:29" s="139" customFormat="1" ht="15" x14ac:dyDescent="0.25">
      <c r="B820" s="141"/>
      <c r="C820" s="142"/>
      <c r="D820" s="147"/>
      <c r="E820" s="148"/>
      <c r="F820" s="143"/>
      <c r="G820" s="144"/>
      <c r="H820" s="143"/>
      <c r="I820" s="144"/>
      <c r="J820" s="145"/>
      <c r="K820" s="146"/>
      <c r="L820" s="116" t="s">
        <v>77</v>
      </c>
      <c r="M820" s="117" t="s">
        <v>137</v>
      </c>
      <c r="N820" s="118">
        <f t="shared" si="86"/>
        <v>0</v>
      </c>
      <c r="O820" s="118">
        <f t="shared" si="87"/>
        <v>0</v>
      </c>
      <c r="P820" s="119">
        <f>SUMIF(Virkedager!C:C,"&lt;" &amp; H820,Virkedager!A:A)-SUMIF(Virkedager!C:C,"&lt;" &amp; F820,Virkedager!A:A)</f>
        <v>0</v>
      </c>
      <c r="Q820" s="120" t="str">
        <f t="shared" si="88"/>
        <v>Operatøraksess</v>
      </c>
      <c r="R820" s="121">
        <f>MATCH(Q820,'SLA-parameter DRIFT'!A:A,0)</f>
        <v>16</v>
      </c>
      <c r="S820" s="118" t="e">
        <f>VLOOKUP(DATE(YEAR(F820),MONTH(F820),DAY(F820)),Virkedager!C:G,IF(E820="B",3,2),0)+INDEX('SLA-parameter DRIFT'!D:D,R820+2)</f>
        <v>#N/A</v>
      </c>
      <c r="T820" s="122" t="e">
        <f>VLOOKUP(DATE(YEAR(F820),MONTH(F820),DAY(F820)),Virkedager!C:G,2,0)+INDEX('SLA-parameter DRIFT'!B:B,R820+1)</f>
        <v>#N/A</v>
      </c>
      <c r="U820" s="173" t="e">
        <f>VLOOKUP(DATE(YEAR(F820),MONTH(F820),DAY(F820)),Virkedager!C:G,IF(E820="B",3,2)+INDEX('SLA-parameter DRIFT'!E:E,R820+0,0),0)+INDEX('SLA-parameter DRIFT'!D:D,R820+1)</f>
        <v>#N/A</v>
      </c>
      <c r="V820" s="122" t="e">
        <f>VLOOKUP(DATE(YEAR(F820),MONTH(F820),DAY(F820)),Virkedager!C:G,2,0)+INDEX('SLA-parameter DRIFT'!B:B,R820+2)</f>
        <v>#N/A</v>
      </c>
      <c r="W820" s="118" t="e">
        <f>VLOOKUP(DATE(YEAR(F820),MONTH(F820),DAY(F820)),Virkedager!C:G,IF(E820="B",4,3)+INDEX('SLA-parameter DRIFT'!E:E,R820+2,0),0)+INDEX('SLA-parameter DRIFT'!D:D,R820+2)</f>
        <v>#N/A</v>
      </c>
      <c r="X820" s="122" t="str">
        <f t="shared" si="89"/>
        <v/>
      </c>
      <c r="Y820" s="119">
        <f>SUMIF(Virkedager!C:C,"&lt;" &amp; H820,Virkedager!A:A)-SUMIF(Virkedager!C:C,"&lt;" &amp; X820,Virkedager!A:A)</f>
        <v>0</v>
      </c>
      <c r="Z820" s="121" t="str">
        <f t="shared" si="90"/>
        <v/>
      </c>
      <c r="AA820" s="123" t="str">
        <f t="shared" si="85"/>
        <v/>
      </c>
      <c r="AB820" s="124" t="str">
        <f t="shared" si="91"/>
        <v/>
      </c>
      <c r="AC820" s="172"/>
    </row>
    <row r="821" spans="2:29" s="139" customFormat="1" ht="15" x14ac:dyDescent="0.25">
      <c r="B821" s="141"/>
      <c r="C821" s="142"/>
      <c r="D821" s="147"/>
      <c r="E821" s="148"/>
      <c r="F821" s="143"/>
      <c r="G821" s="144"/>
      <c r="H821" s="143"/>
      <c r="I821" s="144"/>
      <c r="J821" s="145"/>
      <c r="K821" s="146"/>
      <c r="L821" s="116" t="s">
        <v>77</v>
      </c>
      <c r="M821" s="117" t="s">
        <v>137</v>
      </c>
      <c r="N821" s="118">
        <f t="shared" si="86"/>
        <v>0</v>
      </c>
      <c r="O821" s="118">
        <f t="shared" si="87"/>
        <v>0</v>
      </c>
      <c r="P821" s="119">
        <f>SUMIF(Virkedager!C:C,"&lt;" &amp; H821,Virkedager!A:A)-SUMIF(Virkedager!C:C,"&lt;" &amp; F821,Virkedager!A:A)</f>
        <v>0</v>
      </c>
      <c r="Q821" s="120" t="str">
        <f t="shared" si="88"/>
        <v>Operatøraksess</v>
      </c>
      <c r="R821" s="121">
        <f>MATCH(Q821,'SLA-parameter DRIFT'!A:A,0)</f>
        <v>16</v>
      </c>
      <c r="S821" s="118" t="e">
        <f>VLOOKUP(DATE(YEAR(F821),MONTH(F821),DAY(F821)),Virkedager!C:G,IF(E821="B",3,2),0)+INDEX('SLA-parameter DRIFT'!D:D,R821+2)</f>
        <v>#N/A</v>
      </c>
      <c r="T821" s="122" t="e">
        <f>VLOOKUP(DATE(YEAR(F821),MONTH(F821),DAY(F821)),Virkedager!C:G,2,0)+INDEX('SLA-parameter DRIFT'!B:B,R821+1)</f>
        <v>#N/A</v>
      </c>
      <c r="U821" s="173" t="e">
        <f>VLOOKUP(DATE(YEAR(F821),MONTH(F821),DAY(F821)),Virkedager!C:G,IF(E821="B",3,2)+INDEX('SLA-parameter DRIFT'!E:E,R821+0,0),0)+INDEX('SLA-parameter DRIFT'!D:D,R821+1)</f>
        <v>#N/A</v>
      </c>
      <c r="V821" s="122" t="e">
        <f>VLOOKUP(DATE(YEAR(F821),MONTH(F821),DAY(F821)),Virkedager!C:G,2,0)+INDEX('SLA-parameter DRIFT'!B:B,R821+2)</f>
        <v>#N/A</v>
      </c>
      <c r="W821" s="118" t="e">
        <f>VLOOKUP(DATE(YEAR(F821),MONTH(F821),DAY(F821)),Virkedager!C:G,IF(E821="B",4,3)+INDEX('SLA-parameter DRIFT'!E:E,R821+2,0),0)+INDEX('SLA-parameter DRIFT'!D:D,R821+2)</f>
        <v>#N/A</v>
      </c>
      <c r="X821" s="122" t="str">
        <f t="shared" si="89"/>
        <v/>
      </c>
      <c r="Y821" s="119">
        <f>SUMIF(Virkedager!C:C,"&lt;" &amp; H821,Virkedager!A:A)-SUMIF(Virkedager!C:C,"&lt;" &amp; X821,Virkedager!A:A)</f>
        <v>0</v>
      </c>
      <c r="Z821" s="121" t="str">
        <f t="shared" si="90"/>
        <v/>
      </c>
      <c r="AA821" s="123" t="str">
        <f t="shared" si="85"/>
        <v/>
      </c>
      <c r="AB821" s="124" t="str">
        <f t="shared" si="91"/>
        <v/>
      </c>
      <c r="AC821" s="172"/>
    </row>
    <row r="822" spans="2:29" s="139" customFormat="1" ht="15" x14ac:dyDescent="0.25">
      <c r="B822" s="141"/>
      <c r="C822" s="142"/>
      <c r="D822" s="147"/>
      <c r="E822" s="148"/>
      <c r="F822" s="143"/>
      <c r="G822" s="144"/>
      <c r="H822" s="143"/>
      <c r="I822" s="144"/>
      <c r="J822" s="145"/>
      <c r="K822" s="146"/>
      <c r="L822" s="116" t="s">
        <v>77</v>
      </c>
      <c r="M822" s="117" t="s">
        <v>137</v>
      </c>
      <c r="N822" s="118">
        <f t="shared" si="86"/>
        <v>0</v>
      </c>
      <c r="O822" s="118">
        <f t="shared" si="87"/>
        <v>0</v>
      </c>
      <c r="P822" s="119">
        <f>SUMIF(Virkedager!C:C,"&lt;" &amp; H822,Virkedager!A:A)-SUMIF(Virkedager!C:C,"&lt;" &amp; F822,Virkedager!A:A)</f>
        <v>0</v>
      </c>
      <c r="Q822" s="120" t="str">
        <f t="shared" si="88"/>
        <v>Operatøraksess</v>
      </c>
      <c r="R822" s="121">
        <f>MATCH(Q822,'SLA-parameter DRIFT'!A:A,0)</f>
        <v>16</v>
      </c>
      <c r="S822" s="118" t="e">
        <f>VLOOKUP(DATE(YEAR(F822),MONTH(F822),DAY(F822)),Virkedager!C:G,IF(E822="B",3,2),0)+INDEX('SLA-parameter DRIFT'!D:D,R822+2)</f>
        <v>#N/A</v>
      </c>
      <c r="T822" s="122" t="e">
        <f>VLOOKUP(DATE(YEAR(F822),MONTH(F822),DAY(F822)),Virkedager!C:G,2,0)+INDEX('SLA-parameter DRIFT'!B:B,R822+1)</f>
        <v>#N/A</v>
      </c>
      <c r="U822" s="173" t="e">
        <f>VLOOKUP(DATE(YEAR(F822),MONTH(F822),DAY(F822)),Virkedager!C:G,IF(E822="B",3,2)+INDEX('SLA-parameter DRIFT'!E:E,R822+0,0),0)+INDEX('SLA-parameter DRIFT'!D:D,R822+1)</f>
        <v>#N/A</v>
      </c>
      <c r="V822" s="122" t="e">
        <f>VLOOKUP(DATE(YEAR(F822),MONTH(F822),DAY(F822)),Virkedager!C:G,2,0)+INDEX('SLA-parameter DRIFT'!B:B,R822+2)</f>
        <v>#N/A</v>
      </c>
      <c r="W822" s="118" t="e">
        <f>VLOOKUP(DATE(YEAR(F822),MONTH(F822),DAY(F822)),Virkedager!C:G,IF(E822="B",4,3)+INDEX('SLA-parameter DRIFT'!E:E,R822+2,0),0)+INDEX('SLA-parameter DRIFT'!D:D,R822+2)</f>
        <v>#N/A</v>
      </c>
      <c r="X822" s="122" t="str">
        <f t="shared" si="89"/>
        <v/>
      </c>
      <c r="Y822" s="119">
        <f>SUMIF(Virkedager!C:C,"&lt;" &amp; H822,Virkedager!A:A)-SUMIF(Virkedager!C:C,"&lt;" &amp; X822,Virkedager!A:A)</f>
        <v>0</v>
      </c>
      <c r="Z822" s="121" t="str">
        <f t="shared" si="90"/>
        <v/>
      </c>
      <c r="AA822" s="123" t="str">
        <f t="shared" si="85"/>
        <v/>
      </c>
      <c r="AB822" s="124" t="str">
        <f t="shared" si="91"/>
        <v/>
      </c>
      <c r="AC822" s="172"/>
    </row>
    <row r="823" spans="2:29" s="139" customFormat="1" ht="15" x14ac:dyDescent="0.25">
      <c r="B823" s="141"/>
      <c r="C823" s="142"/>
      <c r="D823" s="147"/>
      <c r="E823" s="148"/>
      <c r="F823" s="143"/>
      <c r="G823" s="144"/>
      <c r="H823" s="143"/>
      <c r="I823" s="144"/>
      <c r="J823" s="145"/>
      <c r="K823" s="146"/>
      <c r="L823" s="116" t="s">
        <v>77</v>
      </c>
      <c r="M823" s="117" t="s">
        <v>137</v>
      </c>
      <c r="N823" s="118">
        <f t="shared" si="86"/>
        <v>0</v>
      </c>
      <c r="O823" s="118">
        <f t="shared" si="87"/>
        <v>0</v>
      </c>
      <c r="P823" s="119">
        <f>SUMIF(Virkedager!C:C,"&lt;" &amp; H823,Virkedager!A:A)-SUMIF(Virkedager!C:C,"&lt;" &amp; F823,Virkedager!A:A)</f>
        <v>0</v>
      </c>
      <c r="Q823" s="120" t="str">
        <f t="shared" si="88"/>
        <v>Operatøraksess</v>
      </c>
      <c r="R823" s="121">
        <f>MATCH(Q823,'SLA-parameter DRIFT'!A:A,0)</f>
        <v>16</v>
      </c>
      <c r="S823" s="118" t="e">
        <f>VLOOKUP(DATE(YEAR(F823),MONTH(F823),DAY(F823)),Virkedager!C:G,IF(E823="B",3,2),0)+INDEX('SLA-parameter DRIFT'!D:D,R823+2)</f>
        <v>#N/A</v>
      </c>
      <c r="T823" s="122" t="e">
        <f>VLOOKUP(DATE(YEAR(F823),MONTH(F823),DAY(F823)),Virkedager!C:G,2,0)+INDEX('SLA-parameter DRIFT'!B:B,R823+1)</f>
        <v>#N/A</v>
      </c>
      <c r="U823" s="173" t="e">
        <f>VLOOKUP(DATE(YEAR(F823),MONTH(F823),DAY(F823)),Virkedager!C:G,IF(E823="B",3,2)+INDEX('SLA-parameter DRIFT'!E:E,R823+0,0),0)+INDEX('SLA-parameter DRIFT'!D:D,R823+1)</f>
        <v>#N/A</v>
      </c>
      <c r="V823" s="122" t="e">
        <f>VLOOKUP(DATE(YEAR(F823),MONTH(F823),DAY(F823)),Virkedager!C:G,2,0)+INDEX('SLA-parameter DRIFT'!B:B,R823+2)</f>
        <v>#N/A</v>
      </c>
      <c r="W823" s="118" t="e">
        <f>VLOOKUP(DATE(YEAR(F823),MONTH(F823),DAY(F823)),Virkedager!C:G,IF(E823="B",4,3)+INDEX('SLA-parameter DRIFT'!E:E,R823+2,0),0)+INDEX('SLA-parameter DRIFT'!D:D,R823+2)</f>
        <v>#N/A</v>
      </c>
      <c r="X823" s="122" t="str">
        <f t="shared" si="89"/>
        <v/>
      </c>
      <c r="Y823" s="119">
        <f>SUMIF(Virkedager!C:C,"&lt;" &amp; H823,Virkedager!A:A)-SUMIF(Virkedager!C:C,"&lt;" &amp; X823,Virkedager!A:A)</f>
        <v>0</v>
      </c>
      <c r="Z823" s="121" t="str">
        <f t="shared" si="90"/>
        <v/>
      </c>
      <c r="AA823" s="123" t="str">
        <f t="shared" si="85"/>
        <v/>
      </c>
      <c r="AB823" s="124" t="str">
        <f t="shared" si="91"/>
        <v/>
      </c>
      <c r="AC823" s="172"/>
    </row>
    <row r="824" spans="2:29" s="139" customFormat="1" ht="15" x14ac:dyDescent="0.25">
      <c r="B824" s="141"/>
      <c r="C824" s="142"/>
      <c r="D824" s="147"/>
      <c r="E824" s="148"/>
      <c r="F824" s="143"/>
      <c r="G824" s="144"/>
      <c r="H824" s="143"/>
      <c r="I824" s="144"/>
      <c r="J824" s="145"/>
      <c r="K824" s="146"/>
      <c r="L824" s="116" t="s">
        <v>77</v>
      </c>
      <c r="M824" s="117" t="s">
        <v>137</v>
      </c>
      <c r="N824" s="118">
        <f t="shared" si="86"/>
        <v>0</v>
      </c>
      <c r="O824" s="118">
        <f t="shared" si="87"/>
        <v>0</v>
      </c>
      <c r="P824" s="119">
        <f>SUMIF(Virkedager!C:C,"&lt;" &amp; H824,Virkedager!A:A)-SUMIF(Virkedager!C:C,"&lt;" &amp; F824,Virkedager!A:A)</f>
        <v>0</v>
      </c>
      <c r="Q824" s="120" t="str">
        <f t="shared" si="88"/>
        <v>Operatøraksess</v>
      </c>
      <c r="R824" s="121">
        <f>MATCH(Q824,'SLA-parameter DRIFT'!A:A,0)</f>
        <v>16</v>
      </c>
      <c r="S824" s="118" t="e">
        <f>VLOOKUP(DATE(YEAR(F824),MONTH(F824),DAY(F824)),Virkedager!C:G,IF(E824="B",3,2),0)+INDEX('SLA-parameter DRIFT'!D:D,R824+2)</f>
        <v>#N/A</v>
      </c>
      <c r="T824" s="122" t="e">
        <f>VLOOKUP(DATE(YEAR(F824),MONTH(F824),DAY(F824)),Virkedager!C:G,2,0)+INDEX('SLA-parameter DRIFT'!B:B,R824+1)</f>
        <v>#N/A</v>
      </c>
      <c r="U824" s="173" t="e">
        <f>VLOOKUP(DATE(YEAR(F824),MONTH(F824),DAY(F824)),Virkedager!C:G,IF(E824="B",3,2)+INDEX('SLA-parameter DRIFT'!E:E,R824+0,0),0)+INDEX('SLA-parameter DRIFT'!D:D,R824+1)</f>
        <v>#N/A</v>
      </c>
      <c r="V824" s="122" t="e">
        <f>VLOOKUP(DATE(YEAR(F824),MONTH(F824),DAY(F824)),Virkedager!C:G,2,0)+INDEX('SLA-parameter DRIFT'!B:B,R824+2)</f>
        <v>#N/A</v>
      </c>
      <c r="W824" s="118" t="e">
        <f>VLOOKUP(DATE(YEAR(F824),MONTH(F824),DAY(F824)),Virkedager!C:G,IF(E824="B",4,3)+INDEX('SLA-parameter DRIFT'!E:E,R824+2,0),0)+INDEX('SLA-parameter DRIFT'!D:D,R824+2)</f>
        <v>#N/A</v>
      </c>
      <c r="X824" s="122" t="str">
        <f t="shared" si="89"/>
        <v/>
      </c>
      <c r="Y824" s="119">
        <f>SUMIF(Virkedager!C:C,"&lt;" &amp; H824,Virkedager!A:A)-SUMIF(Virkedager!C:C,"&lt;" &amp; X824,Virkedager!A:A)</f>
        <v>0</v>
      </c>
      <c r="Z824" s="121" t="str">
        <f t="shared" si="90"/>
        <v/>
      </c>
      <c r="AA824" s="123" t="str">
        <f t="shared" si="85"/>
        <v/>
      </c>
      <c r="AB824" s="124" t="str">
        <f t="shared" si="91"/>
        <v/>
      </c>
      <c r="AC824" s="172"/>
    </row>
    <row r="825" spans="2:29" s="139" customFormat="1" ht="15" x14ac:dyDescent="0.25">
      <c r="B825" s="141"/>
      <c r="C825" s="142"/>
      <c r="D825" s="147"/>
      <c r="E825" s="148"/>
      <c r="F825" s="143"/>
      <c r="G825" s="144"/>
      <c r="H825" s="143"/>
      <c r="I825" s="144"/>
      <c r="J825" s="145"/>
      <c r="K825" s="146"/>
      <c r="L825" s="116" t="s">
        <v>77</v>
      </c>
      <c r="M825" s="117" t="s">
        <v>137</v>
      </c>
      <c r="N825" s="118">
        <f t="shared" si="86"/>
        <v>0</v>
      </c>
      <c r="O825" s="118">
        <f t="shared" si="87"/>
        <v>0</v>
      </c>
      <c r="P825" s="119">
        <f>SUMIF(Virkedager!C:C,"&lt;" &amp; H825,Virkedager!A:A)-SUMIF(Virkedager!C:C,"&lt;" &amp; F825,Virkedager!A:A)</f>
        <v>0</v>
      </c>
      <c r="Q825" s="120" t="str">
        <f t="shared" si="88"/>
        <v>Operatøraksess</v>
      </c>
      <c r="R825" s="121">
        <f>MATCH(Q825,'SLA-parameter DRIFT'!A:A,0)</f>
        <v>16</v>
      </c>
      <c r="S825" s="118" t="e">
        <f>VLOOKUP(DATE(YEAR(F825),MONTH(F825),DAY(F825)),Virkedager!C:G,IF(E825="B",3,2),0)+INDEX('SLA-parameter DRIFT'!D:D,R825+2)</f>
        <v>#N/A</v>
      </c>
      <c r="T825" s="122" t="e">
        <f>VLOOKUP(DATE(YEAR(F825),MONTH(F825),DAY(F825)),Virkedager!C:G,2,0)+INDEX('SLA-parameter DRIFT'!B:B,R825+1)</f>
        <v>#N/A</v>
      </c>
      <c r="U825" s="173" t="e">
        <f>VLOOKUP(DATE(YEAR(F825),MONTH(F825),DAY(F825)),Virkedager!C:G,IF(E825="B",3,2)+INDEX('SLA-parameter DRIFT'!E:E,R825+0,0),0)+INDEX('SLA-parameter DRIFT'!D:D,R825+1)</f>
        <v>#N/A</v>
      </c>
      <c r="V825" s="122" t="e">
        <f>VLOOKUP(DATE(YEAR(F825),MONTH(F825),DAY(F825)),Virkedager!C:G,2,0)+INDEX('SLA-parameter DRIFT'!B:B,R825+2)</f>
        <v>#N/A</v>
      </c>
      <c r="W825" s="118" t="e">
        <f>VLOOKUP(DATE(YEAR(F825),MONTH(F825),DAY(F825)),Virkedager!C:G,IF(E825="B",4,3)+INDEX('SLA-parameter DRIFT'!E:E,R825+2,0),0)+INDEX('SLA-parameter DRIFT'!D:D,R825+2)</f>
        <v>#N/A</v>
      </c>
      <c r="X825" s="122" t="str">
        <f t="shared" si="89"/>
        <v/>
      </c>
      <c r="Y825" s="119">
        <f>SUMIF(Virkedager!C:C,"&lt;" &amp; H825,Virkedager!A:A)-SUMIF(Virkedager!C:C,"&lt;" &amp; X825,Virkedager!A:A)</f>
        <v>0</v>
      </c>
      <c r="Z825" s="121" t="str">
        <f t="shared" si="90"/>
        <v/>
      </c>
      <c r="AA825" s="123" t="str">
        <f t="shared" si="85"/>
        <v/>
      </c>
      <c r="AB825" s="124" t="str">
        <f t="shared" si="91"/>
        <v/>
      </c>
      <c r="AC825" s="172"/>
    </row>
    <row r="826" spans="2:29" s="139" customFormat="1" ht="15" x14ac:dyDescent="0.25">
      <c r="B826" s="141"/>
      <c r="C826" s="142"/>
      <c r="D826" s="147"/>
      <c r="E826" s="148"/>
      <c r="F826" s="143"/>
      <c r="G826" s="144"/>
      <c r="H826" s="143"/>
      <c r="I826" s="144"/>
      <c r="J826" s="145"/>
      <c r="K826" s="146"/>
      <c r="L826" s="116" t="s">
        <v>77</v>
      </c>
      <c r="M826" s="117" t="s">
        <v>137</v>
      </c>
      <c r="N826" s="118">
        <f t="shared" si="86"/>
        <v>0</v>
      </c>
      <c r="O826" s="118">
        <f t="shared" si="87"/>
        <v>0</v>
      </c>
      <c r="P826" s="119">
        <f>SUMIF(Virkedager!C:C,"&lt;" &amp; H826,Virkedager!A:A)-SUMIF(Virkedager!C:C,"&lt;" &amp; F826,Virkedager!A:A)</f>
        <v>0</v>
      </c>
      <c r="Q826" s="120" t="str">
        <f t="shared" si="88"/>
        <v>Operatøraksess</v>
      </c>
      <c r="R826" s="121">
        <f>MATCH(Q826,'SLA-parameter DRIFT'!A:A,0)</f>
        <v>16</v>
      </c>
      <c r="S826" s="118" t="e">
        <f>VLOOKUP(DATE(YEAR(F826),MONTH(F826),DAY(F826)),Virkedager!C:G,IF(E826="B",3,2),0)+INDEX('SLA-parameter DRIFT'!D:D,R826+2)</f>
        <v>#N/A</v>
      </c>
      <c r="T826" s="122" t="e">
        <f>VLOOKUP(DATE(YEAR(F826),MONTH(F826),DAY(F826)),Virkedager!C:G,2,0)+INDEX('SLA-parameter DRIFT'!B:B,R826+1)</f>
        <v>#N/A</v>
      </c>
      <c r="U826" s="173" t="e">
        <f>VLOOKUP(DATE(YEAR(F826),MONTH(F826),DAY(F826)),Virkedager!C:G,IF(E826="B",3,2)+INDEX('SLA-parameter DRIFT'!E:E,R826+0,0),0)+INDEX('SLA-parameter DRIFT'!D:D,R826+1)</f>
        <v>#N/A</v>
      </c>
      <c r="V826" s="122" t="e">
        <f>VLOOKUP(DATE(YEAR(F826),MONTH(F826),DAY(F826)),Virkedager!C:G,2,0)+INDEX('SLA-parameter DRIFT'!B:B,R826+2)</f>
        <v>#N/A</v>
      </c>
      <c r="W826" s="118" t="e">
        <f>VLOOKUP(DATE(YEAR(F826),MONTH(F826),DAY(F826)),Virkedager!C:G,IF(E826="B",4,3)+INDEX('SLA-parameter DRIFT'!E:E,R826+2,0),0)+INDEX('SLA-parameter DRIFT'!D:D,R826+2)</f>
        <v>#N/A</v>
      </c>
      <c r="X826" s="122" t="str">
        <f t="shared" si="89"/>
        <v/>
      </c>
      <c r="Y826" s="119">
        <f>SUMIF(Virkedager!C:C,"&lt;" &amp; H826,Virkedager!A:A)-SUMIF(Virkedager!C:C,"&lt;" &amp; X826,Virkedager!A:A)</f>
        <v>0</v>
      </c>
      <c r="Z826" s="121" t="str">
        <f t="shared" si="90"/>
        <v/>
      </c>
      <c r="AA826" s="123" t="str">
        <f t="shared" si="85"/>
        <v/>
      </c>
      <c r="AB826" s="124" t="str">
        <f t="shared" si="91"/>
        <v/>
      </c>
      <c r="AC826" s="172"/>
    </row>
    <row r="827" spans="2:29" s="139" customFormat="1" ht="15" x14ac:dyDescent="0.25">
      <c r="B827" s="141"/>
      <c r="C827" s="142"/>
      <c r="D827" s="147"/>
      <c r="E827" s="148"/>
      <c r="F827" s="143"/>
      <c r="G827" s="144"/>
      <c r="H827" s="143"/>
      <c r="I827" s="144"/>
      <c r="J827" s="145"/>
      <c r="K827" s="146"/>
      <c r="L827" s="116" t="s">
        <v>77</v>
      </c>
      <c r="M827" s="117" t="s">
        <v>137</v>
      </c>
      <c r="N827" s="118">
        <f t="shared" si="86"/>
        <v>0</v>
      </c>
      <c r="O827" s="118">
        <f t="shared" si="87"/>
        <v>0</v>
      </c>
      <c r="P827" s="119">
        <f>SUMIF(Virkedager!C:C,"&lt;" &amp; H827,Virkedager!A:A)-SUMIF(Virkedager!C:C,"&lt;" &amp; F827,Virkedager!A:A)</f>
        <v>0</v>
      </c>
      <c r="Q827" s="120" t="str">
        <f t="shared" si="88"/>
        <v>Operatøraksess</v>
      </c>
      <c r="R827" s="121">
        <f>MATCH(Q827,'SLA-parameter DRIFT'!A:A,0)</f>
        <v>16</v>
      </c>
      <c r="S827" s="118" t="e">
        <f>VLOOKUP(DATE(YEAR(F827),MONTH(F827),DAY(F827)),Virkedager!C:G,IF(E827="B",3,2),0)+INDEX('SLA-parameter DRIFT'!D:D,R827+2)</f>
        <v>#N/A</v>
      </c>
      <c r="T827" s="122" t="e">
        <f>VLOOKUP(DATE(YEAR(F827),MONTH(F827),DAY(F827)),Virkedager!C:G,2,0)+INDEX('SLA-parameter DRIFT'!B:B,R827+1)</f>
        <v>#N/A</v>
      </c>
      <c r="U827" s="173" t="e">
        <f>VLOOKUP(DATE(YEAR(F827),MONTH(F827),DAY(F827)),Virkedager!C:G,IF(E827="B",3,2)+INDEX('SLA-parameter DRIFT'!E:E,R827+0,0),0)+INDEX('SLA-parameter DRIFT'!D:D,R827+1)</f>
        <v>#N/A</v>
      </c>
      <c r="V827" s="122" t="e">
        <f>VLOOKUP(DATE(YEAR(F827),MONTH(F827),DAY(F827)),Virkedager!C:G,2,0)+INDEX('SLA-parameter DRIFT'!B:B,R827+2)</f>
        <v>#N/A</v>
      </c>
      <c r="W827" s="118" t="e">
        <f>VLOOKUP(DATE(YEAR(F827),MONTH(F827),DAY(F827)),Virkedager!C:G,IF(E827="B",4,3)+INDEX('SLA-parameter DRIFT'!E:E,R827+2,0),0)+INDEX('SLA-parameter DRIFT'!D:D,R827+2)</f>
        <v>#N/A</v>
      </c>
      <c r="X827" s="122" t="str">
        <f t="shared" si="89"/>
        <v/>
      </c>
      <c r="Y827" s="119">
        <f>SUMIF(Virkedager!C:C,"&lt;" &amp; H827,Virkedager!A:A)-SUMIF(Virkedager!C:C,"&lt;" &amp; X827,Virkedager!A:A)</f>
        <v>0</v>
      </c>
      <c r="Z827" s="121" t="str">
        <f t="shared" si="90"/>
        <v/>
      </c>
      <c r="AA827" s="123" t="str">
        <f t="shared" si="85"/>
        <v/>
      </c>
      <c r="AB827" s="124" t="str">
        <f t="shared" si="91"/>
        <v/>
      </c>
      <c r="AC827" s="172"/>
    </row>
    <row r="828" spans="2:29" s="139" customFormat="1" ht="15" x14ac:dyDescent="0.25">
      <c r="B828" s="141"/>
      <c r="C828" s="142"/>
      <c r="D828" s="147"/>
      <c r="E828" s="148"/>
      <c r="F828" s="143"/>
      <c r="G828" s="144"/>
      <c r="H828" s="143"/>
      <c r="I828" s="144"/>
      <c r="J828" s="145"/>
      <c r="K828" s="146"/>
      <c r="L828" s="116" t="s">
        <v>77</v>
      </c>
      <c r="M828" s="117" t="s">
        <v>137</v>
      </c>
      <c r="N828" s="118">
        <f t="shared" si="86"/>
        <v>0</v>
      </c>
      <c r="O828" s="118">
        <f t="shared" si="87"/>
        <v>0</v>
      </c>
      <c r="P828" s="119">
        <f>SUMIF(Virkedager!C:C,"&lt;" &amp; H828,Virkedager!A:A)-SUMIF(Virkedager!C:C,"&lt;" &amp; F828,Virkedager!A:A)</f>
        <v>0</v>
      </c>
      <c r="Q828" s="120" t="str">
        <f t="shared" si="88"/>
        <v>Operatøraksess</v>
      </c>
      <c r="R828" s="121">
        <f>MATCH(Q828,'SLA-parameter DRIFT'!A:A,0)</f>
        <v>16</v>
      </c>
      <c r="S828" s="118" t="e">
        <f>VLOOKUP(DATE(YEAR(F828),MONTH(F828),DAY(F828)),Virkedager!C:G,IF(E828="B",3,2),0)+INDEX('SLA-parameter DRIFT'!D:D,R828+2)</f>
        <v>#N/A</v>
      </c>
      <c r="T828" s="122" t="e">
        <f>VLOOKUP(DATE(YEAR(F828),MONTH(F828),DAY(F828)),Virkedager!C:G,2,0)+INDEX('SLA-parameter DRIFT'!B:B,R828+1)</f>
        <v>#N/A</v>
      </c>
      <c r="U828" s="173" t="e">
        <f>VLOOKUP(DATE(YEAR(F828),MONTH(F828),DAY(F828)),Virkedager!C:G,IF(E828="B",3,2)+INDEX('SLA-parameter DRIFT'!E:E,R828+0,0),0)+INDEX('SLA-parameter DRIFT'!D:D,R828+1)</f>
        <v>#N/A</v>
      </c>
      <c r="V828" s="122" t="e">
        <f>VLOOKUP(DATE(YEAR(F828),MONTH(F828),DAY(F828)),Virkedager!C:G,2,0)+INDEX('SLA-parameter DRIFT'!B:B,R828+2)</f>
        <v>#N/A</v>
      </c>
      <c r="W828" s="118" t="e">
        <f>VLOOKUP(DATE(YEAR(F828),MONTH(F828),DAY(F828)),Virkedager!C:G,IF(E828="B",4,3)+INDEX('SLA-parameter DRIFT'!E:E,R828+2,0),0)+INDEX('SLA-parameter DRIFT'!D:D,R828+2)</f>
        <v>#N/A</v>
      </c>
      <c r="X828" s="122" t="str">
        <f t="shared" si="89"/>
        <v/>
      </c>
      <c r="Y828" s="119">
        <f>SUMIF(Virkedager!C:C,"&lt;" &amp; H828,Virkedager!A:A)-SUMIF(Virkedager!C:C,"&lt;" &amp; X828,Virkedager!A:A)</f>
        <v>0</v>
      </c>
      <c r="Z828" s="121" t="str">
        <f t="shared" si="90"/>
        <v/>
      </c>
      <c r="AA828" s="123" t="str">
        <f t="shared" si="85"/>
        <v/>
      </c>
      <c r="AB828" s="124" t="str">
        <f t="shared" si="91"/>
        <v/>
      </c>
      <c r="AC828" s="172"/>
    </row>
    <row r="829" spans="2:29" s="139" customFormat="1" ht="15" x14ac:dyDescent="0.25">
      <c r="B829" s="141"/>
      <c r="C829" s="142"/>
      <c r="D829" s="147"/>
      <c r="E829" s="148"/>
      <c r="F829" s="143"/>
      <c r="G829" s="144"/>
      <c r="H829" s="143"/>
      <c r="I829" s="144"/>
      <c r="J829" s="145"/>
      <c r="K829" s="146"/>
      <c r="L829" s="116" t="s">
        <v>77</v>
      </c>
      <c r="M829" s="117" t="s">
        <v>137</v>
      </c>
      <c r="N829" s="118">
        <f t="shared" si="86"/>
        <v>0</v>
      </c>
      <c r="O829" s="118">
        <f t="shared" si="87"/>
        <v>0</v>
      </c>
      <c r="P829" s="119">
        <f>SUMIF(Virkedager!C:C,"&lt;" &amp; H829,Virkedager!A:A)-SUMIF(Virkedager!C:C,"&lt;" &amp; F829,Virkedager!A:A)</f>
        <v>0</v>
      </c>
      <c r="Q829" s="120" t="str">
        <f t="shared" si="88"/>
        <v>Operatøraksess</v>
      </c>
      <c r="R829" s="121">
        <f>MATCH(Q829,'SLA-parameter DRIFT'!A:A,0)</f>
        <v>16</v>
      </c>
      <c r="S829" s="118" t="e">
        <f>VLOOKUP(DATE(YEAR(F829),MONTH(F829),DAY(F829)),Virkedager!C:G,IF(E829="B",3,2),0)+INDEX('SLA-parameter DRIFT'!D:D,R829+2)</f>
        <v>#N/A</v>
      </c>
      <c r="T829" s="122" t="e">
        <f>VLOOKUP(DATE(YEAR(F829),MONTH(F829),DAY(F829)),Virkedager!C:G,2,0)+INDEX('SLA-parameter DRIFT'!B:B,R829+1)</f>
        <v>#N/A</v>
      </c>
      <c r="U829" s="173" t="e">
        <f>VLOOKUP(DATE(YEAR(F829),MONTH(F829),DAY(F829)),Virkedager!C:G,IF(E829="B",3,2)+INDEX('SLA-parameter DRIFT'!E:E,R829+0,0),0)+INDEX('SLA-parameter DRIFT'!D:D,R829+1)</f>
        <v>#N/A</v>
      </c>
      <c r="V829" s="122" t="e">
        <f>VLOOKUP(DATE(YEAR(F829),MONTH(F829),DAY(F829)),Virkedager!C:G,2,0)+INDEX('SLA-parameter DRIFT'!B:B,R829+2)</f>
        <v>#N/A</v>
      </c>
      <c r="W829" s="118" t="e">
        <f>VLOOKUP(DATE(YEAR(F829),MONTH(F829),DAY(F829)),Virkedager!C:G,IF(E829="B",4,3)+INDEX('SLA-parameter DRIFT'!E:E,R829+2,0),0)+INDEX('SLA-parameter DRIFT'!D:D,R829+2)</f>
        <v>#N/A</v>
      </c>
      <c r="X829" s="122" t="str">
        <f t="shared" si="89"/>
        <v/>
      </c>
      <c r="Y829" s="119">
        <f>SUMIF(Virkedager!C:C,"&lt;" &amp; H829,Virkedager!A:A)-SUMIF(Virkedager!C:C,"&lt;" &amp; X829,Virkedager!A:A)</f>
        <v>0</v>
      </c>
      <c r="Z829" s="121" t="str">
        <f t="shared" si="90"/>
        <v/>
      </c>
      <c r="AA829" s="123" t="str">
        <f t="shared" si="85"/>
        <v/>
      </c>
      <c r="AB829" s="124" t="str">
        <f t="shared" ref="AB829:AB838" si="92">IF(F829="","",IF(NOT(Z829),J829*0.06*AA829,0))</f>
        <v/>
      </c>
      <c r="AC829" s="172"/>
    </row>
    <row r="830" spans="2:29" s="139" customFormat="1" ht="15" x14ac:dyDescent="0.25">
      <c r="B830" s="141"/>
      <c r="C830" s="142"/>
      <c r="D830" s="147"/>
      <c r="E830" s="148"/>
      <c r="F830" s="143"/>
      <c r="G830" s="144"/>
      <c r="H830" s="143"/>
      <c r="I830" s="144"/>
      <c r="J830" s="145"/>
      <c r="K830" s="146"/>
      <c r="L830" s="116" t="s">
        <v>77</v>
      </c>
      <c r="M830" s="117" t="s">
        <v>137</v>
      </c>
      <c r="N830" s="118">
        <f t="shared" si="86"/>
        <v>0</v>
      </c>
      <c r="O830" s="118">
        <f t="shared" si="87"/>
        <v>0</v>
      </c>
      <c r="P830" s="119">
        <f>SUMIF(Virkedager!C:C,"&lt;" &amp; H830,Virkedager!A:A)-SUMIF(Virkedager!C:C,"&lt;" &amp; F830,Virkedager!A:A)</f>
        <v>0</v>
      </c>
      <c r="Q830" s="120" t="str">
        <f t="shared" si="88"/>
        <v>Operatøraksess</v>
      </c>
      <c r="R830" s="121">
        <f>MATCH(Q830,'SLA-parameter DRIFT'!A:A,0)</f>
        <v>16</v>
      </c>
      <c r="S830" s="118" t="e">
        <f>VLOOKUP(DATE(YEAR(F830),MONTH(F830),DAY(F830)),Virkedager!C:G,IF(E830="B",3,2),0)+INDEX('SLA-parameter DRIFT'!D:D,R830+2)</f>
        <v>#N/A</v>
      </c>
      <c r="T830" s="122" t="e">
        <f>VLOOKUP(DATE(YEAR(F830),MONTH(F830),DAY(F830)),Virkedager!C:G,2,0)+INDEX('SLA-parameter DRIFT'!B:B,R830+1)</f>
        <v>#N/A</v>
      </c>
      <c r="U830" s="173" t="e">
        <f>VLOOKUP(DATE(YEAR(F830),MONTH(F830),DAY(F830)),Virkedager!C:G,IF(E830="B",3,2)+INDEX('SLA-parameter DRIFT'!E:E,R830+0,0),0)+INDEX('SLA-parameter DRIFT'!D:D,R830+1)</f>
        <v>#N/A</v>
      </c>
      <c r="V830" s="122" t="e">
        <f>VLOOKUP(DATE(YEAR(F830),MONTH(F830),DAY(F830)),Virkedager!C:G,2,0)+INDEX('SLA-parameter DRIFT'!B:B,R830+2)</f>
        <v>#N/A</v>
      </c>
      <c r="W830" s="118" t="e">
        <f>VLOOKUP(DATE(YEAR(F830),MONTH(F830),DAY(F830)),Virkedager!C:G,IF(E830="B",4,3)+INDEX('SLA-parameter DRIFT'!E:E,R830+2,0),0)+INDEX('SLA-parameter DRIFT'!D:D,R830+2)</f>
        <v>#N/A</v>
      </c>
      <c r="X830" s="122" t="str">
        <f t="shared" si="89"/>
        <v/>
      </c>
      <c r="Y830" s="119">
        <f>SUMIF(Virkedager!C:C,"&lt;" &amp; H830,Virkedager!A:A)-SUMIF(Virkedager!C:C,"&lt;" &amp; X830,Virkedager!A:A)</f>
        <v>0</v>
      </c>
      <c r="Z830" s="121" t="str">
        <f t="shared" si="90"/>
        <v/>
      </c>
      <c r="AA830" s="123" t="str">
        <f t="shared" si="85"/>
        <v/>
      </c>
      <c r="AB830" s="124" t="str">
        <f t="shared" si="92"/>
        <v/>
      </c>
      <c r="AC830" s="172"/>
    </row>
    <row r="831" spans="2:29" s="139" customFormat="1" ht="15" x14ac:dyDescent="0.25">
      <c r="B831" s="141"/>
      <c r="C831" s="142"/>
      <c r="D831" s="147"/>
      <c r="E831" s="148"/>
      <c r="F831" s="143"/>
      <c r="G831" s="144"/>
      <c r="H831" s="143"/>
      <c r="I831" s="144"/>
      <c r="J831" s="145"/>
      <c r="K831" s="146"/>
      <c r="L831" s="116" t="s">
        <v>77</v>
      </c>
      <c r="M831" s="117" t="s">
        <v>137</v>
      </c>
      <c r="N831" s="118">
        <f t="shared" si="86"/>
        <v>0</v>
      </c>
      <c r="O831" s="118">
        <f t="shared" si="87"/>
        <v>0</v>
      </c>
      <c r="P831" s="119">
        <f>SUMIF(Virkedager!C:C,"&lt;" &amp; H831,Virkedager!A:A)-SUMIF(Virkedager!C:C,"&lt;" &amp; F831,Virkedager!A:A)</f>
        <v>0</v>
      </c>
      <c r="Q831" s="120" t="str">
        <f t="shared" si="88"/>
        <v>Operatøraksess</v>
      </c>
      <c r="R831" s="121">
        <f>MATCH(Q831,'SLA-parameter DRIFT'!A:A,0)</f>
        <v>16</v>
      </c>
      <c r="S831" s="118" t="e">
        <f>VLOOKUP(DATE(YEAR(F831),MONTH(F831),DAY(F831)),Virkedager!C:G,IF(E831="B",3,2),0)+INDEX('SLA-parameter DRIFT'!D:D,R831+2)</f>
        <v>#N/A</v>
      </c>
      <c r="T831" s="122" t="e">
        <f>VLOOKUP(DATE(YEAR(F831),MONTH(F831),DAY(F831)),Virkedager!C:G,2,0)+INDEX('SLA-parameter DRIFT'!B:B,R831+1)</f>
        <v>#N/A</v>
      </c>
      <c r="U831" s="173" t="e">
        <f>VLOOKUP(DATE(YEAR(F831),MONTH(F831),DAY(F831)),Virkedager!C:G,IF(E831="B",3,2)+INDEX('SLA-parameter DRIFT'!E:E,R831+0,0),0)+INDEX('SLA-parameter DRIFT'!D:D,R831+1)</f>
        <v>#N/A</v>
      </c>
      <c r="V831" s="122" t="e">
        <f>VLOOKUP(DATE(YEAR(F831),MONTH(F831),DAY(F831)),Virkedager!C:G,2,0)+INDEX('SLA-parameter DRIFT'!B:B,R831+2)</f>
        <v>#N/A</v>
      </c>
      <c r="W831" s="118" t="e">
        <f>VLOOKUP(DATE(YEAR(F831),MONTH(F831),DAY(F831)),Virkedager!C:G,IF(E831="B",4,3)+INDEX('SLA-parameter DRIFT'!E:E,R831+2,0),0)+INDEX('SLA-parameter DRIFT'!D:D,R831+2)</f>
        <v>#N/A</v>
      </c>
      <c r="X831" s="122" t="str">
        <f t="shared" si="89"/>
        <v/>
      </c>
      <c r="Y831" s="119">
        <f>SUMIF(Virkedager!C:C,"&lt;" &amp; H831,Virkedager!A:A)-SUMIF(Virkedager!C:C,"&lt;" &amp; X831,Virkedager!A:A)</f>
        <v>0</v>
      </c>
      <c r="Z831" s="121" t="str">
        <f t="shared" si="90"/>
        <v/>
      </c>
      <c r="AA831" s="123" t="str">
        <f t="shared" si="85"/>
        <v/>
      </c>
      <c r="AB831" s="124" t="str">
        <f t="shared" si="92"/>
        <v/>
      </c>
      <c r="AC831" s="172"/>
    </row>
    <row r="832" spans="2:29" s="139" customFormat="1" ht="15" x14ac:dyDescent="0.25">
      <c r="B832" s="141"/>
      <c r="C832" s="142"/>
      <c r="D832" s="147"/>
      <c r="E832" s="148"/>
      <c r="F832" s="143"/>
      <c r="G832" s="144"/>
      <c r="H832" s="143"/>
      <c r="I832" s="144"/>
      <c r="J832" s="145"/>
      <c r="K832" s="146"/>
      <c r="L832" s="116" t="s">
        <v>77</v>
      </c>
      <c r="M832" s="117" t="s">
        <v>137</v>
      </c>
      <c r="N832" s="118">
        <f t="shared" si="86"/>
        <v>0</v>
      </c>
      <c r="O832" s="118">
        <f t="shared" si="87"/>
        <v>0</v>
      </c>
      <c r="P832" s="119">
        <f>SUMIF(Virkedager!C:C,"&lt;" &amp; H832,Virkedager!A:A)-SUMIF(Virkedager!C:C,"&lt;" &amp; F832,Virkedager!A:A)</f>
        <v>0</v>
      </c>
      <c r="Q832" s="120" t="str">
        <f t="shared" si="88"/>
        <v>Operatøraksess</v>
      </c>
      <c r="R832" s="121">
        <f>MATCH(Q832,'SLA-parameter DRIFT'!A:A,0)</f>
        <v>16</v>
      </c>
      <c r="S832" s="118" t="e">
        <f>VLOOKUP(DATE(YEAR(F832),MONTH(F832),DAY(F832)),Virkedager!C:G,IF(E832="B",3,2),0)+INDEX('SLA-parameter DRIFT'!D:D,R832+2)</f>
        <v>#N/A</v>
      </c>
      <c r="T832" s="122" t="e">
        <f>VLOOKUP(DATE(YEAR(F832),MONTH(F832),DAY(F832)),Virkedager!C:G,2,0)+INDEX('SLA-parameter DRIFT'!B:B,R832+1)</f>
        <v>#N/A</v>
      </c>
      <c r="U832" s="173" t="e">
        <f>VLOOKUP(DATE(YEAR(F832),MONTH(F832),DAY(F832)),Virkedager!C:G,IF(E832="B",3,2)+INDEX('SLA-parameter DRIFT'!E:E,R832+0,0),0)+INDEX('SLA-parameter DRIFT'!D:D,R832+1)</f>
        <v>#N/A</v>
      </c>
      <c r="V832" s="122" t="e">
        <f>VLOOKUP(DATE(YEAR(F832),MONTH(F832),DAY(F832)),Virkedager!C:G,2,0)+INDEX('SLA-parameter DRIFT'!B:B,R832+2)</f>
        <v>#N/A</v>
      </c>
      <c r="W832" s="118" t="e">
        <f>VLOOKUP(DATE(YEAR(F832),MONTH(F832),DAY(F832)),Virkedager!C:G,IF(E832="B",4,3)+INDEX('SLA-parameter DRIFT'!E:E,R832+2,0),0)+INDEX('SLA-parameter DRIFT'!D:D,R832+2)</f>
        <v>#N/A</v>
      </c>
      <c r="X832" s="122" t="str">
        <f t="shared" si="89"/>
        <v/>
      </c>
      <c r="Y832" s="119">
        <f>SUMIF(Virkedager!C:C,"&lt;" &amp; H832,Virkedager!A:A)-SUMIF(Virkedager!C:C,"&lt;" &amp; X832,Virkedager!A:A)</f>
        <v>0</v>
      </c>
      <c r="Z832" s="121" t="str">
        <f t="shared" si="90"/>
        <v/>
      </c>
      <c r="AA832" s="123" t="str">
        <f t="shared" si="85"/>
        <v/>
      </c>
      <c r="AB832" s="124" t="str">
        <f t="shared" si="92"/>
        <v/>
      </c>
      <c r="AC832" s="172"/>
    </row>
    <row r="833" spans="2:29" s="139" customFormat="1" ht="15" x14ac:dyDescent="0.25">
      <c r="B833" s="141"/>
      <c r="C833" s="142"/>
      <c r="D833" s="147"/>
      <c r="E833" s="148"/>
      <c r="F833" s="143"/>
      <c r="G833" s="144"/>
      <c r="H833" s="143"/>
      <c r="I833" s="144"/>
      <c r="J833" s="145"/>
      <c r="K833" s="146"/>
      <c r="L833" s="116" t="s">
        <v>77</v>
      </c>
      <c r="M833" s="117" t="s">
        <v>137</v>
      </c>
      <c r="N833" s="118">
        <f t="shared" si="86"/>
        <v>0</v>
      </c>
      <c r="O833" s="118">
        <f t="shared" si="87"/>
        <v>0</v>
      </c>
      <c r="P833" s="119">
        <f>SUMIF(Virkedager!C:C,"&lt;" &amp; H833,Virkedager!A:A)-SUMIF(Virkedager!C:C,"&lt;" &amp; F833,Virkedager!A:A)</f>
        <v>0</v>
      </c>
      <c r="Q833" s="120" t="str">
        <f t="shared" si="88"/>
        <v>Operatøraksess</v>
      </c>
      <c r="R833" s="121">
        <f>MATCH(Q833,'SLA-parameter DRIFT'!A:A,0)</f>
        <v>16</v>
      </c>
      <c r="S833" s="118" t="e">
        <f>VLOOKUP(DATE(YEAR(F833),MONTH(F833),DAY(F833)),Virkedager!C:G,IF(E833="B",3,2),0)+INDEX('SLA-parameter DRIFT'!D:D,R833+2)</f>
        <v>#N/A</v>
      </c>
      <c r="T833" s="122" t="e">
        <f>VLOOKUP(DATE(YEAR(F833),MONTH(F833),DAY(F833)),Virkedager!C:G,2,0)+INDEX('SLA-parameter DRIFT'!B:B,R833+1)</f>
        <v>#N/A</v>
      </c>
      <c r="U833" s="173" t="e">
        <f>VLOOKUP(DATE(YEAR(F833),MONTH(F833),DAY(F833)),Virkedager!C:G,IF(E833="B",3,2)+INDEX('SLA-parameter DRIFT'!E:E,R833+0,0),0)+INDEX('SLA-parameter DRIFT'!D:D,R833+1)</f>
        <v>#N/A</v>
      </c>
      <c r="V833" s="122" t="e">
        <f>VLOOKUP(DATE(YEAR(F833),MONTH(F833),DAY(F833)),Virkedager!C:G,2,0)+INDEX('SLA-parameter DRIFT'!B:B,R833+2)</f>
        <v>#N/A</v>
      </c>
      <c r="W833" s="118" t="e">
        <f>VLOOKUP(DATE(YEAR(F833),MONTH(F833),DAY(F833)),Virkedager!C:G,IF(E833="B",4,3)+INDEX('SLA-parameter DRIFT'!E:E,R833+2,0),0)+INDEX('SLA-parameter DRIFT'!D:D,R833+2)</f>
        <v>#N/A</v>
      </c>
      <c r="X833" s="122" t="str">
        <f t="shared" si="89"/>
        <v/>
      </c>
      <c r="Y833" s="119">
        <f>SUMIF(Virkedager!C:C,"&lt;" &amp; H833,Virkedager!A:A)-SUMIF(Virkedager!C:C,"&lt;" &amp; X833,Virkedager!A:A)</f>
        <v>0</v>
      </c>
      <c r="Z833" s="121" t="str">
        <f t="shared" si="90"/>
        <v/>
      </c>
      <c r="AA833" s="123" t="str">
        <f t="shared" si="85"/>
        <v/>
      </c>
      <c r="AB833" s="124" t="str">
        <f t="shared" si="92"/>
        <v/>
      </c>
      <c r="AC833" s="172"/>
    </row>
    <row r="834" spans="2:29" s="139" customFormat="1" ht="15" x14ac:dyDescent="0.25">
      <c r="B834" s="141"/>
      <c r="C834" s="142"/>
      <c r="D834" s="147"/>
      <c r="E834" s="148"/>
      <c r="F834" s="143"/>
      <c r="G834" s="144"/>
      <c r="H834" s="143"/>
      <c r="I834" s="144"/>
      <c r="J834" s="145"/>
      <c r="K834" s="146"/>
      <c r="L834" s="116" t="s">
        <v>77</v>
      </c>
      <c r="M834" s="117" t="s">
        <v>137</v>
      </c>
      <c r="N834" s="118">
        <f t="shared" si="86"/>
        <v>0</v>
      </c>
      <c r="O834" s="118">
        <f t="shared" si="87"/>
        <v>0</v>
      </c>
      <c r="P834" s="119">
        <f>SUMIF(Virkedager!C:C,"&lt;" &amp; H834,Virkedager!A:A)-SUMIF(Virkedager!C:C,"&lt;" &amp; F834,Virkedager!A:A)</f>
        <v>0</v>
      </c>
      <c r="Q834" s="120" t="str">
        <f t="shared" si="88"/>
        <v>Operatøraksess</v>
      </c>
      <c r="R834" s="121">
        <f>MATCH(Q834,'SLA-parameter DRIFT'!A:A,0)</f>
        <v>16</v>
      </c>
      <c r="S834" s="118" t="e">
        <f>VLOOKUP(DATE(YEAR(F834),MONTH(F834),DAY(F834)),Virkedager!C:G,IF(E834="B",3,2),0)+INDEX('SLA-parameter DRIFT'!D:D,R834+2)</f>
        <v>#N/A</v>
      </c>
      <c r="T834" s="122" t="e">
        <f>VLOOKUP(DATE(YEAR(F834),MONTH(F834),DAY(F834)),Virkedager!C:G,2,0)+INDEX('SLA-parameter DRIFT'!B:B,R834+1)</f>
        <v>#N/A</v>
      </c>
      <c r="U834" s="173" t="e">
        <f>VLOOKUP(DATE(YEAR(F834),MONTH(F834),DAY(F834)),Virkedager!C:G,IF(E834="B",3,2)+INDEX('SLA-parameter DRIFT'!E:E,R834+0,0),0)+INDEX('SLA-parameter DRIFT'!D:D,R834+1)</f>
        <v>#N/A</v>
      </c>
      <c r="V834" s="122" t="e">
        <f>VLOOKUP(DATE(YEAR(F834),MONTH(F834),DAY(F834)),Virkedager!C:G,2,0)+INDEX('SLA-parameter DRIFT'!B:B,R834+2)</f>
        <v>#N/A</v>
      </c>
      <c r="W834" s="118" t="e">
        <f>VLOOKUP(DATE(YEAR(F834),MONTH(F834),DAY(F834)),Virkedager!C:G,IF(E834="B",4,3)+INDEX('SLA-parameter DRIFT'!E:E,R834+2,0),0)+INDEX('SLA-parameter DRIFT'!D:D,R834+2)</f>
        <v>#N/A</v>
      </c>
      <c r="X834" s="122" t="str">
        <f t="shared" si="89"/>
        <v/>
      </c>
      <c r="Y834" s="119">
        <f>SUMIF(Virkedager!C:C,"&lt;" &amp; H834,Virkedager!A:A)-SUMIF(Virkedager!C:C,"&lt;" &amp; X834,Virkedager!A:A)</f>
        <v>0</v>
      </c>
      <c r="Z834" s="121" t="str">
        <f t="shared" si="90"/>
        <v/>
      </c>
      <c r="AA834" s="123" t="str">
        <f t="shared" si="85"/>
        <v/>
      </c>
      <c r="AB834" s="124" t="str">
        <f t="shared" si="92"/>
        <v/>
      </c>
      <c r="AC834" s="172"/>
    </row>
    <row r="835" spans="2:29" s="139" customFormat="1" ht="15" x14ac:dyDescent="0.25">
      <c r="B835" s="141"/>
      <c r="C835" s="142"/>
      <c r="D835" s="147"/>
      <c r="E835" s="148"/>
      <c r="F835" s="143"/>
      <c r="G835" s="144"/>
      <c r="H835" s="143"/>
      <c r="I835" s="144"/>
      <c r="J835" s="145"/>
      <c r="K835" s="146"/>
      <c r="L835" s="116" t="s">
        <v>77</v>
      </c>
      <c r="M835" s="117" t="s">
        <v>137</v>
      </c>
      <c r="N835" s="118">
        <f t="shared" si="86"/>
        <v>0</v>
      </c>
      <c r="O835" s="118">
        <f t="shared" si="87"/>
        <v>0</v>
      </c>
      <c r="P835" s="119">
        <f>SUMIF(Virkedager!C:C,"&lt;" &amp; H835,Virkedager!A:A)-SUMIF(Virkedager!C:C,"&lt;" &amp; F835,Virkedager!A:A)</f>
        <v>0</v>
      </c>
      <c r="Q835" s="120" t="str">
        <f t="shared" si="88"/>
        <v>Operatøraksess</v>
      </c>
      <c r="R835" s="121">
        <f>MATCH(Q835,'SLA-parameter DRIFT'!A:A,0)</f>
        <v>16</v>
      </c>
      <c r="S835" s="118" t="e">
        <f>VLOOKUP(DATE(YEAR(F835),MONTH(F835),DAY(F835)),Virkedager!C:G,IF(E835="B",3,2),0)+INDEX('SLA-parameter DRIFT'!D:D,R835+2)</f>
        <v>#N/A</v>
      </c>
      <c r="T835" s="122" t="e">
        <f>VLOOKUP(DATE(YEAR(F835),MONTH(F835),DAY(F835)),Virkedager!C:G,2,0)+INDEX('SLA-parameter DRIFT'!B:B,R835+1)</f>
        <v>#N/A</v>
      </c>
      <c r="U835" s="173" t="e">
        <f>VLOOKUP(DATE(YEAR(F835),MONTH(F835),DAY(F835)),Virkedager!C:G,IF(E835="B",3,2)+INDEX('SLA-parameter DRIFT'!E:E,R835+0,0),0)+INDEX('SLA-parameter DRIFT'!D:D,R835+1)</f>
        <v>#N/A</v>
      </c>
      <c r="V835" s="122" t="e">
        <f>VLOOKUP(DATE(YEAR(F835),MONTH(F835),DAY(F835)),Virkedager!C:G,2,0)+INDEX('SLA-parameter DRIFT'!B:B,R835+2)</f>
        <v>#N/A</v>
      </c>
      <c r="W835" s="118" t="e">
        <f>VLOOKUP(DATE(YEAR(F835),MONTH(F835),DAY(F835)),Virkedager!C:G,IF(E835="B",4,3)+INDEX('SLA-parameter DRIFT'!E:E,R835+2,0),0)+INDEX('SLA-parameter DRIFT'!D:D,R835+2)</f>
        <v>#N/A</v>
      </c>
      <c r="X835" s="122" t="str">
        <f t="shared" si="89"/>
        <v/>
      </c>
      <c r="Y835" s="119">
        <f>SUMIF(Virkedager!C:C,"&lt;" &amp; H835,Virkedager!A:A)-SUMIF(Virkedager!C:C,"&lt;" &amp; X835,Virkedager!A:A)</f>
        <v>0</v>
      </c>
      <c r="Z835" s="121" t="str">
        <f t="shared" si="90"/>
        <v/>
      </c>
      <c r="AA835" s="123" t="str">
        <f t="shared" si="85"/>
        <v/>
      </c>
      <c r="AB835" s="124" t="str">
        <f t="shared" si="92"/>
        <v/>
      </c>
      <c r="AC835" s="172"/>
    </row>
    <row r="836" spans="2:29" s="139" customFormat="1" ht="15" x14ac:dyDescent="0.25">
      <c r="B836" s="141"/>
      <c r="C836" s="142"/>
      <c r="D836" s="147"/>
      <c r="E836" s="148"/>
      <c r="F836" s="143"/>
      <c r="G836" s="144"/>
      <c r="H836" s="143"/>
      <c r="I836" s="144"/>
      <c r="J836" s="145"/>
      <c r="K836" s="146"/>
      <c r="L836" s="116" t="s">
        <v>77</v>
      </c>
      <c r="M836" s="117" t="s">
        <v>137</v>
      </c>
      <c r="N836" s="118">
        <f t="shared" si="86"/>
        <v>0</v>
      </c>
      <c r="O836" s="118">
        <f t="shared" si="87"/>
        <v>0</v>
      </c>
      <c r="P836" s="119">
        <f>SUMIF(Virkedager!C:C,"&lt;" &amp; H836,Virkedager!A:A)-SUMIF(Virkedager!C:C,"&lt;" &amp; F836,Virkedager!A:A)</f>
        <v>0</v>
      </c>
      <c r="Q836" s="120" t="str">
        <f t="shared" si="88"/>
        <v>Operatøraksess</v>
      </c>
      <c r="R836" s="121">
        <f>MATCH(Q836,'SLA-parameter DRIFT'!A:A,0)</f>
        <v>16</v>
      </c>
      <c r="S836" s="118" t="e">
        <f>VLOOKUP(DATE(YEAR(F836),MONTH(F836),DAY(F836)),Virkedager!C:G,IF(E836="B",3,2),0)+INDEX('SLA-parameter DRIFT'!D:D,R836+2)</f>
        <v>#N/A</v>
      </c>
      <c r="T836" s="122" t="e">
        <f>VLOOKUP(DATE(YEAR(F836),MONTH(F836),DAY(F836)),Virkedager!C:G,2,0)+INDEX('SLA-parameter DRIFT'!B:B,R836+1)</f>
        <v>#N/A</v>
      </c>
      <c r="U836" s="173" t="e">
        <f>VLOOKUP(DATE(YEAR(F836),MONTH(F836),DAY(F836)),Virkedager!C:G,IF(E836="B",3,2)+INDEX('SLA-parameter DRIFT'!E:E,R836+0,0),0)+INDEX('SLA-parameter DRIFT'!D:D,R836+1)</f>
        <v>#N/A</v>
      </c>
      <c r="V836" s="122" t="e">
        <f>VLOOKUP(DATE(YEAR(F836),MONTH(F836),DAY(F836)),Virkedager!C:G,2,0)+INDEX('SLA-parameter DRIFT'!B:B,R836+2)</f>
        <v>#N/A</v>
      </c>
      <c r="W836" s="118" t="e">
        <f>VLOOKUP(DATE(YEAR(F836),MONTH(F836),DAY(F836)),Virkedager!C:G,IF(E836="B",4,3)+INDEX('SLA-parameter DRIFT'!E:E,R836+2,0),0)+INDEX('SLA-parameter DRIFT'!D:D,R836+2)</f>
        <v>#N/A</v>
      </c>
      <c r="X836" s="122" t="str">
        <f t="shared" si="89"/>
        <v/>
      </c>
      <c r="Y836" s="119">
        <f>SUMIF(Virkedager!C:C,"&lt;" &amp; H836,Virkedager!A:A)-SUMIF(Virkedager!C:C,"&lt;" &amp; X836,Virkedager!A:A)</f>
        <v>0</v>
      </c>
      <c r="Z836" s="121" t="str">
        <f t="shared" si="90"/>
        <v/>
      </c>
      <c r="AA836" s="123" t="str">
        <f t="shared" si="85"/>
        <v/>
      </c>
      <c r="AB836" s="124" t="str">
        <f t="shared" si="92"/>
        <v/>
      </c>
      <c r="AC836" s="172"/>
    </row>
    <row r="837" spans="2:29" s="139" customFormat="1" ht="15" x14ac:dyDescent="0.25">
      <c r="B837" s="141"/>
      <c r="C837" s="142"/>
      <c r="D837" s="147"/>
      <c r="E837" s="148"/>
      <c r="F837" s="143"/>
      <c r="G837" s="144"/>
      <c r="H837" s="143"/>
      <c r="I837" s="144"/>
      <c r="J837" s="145"/>
      <c r="K837" s="146"/>
      <c r="L837" s="116" t="s">
        <v>77</v>
      </c>
      <c r="M837" s="117" t="s">
        <v>137</v>
      </c>
      <c r="N837" s="118">
        <f t="shared" si="86"/>
        <v>0</v>
      </c>
      <c r="O837" s="118">
        <f t="shared" si="87"/>
        <v>0</v>
      </c>
      <c r="P837" s="119">
        <f>SUMIF(Virkedager!C:C,"&lt;" &amp; H837,Virkedager!A:A)-SUMIF(Virkedager!C:C,"&lt;" &amp; F837,Virkedager!A:A)</f>
        <v>0</v>
      </c>
      <c r="Q837" s="120" t="str">
        <f t="shared" si="88"/>
        <v>Operatøraksess</v>
      </c>
      <c r="R837" s="121">
        <f>MATCH(Q837,'SLA-parameter DRIFT'!A:A,0)</f>
        <v>16</v>
      </c>
      <c r="S837" s="118" t="e">
        <f>VLOOKUP(DATE(YEAR(F837),MONTH(F837),DAY(F837)),Virkedager!C:G,IF(E837="B",3,2),0)+INDEX('SLA-parameter DRIFT'!D:D,R837+2)</f>
        <v>#N/A</v>
      </c>
      <c r="T837" s="122" t="e">
        <f>VLOOKUP(DATE(YEAR(F837),MONTH(F837),DAY(F837)),Virkedager!C:G,2,0)+INDEX('SLA-parameter DRIFT'!B:B,R837+1)</f>
        <v>#N/A</v>
      </c>
      <c r="U837" s="173" t="e">
        <f>VLOOKUP(DATE(YEAR(F837),MONTH(F837),DAY(F837)),Virkedager!C:G,IF(E837="B",3,2)+INDEX('SLA-parameter DRIFT'!E:E,R837+0,0),0)+INDEX('SLA-parameter DRIFT'!D:D,R837+1)</f>
        <v>#N/A</v>
      </c>
      <c r="V837" s="122" t="e">
        <f>VLOOKUP(DATE(YEAR(F837),MONTH(F837),DAY(F837)),Virkedager!C:G,2,0)+INDEX('SLA-parameter DRIFT'!B:B,R837+2)</f>
        <v>#N/A</v>
      </c>
      <c r="W837" s="118" t="e">
        <f>VLOOKUP(DATE(YEAR(F837),MONTH(F837),DAY(F837)),Virkedager!C:G,IF(E837="B",4,3)+INDEX('SLA-parameter DRIFT'!E:E,R837+2,0),0)+INDEX('SLA-parameter DRIFT'!D:D,R837+2)</f>
        <v>#N/A</v>
      </c>
      <c r="X837" s="122" t="str">
        <f t="shared" si="89"/>
        <v/>
      </c>
      <c r="Y837" s="119">
        <f>SUMIF(Virkedager!C:C,"&lt;" &amp; H837,Virkedager!A:A)-SUMIF(Virkedager!C:C,"&lt;" &amp; X837,Virkedager!A:A)</f>
        <v>0</v>
      </c>
      <c r="Z837" s="121" t="str">
        <f t="shared" si="90"/>
        <v/>
      </c>
      <c r="AA837" s="123" t="str">
        <f t="shared" ref="AA837:AA900" si="93">IF(ISBLANK(F837),"",IF(Z837,0,IF(Y837&gt;60,60,Y837)))</f>
        <v/>
      </c>
      <c r="AB837" s="124" t="str">
        <f t="shared" si="92"/>
        <v/>
      </c>
      <c r="AC837" s="172"/>
    </row>
    <row r="838" spans="2:29" s="139" customFormat="1" ht="15" x14ac:dyDescent="0.25">
      <c r="B838" s="141"/>
      <c r="C838" s="142"/>
      <c r="D838" s="147"/>
      <c r="E838" s="148"/>
      <c r="F838" s="143"/>
      <c r="G838" s="144"/>
      <c r="H838" s="143"/>
      <c r="I838" s="144"/>
      <c r="J838" s="145"/>
      <c r="K838" s="146"/>
      <c r="L838" s="116" t="s">
        <v>77</v>
      </c>
      <c r="M838" s="117" t="s">
        <v>137</v>
      </c>
      <c r="N838" s="118">
        <f t="shared" si="86"/>
        <v>0</v>
      </c>
      <c r="O838" s="118">
        <f t="shared" si="87"/>
        <v>0</v>
      </c>
      <c r="P838" s="119">
        <f>SUMIF(Virkedager!C:C,"&lt;" &amp; H838,Virkedager!A:A)-SUMIF(Virkedager!C:C,"&lt;" &amp; F838,Virkedager!A:A)</f>
        <v>0</v>
      </c>
      <c r="Q838" s="120" t="str">
        <f t="shared" si="88"/>
        <v>Operatøraksess</v>
      </c>
      <c r="R838" s="121">
        <f>MATCH(Q838,'SLA-parameter DRIFT'!A:A,0)</f>
        <v>16</v>
      </c>
      <c r="S838" s="118" t="e">
        <f>VLOOKUP(DATE(YEAR(F838),MONTH(F838),DAY(F838)),Virkedager!C:G,IF(E838="B",3,2),0)+INDEX('SLA-parameter DRIFT'!D:D,R838+2)</f>
        <v>#N/A</v>
      </c>
      <c r="T838" s="122" t="e">
        <f>VLOOKUP(DATE(YEAR(F838),MONTH(F838),DAY(F838)),Virkedager!C:G,2,0)+INDEX('SLA-parameter DRIFT'!B:B,R838+1)</f>
        <v>#N/A</v>
      </c>
      <c r="U838" s="173" t="e">
        <f>VLOOKUP(DATE(YEAR(F838),MONTH(F838),DAY(F838)),Virkedager!C:G,IF(E838="B",3,2)+INDEX('SLA-parameter DRIFT'!E:E,R838+0,0),0)+INDEX('SLA-parameter DRIFT'!D:D,R838+1)</f>
        <v>#N/A</v>
      </c>
      <c r="V838" s="122" t="e">
        <f>VLOOKUP(DATE(YEAR(F838),MONTH(F838),DAY(F838)),Virkedager!C:G,2,0)+INDEX('SLA-parameter DRIFT'!B:B,R838+2)</f>
        <v>#N/A</v>
      </c>
      <c r="W838" s="118" t="e">
        <f>VLOOKUP(DATE(YEAR(F838),MONTH(F838),DAY(F838)),Virkedager!C:G,IF(E838="B",4,3)+INDEX('SLA-parameter DRIFT'!E:E,R838+2,0),0)+INDEX('SLA-parameter DRIFT'!D:D,R838+2)</f>
        <v>#N/A</v>
      </c>
      <c r="X838" s="122" t="str">
        <f t="shared" si="89"/>
        <v/>
      </c>
      <c r="Y838" s="119">
        <f>SUMIF(Virkedager!C:C,"&lt;" &amp; H838,Virkedager!A:A)-SUMIF(Virkedager!C:C,"&lt;" &amp; X838,Virkedager!A:A)</f>
        <v>0</v>
      </c>
      <c r="Z838" s="121" t="str">
        <f t="shared" si="90"/>
        <v/>
      </c>
      <c r="AA838" s="123" t="str">
        <f t="shared" si="93"/>
        <v/>
      </c>
      <c r="AB838" s="124" t="str">
        <f t="shared" si="92"/>
        <v/>
      </c>
      <c r="AC838" s="172"/>
    </row>
    <row r="839" spans="2:29" s="139" customFormat="1" ht="15" x14ac:dyDescent="0.25">
      <c r="B839" s="141"/>
      <c r="C839" s="142"/>
      <c r="D839" s="147"/>
      <c r="E839" s="148"/>
      <c r="F839" s="143"/>
      <c r="G839" s="144"/>
      <c r="H839" s="143"/>
      <c r="I839" s="144"/>
      <c r="J839" s="145"/>
      <c r="K839" s="146"/>
      <c r="L839" s="116" t="s">
        <v>77</v>
      </c>
      <c r="M839" s="117" t="s">
        <v>137</v>
      </c>
      <c r="N839" s="118">
        <f t="shared" ref="N839:N902" si="94">DATE(YEAR(F839),MONTH(F839),DAY(F839))+TIME(HOUR(G839),MINUTE(G839),0)</f>
        <v>0</v>
      </c>
      <c r="O839" s="118">
        <f t="shared" ref="O839:O902" si="95">DATE(YEAR(H839),MONTH(H839),DAY(H839))+TIME(HOUR(I839),MINUTE(I839),0)</f>
        <v>0</v>
      </c>
      <c r="P839" s="119">
        <f>SUMIF(Virkedager!C:C,"&lt;" &amp; H839,Virkedager!A:A)-SUMIF(Virkedager!C:C,"&lt;" &amp; F839,Virkedager!A:A)</f>
        <v>0</v>
      </c>
      <c r="Q839" s="120" t="str">
        <f t="shared" ref="Q839:Q902" si="96">L839 &amp; IF(L839&lt;&gt;"Jara ADSL Basis",""," (" &amp; IF(AND(M839&lt;&gt;"Distrikt",M839&lt;&gt;""),"Sentralt","Distrikt") &amp; ")")</f>
        <v>Operatøraksess</v>
      </c>
      <c r="R839" s="121">
        <f>MATCH(Q839,'SLA-parameter DRIFT'!A:A,0)</f>
        <v>16</v>
      </c>
      <c r="S839" s="118" t="e">
        <f>VLOOKUP(DATE(YEAR(F839),MONTH(F839),DAY(F839)),Virkedager!C:G,IF(E839="B",3,2),0)+INDEX('SLA-parameter DRIFT'!D:D,R839+2)</f>
        <v>#N/A</v>
      </c>
      <c r="T839" s="122" t="e">
        <f>VLOOKUP(DATE(YEAR(F839),MONTH(F839),DAY(F839)),Virkedager!C:G,2,0)+INDEX('SLA-parameter DRIFT'!B:B,R839+1)</f>
        <v>#N/A</v>
      </c>
      <c r="U839" s="173" t="e">
        <f>VLOOKUP(DATE(YEAR(F839),MONTH(F839),DAY(F839)),Virkedager!C:G,IF(E839="B",3,2)+INDEX('SLA-parameter DRIFT'!E:E,R839+0,0),0)+INDEX('SLA-parameter DRIFT'!D:D,R839+1)</f>
        <v>#N/A</v>
      </c>
      <c r="V839" s="122" t="e">
        <f>VLOOKUP(DATE(YEAR(F839),MONTH(F839),DAY(F839)),Virkedager!C:G,2,0)+INDEX('SLA-parameter DRIFT'!B:B,R839+2)</f>
        <v>#N/A</v>
      </c>
      <c r="W839" s="118" t="e">
        <f>VLOOKUP(DATE(YEAR(F839),MONTH(F839),DAY(F839)),Virkedager!C:G,IF(E839="B",4,3)+INDEX('SLA-parameter DRIFT'!E:E,R839+2,0),0)+INDEX('SLA-parameter DRIFT'!D:D,R839+2)</f>
        <v>#N/A</v>
      </c>
      <c r="X839" s="122" t="str">
        <f t="shared" ref="X839:X902" si="97">IF(ISBLANK(F839),"",IF(N839&lt;T839,S839,IF(AND(T839&lt;=N839,N839&lt;V839),U839,IF(V839&lt;=N839,W839,0))))</f>
        <v/>
      </c>
      <c r="Y839" s="119">
        <f>SUMIF(Virkedager!C:C,"&lt;" &amp; H839,Virkedager!A:A)-SUMIF(Virkedager!C:C,"&lt;" &amp; X839,Virkedager!A:A)</f>
        <v>0</v>
      </c>
      <c r="Z839" s="121" t="str">
        <f t="shared" ref="Z839:Z902" si="98">IF(ISBLANK(F839),"",O839&lt;X839)</f>
        <v/>
      </c>
      <c r="AA839" s="123" t="str">
        <f t="shared" si="93"/>
        <v/>
      </c>
      <c r="AB839" s="124" t="str">
        <f t="shared" ref="AB839:AB902" si="99">IF(F839="","",IF(NOT(Z839),J839*0.06*AA839,0))</f>
        <v/>
      </c>
      <c r="AC839" s="172"/>
    </row>
    <row r="840" spans="2:29" s="139" customFormat="1" ht="15" x14ac:dyDescent="0.25">
      <c r="B840" s="141"/>
      <c r="C840" s="142"/>
      <c r="D840" s="147"/>
      <c r="E840" s="148"/>
      <c r="F840" s="143"/>
      <c r="G840" s="144"/>
      <c r="H840" s="143"/>
      <c r="I840" s="144"/>
      <c r="J840" s="145"/>
      <c r="K840" s="146"/>
      <c r="L840" s="116" t="s">
        <v>77</v>
      </c>
      <c r="M840" s="117" t="s">
        <v>137</v>
      </c>
      <c r="N840" s="118">
        <f t="shared" si="94"/>
        <v>0</v>
      </c>
      <c r="O840" s="118">
        <f t="shared" si="95"/>
        <v>0</v>
      </c>
      <c r="P840" s="119">
        <f>SUMIF(Virkedager!C:C,"&lt;" &amp; H840,Virkedager!A:A)-SUMIF(Virkedager!C:C,"&lt;" &amp; F840,Virkedager!A:A)</f>
        <v>0</v>
      </c>
      <c r="Q840" s="120" t="str">
        <f t="shared" si="96"/>
        <v>Operatøraksess</v>
      </c>
      <c r="R840" s="121">
        <f>MATCH(Q840,'SLA-parameter DRIFT'!A:A,0)</f>
        <v>16</v>
      </c>
      <c r="S840" s="118" t="e">
        <f>VLOOKUP(DATE(YEAR(F840),MONTH(F840),DAY(F840)),Virkedager!C:G,IF(E840="B",3,2),0)+INDEX('SLA-parameter DRIFT'!D:D,R840+2)</f>
        <v>#N/A</v>
      </c>
      <c r="T840" s="122" t="e">
        <f>VLOOKUP(DATE(YEAR(F840),MONTH(F840),DAY(F840)),Virkedager!C:G,2,0)+INDEX('SLA-parameter DRIFT'!B:B,R840+1)</f>
        <v>#N/A</v>
      </c>
      <c r="U840" s="173" t="e">
        <f>VLOOKUP(DATE(YEAR(F840),MONTH(F840),DAY(F840)),Virkedager!C:G,IF(E840="B",3,2)+INDEX('SLA-parameter DRIFT'!E:E,R840+0,0),0)+INDEX('SLA-parameter DRIFT'!D:D,R840+1)</f>
        <v>#N/A</v>
      </c>
      <c r="V840" s="122" t="e">
        <f>VLOOKUP(DATE(YEAR(F840),MONTH(F840),DAY(F840)),Virkedager!C:G,2,0)+INDEX('SLA-parameter DRIFT'!B:B,R840+2)</f>
        <v>#N/A</v>
      </c>
      <c r="W840" s="118" t="e">
        <f>VLOOKUP(DATE(YEAR(F840),MONTH(F840),DAY(F840)),Virkedager!C:G,IF(E840="B",4,3)+INDEX('SLA-parameter DRIFT'!E:E,R840+2,0),0)+INDEX('SLA-parameter DRIFT'!D:D,R840+2)</f>
        <v>#N/A</v>
      </c>
      <c r="X840" s="122" t="str">
        <f t="shared" si="97"/>
        <v/>
      </c>
      <c r="Y840" s="119">
        <f>SUMIF(Virkedager!C:C,"&lt;" &amp; H840,Virkedager!A:A)-SUMIF(Virkedager!C:C,"&lt;" &amp; X840,Virkedager!A:A)</f>
        <v>0</v>
      </c>
      <c r="Z840" s="121" t="str">
        <f t="shared" si="98"/>
        <v/>
      </c>
      <c r="AA840" s="123" t="str">
        <f t="shared" si="93"/>
        <v/>
      </c>
      <c r="AB840" s="124" t="str">
        <f t="shared" si="99"/>
        <v/>
      </c>
      <c r="AC840" s="172"/>
    </row>
    <row r="841" spans="2:29" s="139" customFormat="1" ht="15" x14ac:dyDescent="0.25">
      <c r="B841" s="141"/>
      <c r="C841" s="142"/>
      <c r="D841" s="147"/>
      <c r="E841" s="148"/>
      <c r="F841" s="143"/>
      <c r="G841" s="144"/>
      <c r="H841" s="143"/>
      <c r="I841" s="144"/>
      <c r="J841" s="145"/>
      <c r="K841" s="146"/>
      <c r="L841" s="116" t="s">
        <v>77</v>
      </c>
      <c r="M841" s="117" t="s">
        <v>137</v>
      </c>
      <c r="N841" s="118">
        <f t="shared" si="94"/>
        <v>0</v>
      </c>
      <c r="O841" s="118">
        <f t="shared" si="95"/>
        <v>0</v>
      </c>
      <c r="P841" s="119">
        <f>SUMIF(Virkedager!C:C,"&lt;" &amp; H841,Virkedager!A:A)-SUMIF(Virkedager!C:C,"&lt;" &amp; F841,Virkedager!A:A)</f>
        <v>0</v>
      </c>
      <c r="Q841" s="120" t="str">
        <f t="shared" si="96"/>
        <v>Operatøraksess</v>
      </c>
      <c r="R841" s="121">
        <f>MATCH(Q841,'SLA-parameter DRIFT'!A:A,0)</f>
        <v>16</v>
      </c>
      <c r="S841" s="118" t="e">
        <f>VLOOKUP(DATE(YEAR(F841),MONTH(F841),DAY(F841)),Virkedager!C:G,IF(E841="B",3,2),0)+INDEX('SLA-parameter DRIFT'!D:D,R841+2)</f>
        <v>#N/A</v>
      </c>
      <c r="T841" s="122" t="e">
        <f>VLOOKUP(DATE(YEAR(F841),MONTH(F841),DAY(F841)),Virkedager!C:G,2,0)+INDEX('SLA-parameter DRIFT'!B:B,R841+1)</f>
        <v>#N/A</v>
      </c>
      <c r="U841" s="173" t="e">
        <f>VLOOKUP(DATE(YEAR(F841),MONTH(F841),DAY(F841)),Virkedager!C:G,IF(E841="B",3,2)+INDEX('SLA-parameter DRIFT'!E:E,R841+0,0),0)+INDEX('SLA-parameter DRIFT'!D:D,R841+1)</f>
        <v>#N/A</v>
      </c>
      <c r="V841" s="122" t="e">
        <f>VLOOKUP(DATE(YEAR(F841),MONTH(F841),DAY(F841)),Virkedager!C:G,2,0)+INDEX('SLA-parameter DRIFT'!B:B,R841+2)</f>
        <v>#N/A</v>
      </c>
      <c r="W841" s="118" t="e">
        <f>VLOOKUP(DATE(YEAR(F841),MONTH(F841),DAY(F841)),Virkedager!C:G,IF(E841="B",4,3)+INDEX('SLA-parameter DRIFT'!E:E,R841+2,0),0)+INDEX('SLA-parameter DRIFT'!D:D,R841+2)</f>
        <v>#N/A</v>
      </c>
      <c r="X841" s="122" t="str">
        <f t="shared" si="97"/>
        <v/>
      </c>
      <c r="Y841" s="119">
        <f>SUMIF(Virkedager!C:C,"&lt;" &amp; H841,Virkedager!A:A)-SUMIF(Virkedager!C:C,"&lt;" &amp; X841,Virkedager!A:A)</f>
        <v>0</v>
      </c>
      <c r="Z841" s="121" t="str">
        <f t="shared" si="98"/>
        <v/>
      </c>
      <c r="AA841" s="123" t="str">
        <f t="shared" si="93"/>
        <v/>
      </c>
      <c r="AB841" s="124" t="str">
        <f t="shared" si="99"/>
        <v/>
      </c>
      <c r="AC841" s="172"/>
    </row>
    <row r="842" spans="2:29" s="139" customFormat="1" ht="15" x14ac:dyDescent="0.25">
      <c r="B842" s="141"/>
      <c r="C842" s="142"/>
      <c r="D842" s="147"/>
      <c r="E842" s="148"/>
      <c r="F842" s="143"/>
      <c r="G842" s="144"/>
      <c r="H842" s="143"/>
      <c r="I842" s="144"/>
      <c r="J842" s="145"/>
      <c r="K842" s="146"/>
      <c r="L842" s="116" t="s">
        <v>77</v>
      </c>
      <c r="M842" s="117" t="s">
        <v>137</v>
      </c>
      <c r="N842" s="118">
        <f t="shared" si="94"/>
        <v>0</v>
      </c>
      <c r="O842" s="118">
        <f t="shared" si="95"/>
        <v>0</v>
      </c>
      <c r="P842" s="119">
        <f>SUMIF(Virkedager!C:C,"&lt;" &amp; H842,Virkedager!A:A)-SUMIF(Virkedager!C:C,"&lt;" &amp; F842,Virkedager!A:A)</f>
        <v>0</v>
      </c>
      <c r="Q842" s="120" t="str">
        <f t="shared" si="96"/>
        <v>Operatøraksess</v>
      </c>
      <c r="R842" s="121">
        <f>MATCH(Q842,'SLA-parameter DRIFT'!A:A,0)</f>
        <v>16</v>
      </c>
      <c r="S842" s="118" t="e">
        <f>VLOOKUP(DATE(YEAR(F842),MONTH(F842),DAY(F842)),Virkedager!C:G,IF(E842="B",3,2),0)+INDEX('SLA-parameter DRIFT'!D:D,R842+2)</f>
        <v>#N/A</v>
      </c>
      <c r="T842" s="122" t="e">
        <f>VLOOKUP(DATE(YEAR(F842),MONTH(F842),DAY(F842)),Virkedager!C:G,2,0)+INDEX('SLA-parameter DRIFT'!B:B,R842+1)</f>
        <v>#N/A</v>
      </c>
      <c r="U842" s="173" t="e">
        <f>VLOOKUP(DATE(YEAR(F842),MONTH(F842),DAY(F842)),Virkedager!C:G,IF(E842="B",3,2)+INDEX('SLA-parameter DRIFT'!E:E,R842+0,0),0)+INDEX('SLA-parameter DRIFT'!D:D,R842+1)</f>
        <v>#N/A</v>
      </c>
      <c r="V842" s="122" t="e">
        <f>VLOOKUP(DATE(YEAR(F842),MONTH(F842),DAY(F842)),Virkedager!C:G,2,0)+INDEX('SLA-parameter DRIFT'!B:B,R842+2)</f>
        <v>#N/A</v>
      </c>
      <c r="W842" s="118" t="e">
        <f>VLOOKUP(DATE(YEAR(F842),MONTH(F842),DAY(F842)),Virkedager!C:G,IF(E842="B",4,3)+INDEX('SLA-parameter DRIFT'!E:E,R842+2,0),0)+INDEX('SLA-parameter DRIFT'!D:D,R842+2)</f>
        <v>#N/A</v>
      </c>
      <c r="X842" s="122" t="str">
        <f t="shared" si="97"/>
        <v/>
      </c>
      <c r="Y842" s="119">
        <f>SUMIF(Virkedager!C:C,"&lt;" &amp; H842,Virkedager!A:A)-SUMIF(Virkedager!C:C,"&lt;" &amp; X842,Virkedager!A:A)</f>
        <v>0</v>
      </c>
      <c r="Z842" s="121" t="str">
        <f t="shared" si="98"/>
        <v/>
      </c>
      <c r="AA842" s="123" t="str">
        <f t="shared" si="93"/>
        <v/>
      </c>
      <c r="AB842" s="124" t="str">
        <f t="shared" si="99"/>
        <v/>
      </c>
      <c r="AC842" s="172"/>
    </row>
    <row r="843" spans="2:29" s="139" customFormat="1" ht="15" x14ac:dyDescent="0.25">
      <c r="B843" s="141"/>
      <c r="C843" s="142"/>
      <c r="D843" s="147"/>
      <c r="E843" s="148"/>
      <c r="F843" s="143"/>
      <c r="G843" s="144"/>
      <c r="H843" s="143"/>
      <c r="I843" s="144"/>
      <c r="J843" s="145"/>
      <c r="K843" s="146"/>
      <c r="L843" s="116" t="s">
        <v>77</v>
      </c>
      <c r="M843" s="117" t="s">
        <v>137</v>
      </c>
      <c r="N843" s="118">
        <f t="shared" si="94"/>
        <v>0</v>
      </c>
      <c r="O843" s="118">
        <f t="shared" si="95"/>
        <v>0</v>
      </c>
      <c r="P843" s="119">
        <f>SUMIF(Virkedager!C:C,"&lt;" &amp; H843,Virkedager!A:A)-SUMIF(Virkedager!C:C,"&lt;" &amp; F843,Virkedager!A:A)</f>
        <v>0</v>
      </c>
      <c r="Q843" s="120" t="str">
        <f t="shared" si="96"/>
        <v>Operatøraksess</v>
      </c>
      <c r="R843" s="121">
        <f>MATCH(Q843,'SLA-parameter DRIFT'!A:A,0)</f>
        <v>16</v>
      </c>
      <c r="S843" s="118" t="e">
        <f>VLOOKUP(DATE(YEAR(F843),MONTH(F843),DAY(F843)),Virkedager!C:G,IF(E843="B",3,2),0)+INDEX('SLA-parameter DRIFT'!D:D,R843+2)</f>
        <v>#N/A</v>
      </c>
      <c r="T843" s="122" t="e">
        <f>VLOOKUP(DATE(YEAR(F843),MONTH(F843),DAY(F843)),Virkedager!C:G,2,0)+INDEX('SLA-parameter DRIFT'!B:B,R843+1)</f>
        <v>#N/A</v>
      </c>
      <c r="U843" s="173" t="e">
        <f>VLOOKUP(DATE(YEAR(F843),MONTH(F843),DAY(F843)),Virkedager!C:G,IF(E843="B",3,2)+INDEX('SLA-parameter DRIFT'!E:E,R843+0,0),0)+INDEX('SLA-parameter DRIFT'!D:D,R843+1)</f>
        <v>#N/A</v>
      </c>
      <c r="V843" s="122" t="e">
        <f>VLOOKUP(DATE(YEAR(F843),MONTH(F843),DAY(F843)),Virkedager!C:G,2,0)+INDEX('SLA-parameter DRIFT'!B:B,R843+2)</f>
        <v>#N/A</v>
      </c>
      <c r="W843" s="118" t="e">
        <f>VLOOKUP(DATE(YEAR(F843),MONTH(F843),DAY(F843)),Virkedager!C:G,IF(E843="B",4,3)+INDEX('SLA-parameter DRIFT'!E:E,R843+2,0),0)+INDEX('SLA-parameter DRIFT'!D:D,R843+2)</f>
        <v>#N/A</v>
      </c>
      <c r="X843" s="122" t="str">
        <f t="shared" si="97"/>
        <v/>
      </c>
      <c r="Y843" s="119">
        <f>SUMIF(Virkedager!C:C,"&lt;" &amp; H843,Virkedager!A:A)-SUMIF(Virkedager!C:C,"&lt;" &amp; X843,Virkedager!A:A)</f>
        <v>0</v>
      </c>
      <c r="Z843" s="121" t="str">
        <f t="shared" si="98"/>
        <v/>
      </c>
      <c r="AA843" s="123" t="str">
        <f t="shared" si="93"/>
        <v/>
      </c>
      <c r="AB843" s="124" t="str">
        <f t="shared" si="99"/>
        <v/>
      </c>
      <c r="AC843" s="172"/>
    </row>
    <row r="844" spans="2:29" s="139" customFormat="1" ht="15" x14ac:dyDescent="0.25">
      <c r="B844" s="141"/>
      <c r="C844" s="142"/>
      <c r="D844" s="147"/>
      <c r="E844" s="148"/>
      <c r="F844" s="143"/>
      <c r="G844" s="144"/>
      <c r="H844" s="143"/>
      <c r="I844" s="144"/>
      <c r="J844" s="145"/>
      <c r="K844" s="146"/>
      <c r="L844" s="116" t="s">
        <v>77</v>
      </c>
      <c r="M844" s="117" t="s">
        <v>137</v>
      </c>
      <c r="N844" s="118">
        <f t="shared" si="94"/>
        <v>0</v>
      </c>
      <c r="O844" s="118">
        <f t="shared" si="95"/>
        <v>0</v>
      </c>
      <c r="P844" s="119">
        <f>SUMIF(Virkedager!C:C,"&lt;" &amp; H844,Virkedager!A:A)-SUMIF(Virkedager!C:C,"&lt;" &amp; F844,Virkedager!A:A)</f>
        <v>0</v>
      </c>
      <c r="Q844" s="120" t="str">
        <f t="shared" si="96"/>
        <v>Operatøraksess</v>
      </c>
      <c r="R844" s="121">
        <f>MATCH(Q844,'SLA-parameter DRIFT'!A:A,0)</f>
        <v>16</v>
      </c>
      <c r="S844" s="118" t="e">
        <f>VLOOKUP(DATE(YEAR(F844),MONTH(F844),DAY(F844)),Virkedager!C:G,IF(E844="B",3,2),0)+INDEX('SLA-parameter DRIFT'!D:D,R844+2)</f>
        <v>#N/A</v>
      </c>
      <c r="T844" s="122" t="e">
        <f>VLOOKUP(DATE(YEAR(F844),MONTH(F844),DAY(F844)),Virkedager!C:G,2,0)+INDEX('SLA-parameter DRIFT'!B:B,R844+1)</f>
        <v>#N/A</v>
      </c>
      <c r="U844" s="173" t="e">
        <f>VLOOKUP(DATE(YEAR(F844),MONTH(F844),DAY(F844)),Virkedager!C:G,IF(E844="B",3,2)+INDEX('SLA-parameter DRIFT'!E:E,R844+0,0),0)+INDEX('SLA-parameter DRIFT'!D:D,R844+1)</f>
        <v>#N/A</v>
      </c>
      <c r="V844" s="122" t="e">
        <f>VLOOKUP(DATE(YEAR(F844),MONTH(F844),DAY(F844)),Virkedager!C:G,2,0)+INDEX('SLA-parameter DRIFT'!B:B,R844+2)</f>
        <v>#N/A</v>
      </c>
      <c r="W844" s="118" t="e">
        <f>VLOOKUP(DATE(YEAR(F844),MONTH(F844),DAY(F844)),Virkedager!C:G,IF(E844="B",4,3)+INDEX('SLA-parameter DRIFT'!E:E,R844+2,0),0)+INDEX('SLA-parameter DRIFT'!D:D,R844+2)</f>
        <v>#N/A</v>
      </c>
      <c r="X844" s="122" t="str">
        <f t="shared" si="97"/>
        <v/>
      </c>
      <c r="Y844" s="119">
        <f>SUMIF(Virkedager!C:C,"&lt;" &amp; H844,Virkedager!A:A)-SUMIF(Virkedager!C:C,"&lt;" &amp; X844,Virkedager!A:A)</f>
        <v>0</v>
      </c>
      <c r="Z844" s="121" t="str">
        <f t="shared" si="98"/>
        <v/>
      </c>
      <c r="AA844" s="123" t="str">
        <f t="shared" si="93"/>
        <v/>
      </c>
      <c r="AB844" s="124" t="str">
        <f t="shared" si="99"/>
        <v/>
      </c>
      <c r="AC844" s="172"/>
    </row>
    <row r="845" spans="2:29" s="139" customFormat="1" ht="15" x14ac:dyDescent="0.25">
      <c r="B845" s="141"/>
      <c r="C845" s="142"/>
      <c r="D845" s="147"/>
      <c r="E845" s="148"/>
      <c r="F845" s="143"/>
      <c r="G845" s="144"/>
      <c r="H845" s="143"/>
      <c r="I845" s="144"/>
      <c r="J845" s="145"/>
      <c r="K845" s="146"/>
      <c r="L845" s="116" t="s">
        <v>77</v>
      </c>
      <c r="M845" s="117" t="s">
        <v>137</v>
      </c>
      <c r="N845" s="118">
        <f t="shared" si="94"/>
        <v>0</v>
      </c>
      <c r="O845" s="118">
        <f t="shared" si="95"/>
        <v>0</v>
      </c>
      <c r="P845" s="119">
        <f>SUMIF(Virkedager!C:C,"&lt;" &amp; H845,Virkedager!A:A)-SUMIF(Virkedager!C:C,"&lt;" &amp; F845,Virkedager!A:A)</f>
        <v>0</v>
      </c>
      <c r="Q845" s="120" t="str">
        <f t="shared" si="96"/>
        <v>Operatøraksess</v>
      </c>
      <c r="R845" s="121">
        <f>MATCH(Q845,'SLA-parameter DRIFT'!A:A,0)</f>
        <v>16</v>
      </c>
      <c r="S845" s="118" t="e">
        <f>VLOOKUP(DATE(YEAR(F845),MONTH(F845),DAY(F845)),Virkedager!C:G,IF(E845="B",3,2),0)+INDEX('SLA-parameter DRIFT'!D:D,R845+2)</f>
        <v>#N/A</v>
      </c>
      <c r="T845" s="122" t="e">
        <f>VLOOKUP(DATE(YEAR(F845),MONTH(F845),DAY(F845)),Virkedager!C:G,2,0)+INDEX('SLA-parameter DRIFT'!B:B,R845+1)</f>
        <v>#N/A</v>
      </c>
      <c r="U845" s="173" t="e">
        <f>VLOOKUP(DATE(YEAR(F845),MONTH(F845),DAY(F845)),Virkedager!C:G,IF(E845="B",3,2)+INDEX('SLA-parameter DRIFT'!E:E,R845+0,0),0)+INDEX('SLA-parameter DRIFT'!D:D,R845+1)</f>
        <v>#N/A</v>
      </c>
      <c r="V845" s="122" t="e">
        <f>VLOOKUP(DATE(YEAR(F845),MONTH(F845),DAY(F845)),Virkedager!C:G,2,0)+INDEX('SLA-parameter DRIFT'!B:B,R845+2)</f>
        <v>#N/A</v>
      </c>
      <c r="W845" s="118" t="e">
        <f>VLOOKUP(DATE(YEAR(F845),MONTH(F845),DAY(F845)),Virkedager!C:G,IF(E845="B",4,3)+INDEX('SLA-parameter DRIFT'!E:E,R845+2,0),0)+INDEX('SLA-parameter DRIFT'!D:D,R845+2)</f>
        <v>#N/A</v>
      </c>
      <c r="X845" s="122" t="str">
        <f t="shared" si="97"/>
        <v/>
      </c>
      <c r="Y845" s="119">
        <f>SUMIF(Virkedager!C:C,"&lt;" &amp; H845,Virkedager!A:A)-SUMIF(Virkedager!C:C,"&lt;" &amp; X845,Virkedager!A:A)</f>
        <v>0</v>
      </c>
      <c r="Z845" s="121" t="str">
        <f t="shared" si="98"/>
        <v/>
      </c>
      <c r="AA845" s="123" t="str">
        <f t="shared" si="93"/>
        <v/>
      </c>
      <c r="AB845" s="124" t="str">
        <f t="shared" si="99"/>
        <v/>
      </c>
      <c r="AC845" s="172"/>
    </row>
    <row r="846" spans="2:29" s="139" customFormat="1" ht="15" x14ac:dyDescent="0.25">
      <c r="B846" s="141"/>
      <c r="C846" s="142"/>
      <c r="D846" s="147"/>
      <c r="E846" s="148"/>
      <c r="F846" s="143"/>
      <c r="G846" s="144"/>
      <c r="H846" s="143"/>
      <c r="I846" s="144"/>
      <c r="J846" s="145"/>
      <c r="K846" s="146"/>
      <c r="L846" s="116" t="s">
        <v>77</v>
      </c>
      <c r="M846" s="117" t="s">
        <v>137</v>
      </c>
      <c r="N846" s="118">
        <f t="shared" si="94"/>
        <v>0</v>
      </c>
      <c r="O846" s="118">
        <f t="shared" si="95"/>
        <v>0</v>
      </c>
      <c r="P846" s="119">
        <f>SUMIF(Virkedager!C:C,"&lt;" &amp; H846,Virkedager!A:A)-SUMIF(Virkedager!C:C,"&lt;" &amp; F846,Virkedager!A:A)</f>
        <v>0</v>
      </c>
      <c r="Q846" s="120" t="str">
        <f t="shared" si="96"/>
        <v>Operatøraksess</v>
      </c>
      <c r="R846" s="121">
        <f>MATCH(Q846,'SLA-parameter DRIFT'!A:A,0)</f>
        <v>16</v>
      </c>
      <c r="S846" s="118" t="e">
        <f>VLOOKUP(DATE(YEAR(F846),MONTH(F846),DAY(F846)),Virkedager!C:G,IF(E846="B",3,2),0)+INDEX('SLA-parameter DRIFT'!D:D,R846+2)</f>
        <v>#N/A</v>
      </c>
      <c r="T846" s="122" t="e">
        <f>VLOOKUP(DATE(YEAR(F846),MONTH(F846),DAY(F846)),Virkedager!C:G,2,0)+INDEX('SLA-parameter DRIFT'!B:B,R846+1)</f>
        <v>#N/A</v>
      </c>
      <c r="U846" s="173" t="e">
        <f>VLOOKUP(DATE(YEAR(F846),MONTH(F846),DAY(F846)),Virkedager!C:G,IF(E846="B",3,2)+INDEX('SLA-parameter DRIFT'!E:E,R846+0,0),0)+INDEX('SLA-parameter DRIFT'!D:D,R846+1)</f>
        <v>#N/A</v>
      </c>
      <c r="V846" s="122" t="e">
        <f>VLOOKUP(DATE(YEAR(F846),MONTH(F846),DAY(F846)),Virkedager!C:G,2,0)+INDEX('SLA-parameter DRIFT'!B:B,R846+2)</f>
        <v>#N/A</v>
      </c>
      <c r="W846" s="118" t="e">
        <f>VLOOKUP(DATE(YEAR(F846),MONTH(F846),DAY(F846)),Virkedager!C:G,IF(E846="B",4,3)+INDEX('SLA-parameter DRIFT'!E:E,R846+2,0),0)+INDEX('SLA-parameter DRIFT'!D:D,R846+2)</f>
        <v>#N/A</v>
      </c>
      <c r="X846" s="122" t="str">
        <f t="shared" si="97"/>
        <v/>
      </c>
      <c r="Y846" s="119">
        <f>SUMIF(Virkedager!C:C,"&lt;" &amp; H846,Virkedager!A:A)-SUMIF(Virkedager!C:C,"&lt;" &amp; X846,Virkedager!A:A)</f>
        <v>0</v>
      </c>
      <c r="Z846" s="121" t="str">
        <f t="shared" si="98"/>
        <v/>
      </c>
      <c r="AA846" s="123" t="str">
        <f t="shared" si="93"/>
        <v/>
      </c>
      <c r="AB846" s="124" t="str">
        <f t="shared" si="99"/>
        <v/>
      </c>
      <c r="AC846" s="172"/>
    </row>
    <row r="847" spans="2:29" s="139" customFormat="1" ht="15" x14ac:dyDescent="0.25">
      <c r="B847" s="141"/>
      <c r="C847" s="142"/>
      <c r="D847" s="147"/>
      <c r="E847" s="148"/>
      <c r="F847" s="143"/>
      <c r="G847" s="144"/>
      <c r="H847" s="143"/>
      <c r="I847" s="144"/>
      <c r="J847" s="145"/>
      <c r="K847" s="146"/>
      <c r="L847" s="116" t="s">
        <v>77</v>
      </c>
      <c r="M847" s="117" t="s">
        <v>137</v>
      </c>
      <c r="N847" s="118">
        <f t="shared" si="94"/>
        <v>0</v>
      </c>
      <c r="O847" s="118">
        <f t="shared" si="95"/>
        <v>0</v>
      </c>
      <c r="P847" s="119">
        <f>SUMIF(Virkedager!C:C,"&lt;" &amp; H847,Virkedager!A:A)-SUMIF(Virkedager!C:C,"&lt;" &amp; F847,Virkedager!A:A)</f>
        <v>0</v>
      </c>
      <c r="Q847" s="120" t="str">
        <f t="shared" si="96"/>
        <v>Operatøraksess</v>
      </c>
      <c r="R847" s="121">
        <f>MATCH(Q847,'SLA-parameter DRIFT'!A:A,0)</f>
        <v>16</v>
      </c>
      <c r="S847" s="118" t="e">
        <f>VLOOKUP(DATE(YEAR(F847),MONTH(F847),DAY(F847)),Virkedager!C:G,IF(E847="B",3,2),0)+INDEX('SLA-parameter DRIFT'!D:D,R847+2)</f>
        <v>#N/A</v>
      </c>
      <c r="T847" s="122" t="e">
        <f>VLOOKUP(DATE(YEAR(F847),MONTH(F847),DAY(F847)),Virkedager!C:G,2,0)+INDEX('SLA-parameter DRIFT'!B:B,R847+1)</f>
        <v>#N/A</v>
      </c>
      <c r="U847" s="173" t="e">
        <f>VLOOKUP(DATE(YEAR(F847),MONTH(F847),DAY(F847)),Virkedager!C:G,IF(E847="B",3,2)+INDEX('SLA-parameter DRIFT'!E:E,R847+0,0),0)+INDEX('SLA-parameter DRIFT'!D:D,R847+1)</f>
        <v>#N/A</v>
      </c>
      <c r="V847" s="122" t="e">
        <f>VLOOKUP(DATE(YEAR(F847),MONTH(F847),DAY(F847)),Virkedager!C:G,2,0)+INDEX('SLA-parameter DRIFT'!B:B,R847+2)</f>
        <v>#N/A</v>
      </c>
      <c r="W847" s="118" t="e">
        <f>VLOOKUP(DATE(YEAR(F847),MONTH(F847),DAY(F847)),Virkedager!C:G,IF(E847="B",4,3)+INDEX('SLA-parameter DRIFT'!E:E,R847+2,0),0)+INDEX('SLA-parameter DRIFT'!D:D,R847+2)</f>
        <v>#N/A</v>
      </c>
      <c r="X847" s="122" t="str">
        <f t="shared" si="97"/>
        <v/>
      </c>
      <c r="Y847" s="119">
        <f>SUMIF(Virkedager!C:C,"&lt;" &amp; H847,Virkedager!A:A)-SUMIF(Virkedager!C:C,"&lt;" &amp; X847,Virkedager!A:A)</f>
        <v>0</v>
      </c>
      <c r="Z847" s="121" t="str">
        <f t="shared" si="98"/>
        <v/>
      </c>
      <c r="AA847" s="123" t="str">
        <f t="shared" si="93"/>
        <v/>
      </c>
      <c r="AB847" s="124" t="str">
        <f t="shared" si="99"/>
        <v/>
      </c>
      <c r="AC847" s="172"/>
    </row>
    <row r="848" spans="2:29" s="139" customFormat="1" ht="15" x14ac:dyDescent="0.25">
      <c r="B848" s="141"/>
      <c r="C848" s="142"/>
      <c r="D848" s="147"/>
      <c r="E848" s="148"/>
      <c r="F848" s="143"/>
      <c r="G848" s="144"/>
      <c r="H848" s="143"/>
      <c r="I848" s="144"/>
      <c r="J848" s="145"/>
      <c r="K848" s="146"/>
      <c r="L848" s="116" t="s">
        <v>77</v>
      </c>
      <c r="M848" s="117" t="s">
        <v>137</v>
      </c>
      <c r="N848" s="118">
        <f t="shared" si="94"/>
        <v>0</v>
      </c>
      <c r="O848" s="118">
        <f t="shared" si="95"/>
        <v>0</v>
      </c>
      <c r="P848" s="119">
        <f>SUMIF(Virkedager!C:C,"&lt;" &amp; H848,Virkedager!A:A)-SUMIF(Virkedager!C:C,"&lt;" &amp; F848,Virkedager!A:A)</f>
        <v>0</v>
      </c>
      <c r="Q848" s="120" t="str">
        <f t="shared" si="96"/>
        <v>Operatøraksess</v>
      </c>
      <c r="R848" s="121">
        <f>MATCH(Q848,'SLA-parameter DRIFT'!A:A,0)</f>
        <v>16</v>
      </c>
      <c r="S848" s="118" t="e">
        <f>VLOOKUP(DATE(YEAR(F848),MONTH(F848),DAY(F848)),Virkedager!C:G,IF(E848="B",3,2),0)+INDEX('SLA-parameter DRIFT'!D:D,R848+2)</f>
        <v>#N/A</v>
      </c>
      <c r="T848" s="122" t="e">
        <f>VLOOKUP(DATE(YEAR(F848),MONTH(F848),DAY(F848)),Virkedager!C:G,2,0)+INDEX('SLA-parameter DRIFT'!B:B,R848+1)</f>
        <v>#N/A</v>
      </c>
      <c r="U848" s="173" t="e">
        <f>VLOOKUP(DATE(YEAR(F848),MONTH(F848),DAY(F848)),Virkedager!C:G,IF(E848="B",3,2)+INDEX('SLA-parameter DRIFT'!E:E,R848+0,0),0)+INDEX('SLA-parameter DRIFT'!D:D,R848+1)</f>
        <v>#N/A</v>
      </c>
      <c r="V848" s="122" t="e">
        <f>VLOOKUP(DATE(YEAR(F848),MONTH(F848),DAY(F848)),Virkedager!C:G,2,0)+INDEX('SLA-parameter DRIFT'!B:B,R848+2)</f>
        <v>#N/A</v>
      </c>
      <c r="W848" s="118" t="e">
        <f>VLOOKUP(DATE(YEAR(F848),MONTH(F848),DAY(F848)),Virkedager!C:G,IF(E848="B",4,3)+INDEX('SLA-parameter DRIFT'!E:E,R848+2,0),0)+INDEX('SLA-parameter DRIFT'!D:D,R848+2)</f>
        <v>#N/A</v>
      </c>
      <c r="X848" s="122" t="str">
        <f t="shared" si="97"/>
        <v/>
      </c>
      <c r="Y848" s="119">
        <f>SUMIF(Virkedager!C:C,"&lt;" &amp; H848,Virkedager!A:A)-SUMIF(Virkedager!C:C,"&lt;" &amp; X848,Virkedager!A:A)</f>
        <v>0</v>
      </c>
      <c r="Z848" s="121" t="str">
        <f t="shared" si="98"/>
        <v/>
      </c>
      <c r="AA848" s="123" t="str">
        <f t="shared" si="93"/>
        <v/>
      </c>
      <c r="AB848" s="124" t="str">
        <f t="shared" si="99"/>
        <v/>
      </c>
      <c r="AC848" s="172"/>
    </row>
    <row r="849" spans="2:29" s="139" customFormat="1" ht="15" x14ac:dyDescent="0.25">
      <c r="B849" s="141"/>
      <c r="C849" s="142"/>
      <c r="D849" s="147"/>
      <c r="E849" s="148"/>
      <c r="F849" s="143"/>
      <c r="G849" s="144"/>
      <c r="H849" s="143"/>
      <c r="I849" s="144"/>
      <c r="J849" s="145"/>
      <c r="K849" s="146"/>
      <c r="L849" s="116" t="s">
        <v>77</v>
      </c>
      <c r="M849" s="117" t="s">
        <v>137</v>
      </c>
      <c r="N849" s="118">
        <f t="shared" si="94"/>
        <v>0</v>
      </c>
      <c r="O849" s="118">
        <f t="shared" si="95"/>
        <v>0</v>
      </c>
      <c r="P849" s="119">
        <f>SUMIF(Virkedager!C:C,"&lt;" &amp; H849,Virkedager!A:A)-SUMIF(Virkedager!C:C,"&lt;" &amp; F849,Virkedager!A:A)</f>
        <v>0</v>
      </c>
      <c r="Q849" s="120" t="str">
        <f t="shared" si="96"/>
        <v>Operatøraksess</v>
      </c>
      <c r="R849" s="121">
        <f>MATCH(Q849,'SLA-parameter DRIFT'!A:A,0)</f>
        <v>16</v>
      </c>
      <c r="S849" s="118" t="e">
        <f>VLOOKUP(DATE(YEAR(F849),MONTH(F849),DAY(F849)),Virkedager!C:G,IF(E849="B",3,2),0)+INDEX('SLA-parameter DRIFT'!D:D,R849+2)</f>
        <v>#N/A</v>
      </c>
      <c r="T849" s="122" t="e">
        <f>VLOOKUP(DATE(YEAR(F849),MONTH(F849),DAY(F849)),Virkedager!C:G,2,0)+INDEX('SLA-parameter DRIFT'!B:B,R849+1)</f>
        <v>#N/A</v>
      </c>
      <c r="U849" s="173" t="e">
        <f>VLOOKUP(DATE(YEAR(F849),MONTH(F849),DAY(F849)),Virkedager!C:G,IF(E849="B",3,2)+INDEX('SLA-parameter DRIFT'!E:E,R849+0,0),0)+INDEX('SLA-parameter DRIFT'!D:D,R849+1)</f>
        <v>#N/A</v>
      </c>
      <c r="V849" s="122" t="e">
        <f>VLOOKUP(DATE(YEAR(F849),MONTH(F849),DAY(F849)),Virkedager!C:G,2,0)+INDEX('SLA-parameter DRIFT'!B:B,R849+2)</f>
        <v>#N/A</v>
      </c>
      <c r="W849" s="118" t="e">
        <f>VLOOKUP(DATE(YEAR(F849),MONTH(F849),DAY(F849)),Virkedager!C:G,IF(E849="B",4,3)+INDEX('SLA-parameter DRIFT'!E:E,R849+2,0),0)+INDEX('SLA-parameter DRIFT'!D:D,R849+2)</f>
        <v>#N/A</v>
      </c>
      <c r="X849" s="122" t="str">
        <f t="shared" si="97"/>
        <v/>
      </c>
      <c r="Y849" s="119">
        <f>SUMIF(Virkedager!C:C,"&lt;" &amp; H849,Virkedager!A:A)-SUMIF(Virkedager!C:C,"&lt;" &amp; X849,Virkedager!A:A)</f>
        <v>0</v>
      </c>
      <c r="Z849" s="121" t="str">
        <f t="shared" si="98"/>
        <v/>
      </c>
      <c r="AA849" s="123" t="str">
        <f t="shared" si="93"/>
        <v/>
      </c>
      <c r="AB849" s="124" t="str">
        <f t="shared" si="99"/>
        <v/>
      </c>
      <c r="AC849" s="172"/>
    </row>
    <row r="850" spans="2:29" ht="15" x14ac:dyDescent="0.25">
      <c r="B850" s="101"/>
      <c r="C850" s="102"/>
      <c r="D850" s="149"/>
      <c r="E850" s="150"/>
      <c r="F850" s="103"/>
      <c r="G850" s="104"/>
      <c r="H850" s="103"/>
      <c r="I850" s="104"/>
      <c r="J850" s="105"/>
      <c r="K850" s="106"/>
      <c r="L850" s="116" t="s">
        <v>77</v>
      </c>
      <c r="M850" s="117" t="s">
        <v>137</v>
      </c>
      <c r="N850" s="118">
        <f t="shared" si="94"/>
        <v>0</v>
      </c>
      <c r="O850" s="118">
        <f t="shared" si="95"/>
        <v>0</v>
      </c>
      <c r="P850" s="119">
        <f>SUMIF(Virkedager!C:C,"&lt;" &amp; H850,Virkedager!A:A)-SUMIF(Virkedager!C:C,"&lt;" &amp; F850,Virkedager!A:A)</f>
        <v>0</v>
      </c>
      <c r="Q850" s="120" t="str">
        <f t="shared" si="96"/>
        <v>Operatøraksess</v>
      </c>
      <c r="R850" s="121">
        <f>MATCH(Q850,'SLA-parameter DRIFT'!A:A,0)</f>
        <v>16</v>
      </c>
      <c r="S850" s="118" t="e">
        <f>VLOOKUP(DATE(YEAR(F850),MONTH(F850),DAY(F850)),Virkedager!C:G,IF(E850="B",3,2),0)+INDEX('SLA-parameter DRIFT'!D:D,R850+2)</f>
        <v>#N/A</v>
      </c>
      <c r="T850" s="122" t="e">
        <f>VLOOKUP(DATE(YEAR(F850),MONTH(F850),DAY(F850)),Virkedager!C:G,2,0)+INDEX('SLA-parameter DRIFT'!B:B,R850+1)</f>
        <v>#N/A</v>
      </c>
      <c r="U850" s="173" t="e">
        <f>VLOOKUP(DATE(YEAR(F850),MONTH(F850),DAY(F850)),Virkedager!C:G,IF(E850="B",3,2)+INDEX('SLA-parameter DRIFT'!E:E,R850+0,0),0)+INDEX('SLA-parameter DRIFT'!D:D,R850+1)</f>
        <v>#N/A</v>
      </c>
      <c r="V850" s="122" t="e">
        <f>VLOOKUP(DATE(YEAR(F850),MONTH(F850),DAY(F850)),Virkedager!C:G,2,0)+INDEX('SLA-parameter DRIFT'!B:B,R850+2)</f>
        <v>#N/A</v>
      </c>
      <c r="W850" s="118" t="e">
        <f>VLOOKUP(DATE(YEAR(F850),MONTH(F850),DAY(F850)),Virkedager!C:G,IF(E850="B",4,3)+INDEX('SLA-parameter DRIFT'!E:E,R850+2,0),0)+INDEX('SLA-parameter DRIFT'!D:D,R850+2)</f>
        <v>#N/A</v>
      </c>
      <c r="X850" s="122" t="str">
        <f t="shared" si="97"/>
        <v/>
      </c>
      <c r="Y850" s="119">
        <f>SUMIF(Virkedager!C:C,"&lt;" &amp; H850,Virkedager!A:A)-SUMIF(Virkedager!C:C,"&lt;" &amp; X850,Virkedager!A:A)</f>
        <v>0</v>
      </c>
      <c r="Z850" s="121" t="str">
        <f t="shared" si="98"/>
        <v/>
      </c>
      <c r="AA850" s="123" t="str">
        <f t="shared" si="93"/>
        <v/>
      </c>
      <c r="AB850" s="124" t="str">
        <f t="shared" si="99"/>
        <v/>
      </c>
      <c r="AC850" s="172"/>
    </row>
    <row r="851" spans="2:29" ht="15" x14ac:dyDescent="0.25">
      <c r="B851" s="101"/>
      <c r="C851" s="102"/>
      <c r="D851" s="149"/>
      <c r="E851" s="150"/>
      <c r="F851" s="103"/>
      <c r="G851" s="104"/>
      <c r="H851" s="103"/>
      <c r="I851" s="104"/>
      <c r="J851" s="105"/>
      <c r="K851" s="106"/>
      <c r="L851" s="116" t="s">
        <v>77</v>
      </c>
      <c r="M851" s="117" t="s">
        <v>137</v>
      </c>
      <c r="N851" s="118">
        <f t="shared" si="94"/>
        <v>0</v>
      </c>
      <c r="O851" s="118">
        <f t="shared" si="95"/>
        <v>0</v>
      </c>
      <c r="P851" s="119">
        <f>SUMIF(Virkedager!C:C,"&lt;" &amp; H851,Virkedager!A:A)-SUMIF(Virkedager!C:C,"&lt;" &amp; F851,Virkedager!A:A)</f>
        <v>0</v>
      </c>
      <c r="Q851" s="120" t="str">
        <f t="shared" si="96"/>
        <v>Operatøraksess</v>
      </c>
      <c r="R851" s="121">
        <f>MATCH(Q851,'SLA-parameter DRIFT'!A:A,0)</f>
        <v>16</v>
      </c>
      <c r="S851" s="118" t="e">
        <f>VLOOKUP(DATE(YEAR(F851),MONTH(F851),DAY(F851)),Virkedager!C:G,IF(E851="B",3,2),0)+INDEX('SLA-parameter DRIFT'!D:D,R851+2)</f>
        <v>#N/A</v>
      </c>
      <c r="T851" s="122" t="e">
        <f>VLOOKUP(DATE(YEAR(F851),MONTH(F851),DAY(F851)),Virkedager!C:G,2,0)+INDEX('SLA-parameter DRIFT'!B:B,R851+1)</f>
        <v>#N/A</v>
      </c>
      <c r="U851" s="173" t="e">
        <f>VLOOKUP(DATE(YEAR(F851),MONTH(F851),DAY(F851)),Virkedager!C:G,IF(E851="B",3,2)+INDEX('SLA-parameter DRIFT'!E:E,R851+0,0),0)+INDEX('SLA-parameter DRIFT'!D:D,R851+1)</f>
        <v>#N/A</v>
      </c>
      <c r="V851" s="122" t="e">
        <f>VLOOKUP(DATE(YEAR(F851),MONTH(F851),DAY(F851)),Virkedager!C:G,2,0)+INDEX('SLA-parameter DRIFT'!B:B,R851+2)</f>
        <v>#N/A</v>
      </c>
      <c r="W851" s="118" t="e">
        <f>VLOOKUP(DATE(YEAR(F851),MONTH(F851),DAY(F851)),Virkedager!C:G,IF(E851="B",4,3)+INDEX('SLA-parameter DRIFT'!E:E,R851+2,0),0)+INDEX('SLA-parameter DRIFT'!D:D,R851+2)</f>
        <v>#N/A</v>
      </c>
      <c r="X851" s="122" t="str">
        <f t="shared" si="97"/>
        <v/>
      </c>
      <c r="Y851" s="119">
        <f>SUMIF(Virkedager!C:C,"&lt;" &amp; H851,Virkedager!A:A)-SUMIF(Virkedager!C:C,"&lt;" &amp; X851,Virkedager!A:A)</f>
        <v>0</v>
      </c>
      <c r="Z851" s="121" t="str">
        <f t="shared" si="98"/>
        <v/>
      </c>
      <c r="AA851" s="123" t="str">
        <f t="shared" si="93"/>
        <v/>
      </c>
      <c r="AB851" s="124" t="str">
        <f t="shared" si="99"/>
        <v/>
      </c>
      <c r="AC851" s="172"/>
    </row>
    <row r="852" spans="2:29" ht="15" x14ac:dyDescent="0.25">
      <c r="B852" s="101"/>
      <c r="C852" s="102"/>
      <c r="D852" s="149"/>
      <c r="E852" s="150"/>
      <c r="F852" s="103"/>
      <c r="G852" s="104"/>
      <c r="H852" s="103"/>
      <c r="I852" s="104"/>
      <c r="J852" s="105"/>
      <c r="K852" s="106"/>
      <c r="L852" s="116" t="s">
        <v>77</v>
      </c>
      <c r="M852" s="117" t="s">
        <v>137</v>
      </c>
      <c r="N852" s="118">
        <f t="shared" si="94"/>
        <v>0</v>
      </c>
      <c r="O852" s="118">
        <f t="shared" si="95"/>
        <v>0</v>
      </c>
      <c r="P852" s="119">
        <f>SUMIF(Virkedager!C:C,"&lt;" &amp; H852,Virkedager!A:A)-SUMIF(Virkedager!C:C,"&lt;" &amp; F852,Virkedager!A:A)</f>
        <v>0</v>
      </c>
      <c r="Q852" s="120" t="str">
        <f t="shared" si="96"/>
        <v>Operatøraksess</v>
      </c>
      <c r="R852" s="121">
        <f>MATCH(Q852,'SLA-parameter DRIFT'!A:A,0)</f>
        <v>16</v>
      </c>
      <c r="S852" s="118" t="e">
        <f>VLOOKUP(DATE(YEAR(F852),MONTH(F852),DAY(F852)),Virkedager!C:G,IF(E852="B",3,2),0)+INDEX('SLA-parameter DRIFT'!D:D,R852+2)</f>
        <v>#N/A</v>
      </c>
      <c r="T852" s="122" t="e">
        <f>VLOOKUP(DATE(YEAR(F852),MONTH(F852),DAY(F852)),Virkedager!C:G,2,0)+INDEX('SLA-parameter DRIFT'!B:B,R852+1)</f>
        <v>#N/A</v>
      </c>
      <c r="U852" s="173" t="e">
        <f>VLOOKUP(DATE(YEAR(F852),MONTH(F852),DAY(F852)),Virkedager!C:G,IF(E852="B",3,2)+INDEX('SLA-parameter DRIFT'!E:E,R852+0,0),0)+INDEX('SLA-parameter DRIFT'!D:D,R852+1)</f>
        <v>#N/A</v>
      </c>
      <c r="V852" s="122" t="e">
        <f>VLOOKUP(DATE(YEAR(F852),MONTH(F852),DAY(F852)),Virkedager!C:G,2,0)+INDEX('SLA-parameter DRIFT'!B:B,R852+2)</f>
        <v>#N/A</v>
      </c>
      <c r="W852" s="118" t="e">
        <f>VLOOKUP(DATE(YEAR(F852),MONTH(F852),DAY(F852)),Virkedager!C:G,IF(E852="B",4,3)+INDEX('SLA-parameter DRIFT'!E:E,R852+2,0),0)+INDEX('SLA-parameter DRIFT'!D:D,R852+2)</f>
        <v>#N/A</v>
      </c>
      <c r="X852" s="122" t="str">
        <f t="shared" si="97"/>
        <v/>
      </c>
      <c r="Y852" s="119">
        <f>SUMIF(Virkedager!C:C,"&lt;" &amp; H852,Virkedager!A:A)-SUMIF(Virkedager!C:C,"&lt;" &amp; X852,Virkedager!A:A)</f>
        <v>0</v>
      </c>
      <c r="Z852" s="121" t="str">
        <f t="shared" si="98"/>
        <v/>
      </c>
      <c r="AA852" s="123" t="str">
        <f t="shared" si="93"/>
        <v/>
      </c>
      <c r="AB852" s="124" t="str">
        <f t="shared" si="99"/>
        <v/>
      </c>
      <c r="AC852" s="172"/>
    </row>
    <row r="853" spans="2:29" ht="15" x14ac:dyDescent="0.25">
      <c r="B853" s="101"/>
      <c r="C853" s="102"/>
      <c r="D853" s="149"/>
      <c r="E853" s="150"/>
      <c r="F853" s="103"/>
      <c r="G853" s="104"/>
      <c r="H853" s="103"/>
      <c r="I853" s="104"/>
      <c r="J853" s="105"/>
      <c r="K853" s="106"/>
      <c r="L853" s="116" t="s">
        <v>77</v>
      </c>
      <c r="M853" s="117" t="s">
        <v>137</v>
      </c>
      <c r="N853" s="118">
        <f t="shared" si="94"/>
        <v>0</v>
      </c>
      <c r="O853" s="118">
        <f t="shared" si="95"/>
        <v>0</v>
      </c>
      <c r="P853" s="119">
        <f>SUMIF(Virkedager!C:C,"&lt;" &amp; H853,Virkedager!A:A)-SUMIF(Virkedager!C:C,"&lt;" &amp; F853,Virkedager!A:A)</f>
        <v>0</v>
      </c>
      <c r="Q853" s="120" t="str">
        <f t="shared" si="96"/>
        <v>Operatøraksess</v>
      </c>
      <c r="R853" s="121">
        <f>MATCH(Q853,'SLA-parameter DRIFT'!A:A,0)</f>
        <v>16</v>
      </c>
      <c r="S853" s="118" t="e">
        <f>VLOOKUP(DATE(YEAR(F853),MONTH(F853),DAY(F853)),Virkedager!C:G,IF(E853="B",3,2),0)+INDEX('SLA-parameter DRIFT'!D:D,R853+2)</f>
        <v>#N/A</v>
      </c>
      <c r="T853" s="122" t="e">
        <f>VLOOKUP(DATE(YEAR(F853),MONTH(F853),DAY(F853)),Virkedager!C:G,2,0)+INDEX('SLA-parameter DRIFT'!B:B,R853+1)</f>
        <v>#N/A</v>
      </c>
      <c r="U853" s="173" t="e">
        <f>VLOOKUP(DATE(YEAR(F853),MONTH(F853),DAY(F853)),Virkedager!C:G,IF(E853="B",3,2)+INDEX('SLA-parameter DRIFT'!E:E,R853+0,0),0)+INDEX('SLA-parameter DRIFT'!D:D,R853+1)</f>
        <v>#N/A</v>
      </c>
      <c r="V853" s="122" t="e">
        <f>VLOOKUP(DATE(YEAR(F853),MONTH(F853),DAY(F853)),Virkedager!C:G,2,0)+INDEX('SLA-parameter DRIFT'!B:B,R853+2)</f>
        <v>#N/A</v>
      </c>
      <c r="W853" s="118" t="e">
        <f>VLOOKUP(DATE(YEAR(F853),MONTH(F853),DAY(F853)),Virkedager!C:G,IF(E853="B",4,3)+INDEX('SLA-parameter DRIFT'!E:E,R853+2,0),0)+INDEX('SLA-parameter DRIFT'!D:D,R853+2)</f>
        <v>#N/A</v>
      </c>
      <c r="X853" s="122" t="str">
        <f t="shared" si="97"/>
        <v/>
      </c>
      <c r="Y853" s="119">
        <f>SUMIF(Virkedager!C:C,"&lt;" &amp; H853,Virkedager!A:A)-SUMIF(Virkedager!C:C,"&lt;" &amp; X853,Virkedager!A:A)</f>
        <v>0</v>
      </c>
      <c r="Z853" s="121" t="str">
        <f t="shared" si="98"/>
        <v/>
      </c>
      <c r="AA853" s="123" t="str">
        <f t="shared" si="93"/>
        <v/>
      </c>
      <c r="AB853" s="124" t="str">
        <f t="shared" si="99"/>
        <v/>
      </c>
      <c r="AC853" s="172"/>
    </row>
    <row r="854" spans="2:29" ht="15" x14ac:dyDescent="0.25">
      <c r="B854" s="101"/>
      <c r="C854" s="102"/>
      <c r="D854" s="149"/>
      <c r="E854" s="150"/>
      <c r="F854" s="103"/>
      <c r="G854" s="104"/>
      <c r="H854" s="103"/>
      <c r="I854" s="104"/>
      <c r="J854" s="105"/>
      <c r="K854" s="106"/>
      <c r="L854" s="116" t="s">
        <v>77</v>
      </c>
      <c r="M854" s="117" t="s">
        <v>137</v>
      </c>
      <c r="N854" s="118">
        <f t="shared" si="94"/>
        <v>0</v>
      </c>
      <c r="O854" s="118">
        <f t="shared" si="95"/>
        <v>0</v>
      </c>
      <c r="P854" s="119">
        <f>SUMIF(Virkedager!C:C,"&lt;" &amp; H854,Virkedager!A:A)-SUMIF(Virkedager!C:C,"&lt;" &amp; F854,Virkedager!A:A)</f>
        <v>0</v>
      </c>
      <c r="Q854" s="120" t="str">
        <f t="shared" si="96"/>
        <v>Operatøraksess</v>
      </c>
      <c r="R854" s="121">
        <f>MATCH(Q854,'SLA-parameter DRIFT'!A:A,0)</f>
        <v>16</v>
      </c>
      <c r="S854" s="118" t="e">
        <f>VLOOKUP(DATE(YEAR(F854),MONTH(F854),DAY(F854)),Virkedager!C:G,IF(E854="B",3,2),0)+INDEX('SLA-parameter DRIFT'!D:D,R854+2)</f>
        <v>#N/A</v>
      </c>
      <c r="T854" s="122" t="e">
        <f>VLOOKUP(DATE(YEAR(F854),MONTH(F854),DAY(F854)),Virkedager!C:G,2,0)+INDEX('SLA-parameter DRIFT'!B:B,R854+1)</f>
        <v>#N/A</v>
      </c>
      <c r="U854" s="173" t="e">
        <f>VLOOKUP(DATE(YEAR(F854),MONTH(F854),DAY(F854)),Virkedager!C:G,IF(E854="B",3,2)+INDEX('SLA-parameter DRIFT'!E:E,R854+0,0),0)+INDEX('SLA-parameter DRIFT'!D:D,R854+1)</f>
        <v>#N/A</v>
      </c>
      <c r="V854" s="122" t="e">
        <f>VLOOKUP(DATE(YEAR(F854),MONTH(F854),DAY(F854)),Virkedager!C:G,2,0)+INDEX('SLA-parameter DRIFT'!B:B,R854+2)</f>
        <v>#N/A</v>
      </c>
      <c r="W854" s="118" t="e">
        <f>VLOOKUP(DATE(YEAR(F854),MONTH(F854),DAY(F854)),Virkedager!C:G,IF(E854="B",4,3)+INDEX('SLA-parameter DRIFT'!E:E,R854+2,0),0)+INDEX('SLA-parameter DRIFT'!D:D,R854+2)</f>
        <v>#N/A</v>
      </c>
      <c r="X854" s="122" t="str">
        <f t="shared" si="97"/>
        <v/>
      </c>
      <c r="Y854" s="119">
        <f>SUMIF(Virkedager!C:C,"&lt;" &amp; H854,Virkedager!A:A)-SUMIF(Virkedager!C:C,"&lt;" &amp; X854,Virkedager!A:A)</f>
        <v>0</v>
      </c>
      <c r="Z854" s="121" t="str">
        <f t="shared" si="98"/>
        <v/>
      </c>
      <c r="AA854" s="123" t="str">
        <f t="shared" si="93"/>
        <v/>
      </c>
      <c r="AB854" s="124" t="str">
        <f t="shared" si="99"/>
        <v/>
      </c>
      <c r="AC854" s="172"/>
    </row>
    <row r="855" spans="2:29" ht="15" x14ac:dyDescent="0.25">
      <c r="B855" s="101"/>
      <c r="C855" s="102"/>
      <c r="D855" s="149"/>
      <c r="E855" s="150"/>
      <c r="F855" s="103"/>
      <c r="G855" s="104"/>
      <c r="H855" s="103"/>
      <c r="I855" s="104"/>
      <c r="J855" s="105"/>
      <c r="K855" s="106"/>
      <c r="L855" s="116" t="s">
        <v>77</v>
      </c>
      <c r="M855" s="117" t="s">
        <v>137</v>
      </c>
      <c r="N855" s="118">
        <f t="shared" si="94"/>
        <v>0</v>
      </c>
      <c r="O855" s="118">
        <f t="shared" si="95"/>
        <v>0</v>
      </c>
      <c r="P855" s="119">
        <f>SUMIF(Virkedager!C:C,"&lt;" &amp; H855,Virkedager!A:A)-SUMIF(Virkedager!C:C,"&lt;" &amp; F855,Virkedager!A:A)</f>
        <v>0</v>
      </c>
      <c r="Q855" s="120" t="str">
        <f t="shared" si="96"/>
        <v>Operatøraksess</v>
      </c>
      <c r="R855" s="121">
        <f>MATCH(Q855,'SLA-parameter DRIFT'!A:A,0)</f>
        <v>16</v>
      </c>
      <c r="S855" s="118" t="e">
        <f>VLOOKUP(DATE(YEAR(F855),MONTH(F855),DAY(F855)),Virkedager!C:G,IF(E855="B",3,2),0)+INDEX('SLA-parameter DRIFT'!D:D,R855+2)</f>
        <v>#N/A</v>
      </c>
      <c r="T855" s="122" t="e">
        <f>VLOOKUP(DATE(YEAR(F855),MONTH(F855),DAY(F855)),Virkedager!C:G,2,0)+INDEX('SLA-parameter DRIFT'!B:B,R855+1)</f>
        <v>#N/A</v>
      </c>
      <c r="U855" s="173" t="e">
        <f>VLOOKUP(DATE(YEAR(F855),MONTH(F855),DAY(F855)),Virkedager!C:G,IF(E855="B",3,2)+INDEX('SLA-parameter DRIFT'!E:E,R855+0,0),0)+INDEX('SLA-parameter DRIFT'!D:D,R855+1)</f>
        <v>#N/A</v>
      </c>
      <c r="V855" s="122" t="e">
        <f>VLOOKUP(DATE(YEAR(F855),MONTH(F855),DAY(F855)),Virkedager!C:G,2,0)+INDEX('SLA-parameter DRIFT'!B:B,R855+2)</f>
        <v>#N/A</v>
      </c>
      <c r="W855" s="118" t="e">
        <f>VLOOKUP(DATE(YEAR(F855),MONTH(F855),DAY(F855)),Virkedager!C:G,IF(E855="B",4,3)+INDEX('SLA-parameter DRIFT'!E:E,R855+2,0),0)+INDEX('SLA-parameter DRIFT'!D:D,R855+2)</f>
        <v>#N/A</v>
      </c>
      <c r="X855" s="122" t="str">
        <f t="shared" si="97"/>
        <v/>
      </c>
      <c r="Y855" s="119">
        <f>SUMIF(Virkedager!C:C,"&lt;" &amp; H855,Virkedager!A:A)-SUMIF(Virkedager!C:C,"&lt;" &amp; X855,Virkedager!A:A)</f>
        <v>0</v>
      </c>
      <c r="Z855" s="121" t="str">
        <f t="shared" si="98"/>
        <v/>
      </c>
      <c r="AA855" s="123" t="str">
        <f t="shared" si="93"/>
        <v/>
      </c>
      <c r="AB855" s="124" t="str">
        <f t="shared" si="99"/>
        <v/>
      </c>
      <c r="AC855" s="172"/>
    </row>
    <row r="856" spans="2:29" ht="15" x14ac:dyDescent="0.25">
      <c r="B856" s="101"/>
      <c r="C856" s="102"/>
      <c r="D856" s="149"/>
      <c r="E856" s="150"/>
      <c r="F856" s="103"/>
      <c r="G856" s="104"/>
      <c r="H856" s="103"/>
      <c r="I856" s="104"/>
      <c r="J856" s="105"/>
      <c r="K856" s="106"/>
      <c r="L856" s="116" t="s">
        <v>77</v>
      </c>
      <c r="M856" s="117" t="s">
        <v>137</v>
      </c>
      <c r="N856" s="118">
        <f t="shared" si="94"/>
        <v>0</v>
      </c>
      <c r="O856" s="118">
        <f t="shared" si="95"/>
        <v>0</v>
      </c>
      <c r="P856" s="119">
        <f>SUMIF(Virkedager!C:C,"&lt;" &amp; H856,Virkedager!A:A)-SUMIF(Virkedager!C:C,"&lt;" &amp; F856,Virkedager!A:A)</f>
        <v>0</v>
      </c>
      <c r="Q856" s="120" t="str">
        <f t="shared" si="96"/>
        <v>Operatøraksess</v>
      </c>
      <c r="R856" s="121">
        <f>MATCH(Q856,'SLA-parameter DRIFT'!A:A,0)</f>
        <v>16</v>
      </c>
      <c r="S856" s="118" t="e">
        <f>VLOOKUP(DATE(YEAR(F856),MONTH(F856),DAY(F856)),Virkedager!C:G,IF(E856="B",3,2),0)+INDEX('SLA-parameter DRIFT'!D:D,R856+2)</f>
        <v>#N/A</v>
      </c>
      <c r="T856" s="122" t="e">
        <f>VLOOKUP(DATE(YEAR(F856),MONTH(F856),DAY(F856)),Virkedager!C:G,2,0)+INDEX('SLA-parameter DRIFT'!B:B,R856+1)</f>
        <v>#N/A</v>
      </c>
      <c r="U856" s="173" t="e">
        <f>VLOOKUP(DATE(YEAR(F856),MONTH(F856),DAY(F856)),Virkedager!C:G,IF(E856="B",3,2)+INDEX('SLA-parameter DRIFT'!E:E,R856+0,0),0)+INDEX('SLA-parameter DRIFT'!D:D,R856+1)</f>
        <v>#N/A</v>
      </c>
      <c r="V856" s="122" t="e">
        <f>VLOOKUP(DATE(YEAR(F856),MONTH(F856),DAY(F856)),Virkedager!C:G,2,0)+INDEX('SLA-parameter DRIFT'!B:B,R856+2)</f>
        <v>#N/A</v>
      </c>
      <c r="W856" s="118" t="e">
        <f>VLOOKUP(DATE(YEAR(F856),MONTH(F856),DAY(F856)),Virkedager!C:G,IF(E856="B",4,3)+INDEX('SLA-parameter DRIFT'!E:E,R856+2,0),0)+INDEX('SLA-parameter DRIFT'!D:D,R856+2)</f>
        <v>#N/A</v>
      </c>
      <c r="X856" s="122" t="str">
        <f t="shared" si="97"/>
        <v/>
      </c>
      <c r="Y856" s="119">
        <f>SUMIF(Virkedager!C:C,"&lt;" &amp; H856,Virkedager!A:A)-SUMIF(Virkedager!C:C,"&lt;" &amp; X856,Virkedager!A:A)</f>
        <v>0</v>
      </c>
      <c r="Z856" s="121" t="str">
        <f t="shared" si="98"/>
        <v/>
      </c>
      <c r="AA856" s="123" t="str">
        <f t="shared" si="93"/>
        <v/>
      </c>
      <c r="AB856" s="124" t="str">
        <f t="shared" si="99"/>
        <v/>
      </c>
      <c r="AC856" s="172"/>
    </row>
    <row r="857" spans="2:29" ht="15" x14ac:dyDescent="0.25">
      <c r="B857" s="101"/>
      <c r="C857" s="102"/>
      <c r="D857" s="149"/>
      <c r="E857" s="150"/>
      <c r="F857" s="103"/>
      <c r="G857" s="104"/>
      <c r="H857" s="103"/>
      <c r="I857" s="104"/>
      <c r="J857" s="105"/>
      <c r="K857" s="106"/>
      <c r="L857" s="116" t="s">
        <v>77</v>
      </c>
      <c r="M857" s="117" t="s">
        <v>137</v>
      </c>
      <c r="N857" s="118">
        <f t="shared" si="94"/>
        <v>0</v>
      </c>
      <c r="O857" s="118">
        <f t="shared" si="95"/>
        <v>0</v>
      </c>
      <c r="P857" s="119">
        <f>SUMIF(Virkedager!C:C,"&lt;" &amp; H857,Virkedager!A:A)-SUMIF(Virkedager!C:C,"&lt;" &amp; F857,Virkedager!A:A)</f>
        <v>0</v>
      </c>
      <c r="Q857" s="120" t="str">
        <f t="shared" si="96"/>
        <v>Operatøraksess</v>
      </c>
      <c r="R857" s="121">
        <f>MATCH(Q857,'SLA-parameter DRIFT'!A:A,0)</f>
        <v>16</v>
      </c>
      <c r="S857" s="118" t="e">
        <f>VLOOKUP(DATE(YEAR(F857),MONTH(F857),DAY(F857)),Virkedager!C:G,IF(E857="B",3,2),0)+INDEX('SLA-parameter DRIFT'!D:D,R857+2)</f>
        <v>#N/A</v>
      </c>
      <c r="T857" s="122" t="e">
        <f>VLOOKUP(DATE(YEAR(F857),MONTH(F857),DAY(F857)),Virkedager!C:G,2,0)+INDEX('SLA-parameter DRIFT'!B:B,R857+1)</f>
        <v>#N/A</v>
      </c>
      <c r="U857" s="173" t="e">
        <f>VLOOKUP(DATE(YEAR(F857),MONTH(F857),DAY(F857)),Virkedager!C:G,IF(E857="B",3,2)+INDEX('SLA-parameter DRIFT'!E:E,R857+0,0),0)+INDEX('SLA-parameter DRIFT'!D:D,R857+1)</f>
        <v>#N/A</v>
      </c>
      <c r="V857" s="122" t="e">
        <f>VLOOKUP(DATE(YEAR(F857),MONTH(F857),DAY(F857)),Virkedager!C:G,2,0)+INDEX('SLA-parameter DRIFT'!B:B,R857+2)</f>
        <v>#N/A</v>
      </c>
      <c r="W857" s="118" t="e">
        <f>VLOOKUP(DATE(YEAR(F857),MONTH(F857),DAY(F857)),Virkedager!C:G,IF(E857="B",4,3)+INDEX('SLA-parameter DRIFT'!E:E,R857+2,0),0)+INDEX('SLA-parameter DRIFT'!D:D,R857+2)</f>
        <v>#N/A</v>
      </c>
      <c r="X857" s="122" t="str">
        <f t="shared" si="97"/>
        <v/>
      </c>
      <c r="Y857" s="119">
        <f>SUMIF(Virkedager!C:C,"&lt;" &amp; H857,Virkedager!A:A)-SUMIF(Virkedager!C:C,"&lt;" &amp; X857,Virkedager!A:A)</f>
        <v>0</v>
      </c>
      <c r="Z857" s="121" t="str">
        <f t="shared" si="98"/>
        <v/>
      </c>
      <c r="AA857" s="123" t="str">
        <f t="shared" si="93"/>
        <v/>
      </c>
      <c r="AB857" s="124" t="str">
        <f t="shared" si="99"/>
        <v/>
      </c>
      <c r="AC857" s="172"/>
    </row>
    <row r="858" spans="2:29" ht="15" x14ac:dyDescent="0.25">
      <c r="B858" s="101"/>
      <c r="C858" s="102"/>
      <c r="D858" s="149"/>
      <c r="E858" s="150"/>
      <c r="F858" s="103"/>
      <c r="G858" s="104"/>
      <c r="H858" s="103"/>
      <c r="I858" s="104"/>
      <c r="J858" s="105"/>
      <c r="K858" s="106"/>
      <c r="L858" s="116" t="s">
        <v>77</v>
      </c>
      <c r="M858" s="117" t="s">
        <v>137</v>
      </c>
      <c r="N858" s="118">
        <f t="shared" si="94"/>
        <v>0</v>
      </c>
      <c r="O858" s="118">
        <f t="shared" si="95"/>
        <v>0</v>
      </c>
      <c r="P858" s="119">
        <f>SUMIF(Virkedager!C:C,"&lt;" &amp; H858,Virkedager!A:A)-SUMIF(Virkedager!C:C,"&lt;" &amp; F858,Virkedager!A:A)</f>
        <v>0</v>
      </c>
      <c r="Q858" s="120" t="str">
        <f t="shared" si="96"/>
        <v>Operatøraksess</v>
      </c>
      <c r="R858" s="121">
        <f>MATCH(Q858,'SLA-parameter DRIFT'!A:A,0)</f>
        <v>16</v>
      </c>
      <c r="S858" s="118" t="e">
        <f>VLOOKUP(DATE(YEAR(F858),MONTH(F858),DAY(F858)),Virkedager!C:G,IF(E858="B",3,2),0)+INDEX('SLA-parameter DRIFT'!D:D,R858+2)</f>
        <v>#N/A</v>
      </c>
      <c r="T858" s="122" t="e">
        <f>VLOOKUP(DATE(YEAR(F858),MONTH(F858),DAY(F858)),Virkedager!C:G,2,0)+INDEX('SLA-parameter DRIFT'!B:B,R858+1)</f>
        <v>#N/A</v>
      </c>
      <c r="U858" s="173" t="e">
        <f>VLOOKUP(DATE(YEAR(F858),MONTH(F858),DAY(F858)),Virkedager!C:G,IF(E858="B",3,2)+INDEX('SLA-parameter DRIFT'!E:E,R858+0,0),0)+INDEX('SLA-parameter DRIFT'!D:D,R858+1)</f>
        <v>#N/A</v>
      </c>
      <c r="V858" s="122" t="e">
        <f>VLOOKUP(DATE(YEAR(F858),MONTH(F858),DAY(F858)),Virkedager!C:G,2,0)+INDEX('SLA-parameter DRIFT'!B:B,R858+2)</f>
        <v>#N/A</v>
      </c>
      <c r="W858" s="118" t="e">
        <f>VLOOKUP(DATE(YEAR(F858),MONTH(F858),DAY(F858)),Virkedager!C:G,IF(E858="B",4,3)+INDEX('SLA-parameter DRIFT'!E:E,R858+2,0),0)+INDEX('SLA-parameter DRIFT'!D:D,R858+2)</f>
        <v>#N/A</v>
      </c>
      <c r="X858" s="122" t="str">
        <f t="shared" si="97"/>
        <v/>
      </c>
      <c r="Y858" s="119">
        <f>SUMIF(Virkedager!C:C,"&lt;" &amp; H858,Virkedager!A:A)-SUMIF(Virkedager!C:C,"&lt;" &amp; X858,Virkedager!A:A)</f>
        <v>0</v>
      </c>
      <c r="Z858" s="121" t="str">
        <f t="shared" si="98"/>
        <v/>
      </c>
      <c r="AA858" s="123" t="str">
        <f t="shared" si="93"/>
        <v/>
      </c>
      <c r="AB858" s="124" t="str">
        <f t="shared" si="99"/>
        <v/>
      </c>
      <c r="AC858" s="172"/>
    </row>
    <row r="859" spans="2:29" ht="15" x14ac:dyDescent="0.25">
      <c r="B859" s="101"/>
      <c r="C859" s="102"/>
      <c r="D859" s="149"/>
      <c r="E859" s="150"/>
      <c r="F859" s="103"/>
      <c r="G859" s="104"/>
      <c r="H859" s="103"/>
      <c r="I859" s="104"/>
      <c r="J859" s="105"/>
      <c r="K859" s="106"/>
      <c r="L859" s="116" t="s">
        <v>77</v>
      </c>
      <c r="M859" s="117" t="s">
        <v>137</v>
      </c>
      <c r="N859" s="118">
        <f t="shared" si="94"/>
        <v>0</v>
      </c>
      <c r="O859" s="118">
        <f t="shared" si="95"/>
        <v>0</v>
      </c>
      <c r="P859" s="119">
        <f>SUMIF(Virkedager!C:C,"&lt;" &amp; H859,Virkedager!A:A)-SUMIF(Virkedager!C:C,"&lt;" &amp; F859,Virkedager!A:A)</f>
        <v>0</v>
      </c>
      <c r="Q859" s="120" t="str">
        <f t="shared" si="96"/>
        <v>Operatøraksess</v>
      </c>
      <c r="R859" s="121">
        <f>MATCH(Q859,'SLA-parameter DRIFT'!A:A,0)</f>
        <v>16</v>
      </c>
      <c r="S859" s="118" t="e">
        <f>VLOOKUP(DATE(YEAR(F859),MONTH(F859),DAY(F859)),Virkedager!C:G,IF(E859="B",3,2),0)+INDEX('SLA-parameter DRIFT'!D:D,R859+2)</f>
        <v>#N/A</v>
      </c>
      <c r="T859" s="122" t="e">
        <f>VLOOKUP(DATE(YEAR(F859),MONTH(F859),DAY(F859)),Virkedager!C:G,2,0)+INDEX('SLA-parameter DRIFT'!B:B,R859+1)</f>
        <v>#N/A</v>
      </c>
      <c r="U859" s="173" t="e">
        <f>VLOOKUP(DATE(YEAR(F859),MONTH(F859),DAY(F859)),Virkedager!C:G,IF(E859="B",3,2)+INDEX('SLA-parameter DRIFT'!E:E,R859+0,0),0)+INDEX('SLA-parameter DRIFT'!D:D,R859+1)</f>
        <v>#N/A</v>
      </c>
      <c r="V859" s="122" t="e">
        <f>VLOOKUP(DATE(YEAR(F859),MONTH(F859),DAY(F859)),Virkedager!C:G,2,0)+INDEX('SLA-parameter DRIFT'!B:B,R859+2)</f>
        <v>#N/A</v>
      </c>
      <c r="W859" s="118" t="e">
        <f>VLOOKUP(DATE(YEAR(F859),MONTH(F859),DAY(F859)),Virkedager!C:G,IF(E859="B",4,3)+INDEX('SLA-parameter DRIFT'!E:E,R859+2,0),0)+INDEX('SLA-parameter DRIFT'!D:D,R859+2)</f>
        <v>#N/A</v>
      </c>
      <c r="X859" s="122" t="str">
        <f t="shared" si="97"/>
        <v/>
      </c>
      <c r="Y859" s="119">
        <f>SUMIF(Virkedager!C:C,"&lt;" &amp; H859,Virkedager!A:A)-SUMIF(Virkedager!C:C,"&lt;" &amp; X859,Virkedager!A:A)</f>
        <v>0</v>
      </c>
      <c r="Z859" s="121" t="str">
        <f t="shared" si="98"/>
        <v/>
      </c>
      <c r="AA859" s="123" t="str">
        <f t="shared" si="93"/>
        <v/>
      </c>
      <c r="AB859" s="124" t="str">
        <f t="shared" si="99"/>
        <v/>
      </c>
      <c r="AC859" s="172"/>
    </row>
    <row r="860" spans="2:29" ht="15" x14ac:dyDescent="0.25">
      <c r="B860" s="101"/>
      <c r="C860" s="102"/>
      <c r="D860" s="149"/>
      <c r="E860" s="150"/>
      <c r="F860" s="103"/>
      <c r="G860" s="104"/>
      <c r="H860" s="103"/>
      <c r="I860" s="104"/>
      <c r="J860" s="105"/>
      <c r="K860" s="106"/>
      <c r="L860" s="116" t="s">
        <v>77</v>
      </c>
      <c r="M860" s="117" t="s">
        <v>137</v>
      </c>
      <c r="N860" s="118">
        <f t="shared" si="94"/>
        <v>0</v>
      </c>
      <c r="O860" s="118">
        <f t="shared" si="95"/>
        <v>0</v>
      </c>
      <c r="P860" s="119">
        <f>SUMIF(Virkedager!C:C,"&lt;" &amp; H860,Virkedager!A:A)-SUMIF(Virkedager!C:C,"&lt;" &amp; F860,Virkedager!A:A)</f>
        <v>0</v>
      </c>
      <c r="Q860" s="120" t="str">
        <f t="shared" si="96"/>
        <v>Operatøraksess</v>
      </c>
      <c r="R860" s="121">
        <f>MATCH(Q860,'SLA-parameter DRIFT'!A:A,0)</f>
        <v>16</v>
      </c>
      <c r="S860" s="118" t="e">
        <f>VLOOKUP(DATE(YEAR(F860),MONTH(F860),DAY(F860)),Virkedager!C:G,IF(E860="B",3,2),0)+INDEX('SLA-parameter DRIFT'!D:D,R860+2)</f>
        <v>#N/A</v>
      </c>
      <c r="T860" s="122" t="e">
        <f>VLOOKUP(DATE(YEAR(F860),MONTH(F860),DAY(F860)),Virkedager!C:G,2,0)+INDEX('SLA-parameter DRIFT'!B:B,R860+1)</f>
        <v>#N/A</v>
      </c>
      <c r="U860" s="173" t="e">
        <f>VLOOKUP(DATE(YEAR(F860),MONTH(F860),DAY(F860)),Virkedager!C:G,IF(E860="B",3,2)+INDEX('SLA-parameter DRIFT'!E:E,R860+0,0),0)+INDEX('SLA-parameter DRIFT'!D:D,R860+1)</f>
        <v>#N/A</v>
      </c>
      <c r="V860" s="122" t="e">
        <f>VLOOKUP(DATE(YEAR(F860),MONTH(F860),DAY(F860)),Virkedager!C:G,2,0)+INDEX('SLA-parameter DRIFT'!B:B,R860+2)</f>
        <v>#N/A</v>
      </c>
      <c r="W860" s="118" t="e">
        <f>VLOOKUP(DATE(YEAR(F860),MONTH(F860),DAY(F860)),Virkedager!C:G,IF(E860="B",4,3)+INDEX('SLA-parameter DRIFT'!E:E,R860+2,0),0)+INDEX('SLA-parameter DRIFT'!D:D,R860+2)</f>
        <v>#N/A</v>
      </c>
      <c r="X860" s="122" t="str">
        <f t="shared" si="97"/>
        <v/>
      </c>
      <c r="Y860" s="119">
        <f>SUMIF(Virkedager!C:C,"&lt;" &amp; H860,Virkedager!A:A)-SUMIF(Virkedager!C:C,"&lt;" &amp; X860,Virkedager!A:A)</f>
        <v>0</v>
      </c>
      <c r="Z860" s="121" t="str">
        <f t="shared" si="98"/>
        <v/>
      </c>
      <c r="AA860" s="123" t="str">
        <f t="shared" si="93"/>
        <v/>
      </c>
      <c r="AB860" s="124" t="str">
        <f t="shared" si="99"/>
        <v/>
      </c>
      <c r="AC860" s="172"/>
    </row>
    <row r="861" spans="2:29" ht="15" x14ac:dyDescent="0.25">
      <c r="B861" s="101"/>
      <c r="C861" s="102"/>
      <c r="D861" s="149"/>
      <c r="E861" s="150"/>
      <c r="F861" s="103"/>
      <c r="G861" s="104"/>
      <c r="H861" s="103"/>
      <c r="I861" s="104"/>
      <c r="J861" s="105"/>
      <c r="K861" s="106"/>
      <c r="L861" s="116" t="s">
        <v>77</v>
      </c>
      <c r="M861" s="117" t="s">
        <v>137</v>
      </c>
      <c r="N861" s="118">
        <f t="shared" si="94"/>
        <v>0</v>
      </c>
      <c r="O861" s="118">
        <f t="shared" si="95"/>
        <v>0</v>
      </c>
      <c r="P861" s="119">
        <f>SUMIF(Virkedager!C:C,"&lt;" &amp; H861,Virkedager!A:A)-SUMIF(Virkedager!C:C,"&lt;" &amp; F861,Virkedager!A:A)</f>
        <v>0</v>
      </c>
      <c r="Q861" s="120" t="str">
        <f t="shared" si="96"/>
        <v>Operatøraksess</v>
      </c>
      <c r="R861" s="121">
        <f>MATCH(Q861,'SLA-parameter DRIFT'!A:A,0)</f>
        <v>16</v>
      </c>
      <c r="S861" s="118" t="e">
        <f>VLOOKUP(DATE(YEAR(F861),MONTH(F861),DAY(F861)),Virkedager!C:G,IF(E861="B",3,2),0)+INDEX('SLA-parameter DRIFT'!D:D,R861+2)</f>
        <v>#N/A</v>
      </c>
      <c r="T861" s="122" t="e">
        <f>VLOOKUP(DATE(YEAR(F861),MONTH(F861),DAY(F861)),Virkedager!C:G,2,0)+INDEX('SLA-parameter DRIFT'!B:B,R861+1)</f>
        <v>#N/A</v>
      </c>
      <c r="U861" s="173" t="e">
        <f>VLOOKUP(DATE(YEAR(F861),MONTH(F861),DAY(F861)),Virkedager!C:G,IF(E861="B",3,2)+INDEX('SLA-parameter DRIFT'!E:E,R861+0,0),0)+INDEX('SLA-parameter DRIFT'!D:D,R861+1)</f>
        <v>#N/A</v>
      </c>
      <c r="V861" s="122" t="e">
        <f>VLOOKUP(DATE(YEAR(F861),MONTH(F861),DAY(F861)),Virkedager!C:G,2,0)+INDEX('SLA-parameter DRIFT'!B:B,R861+2)</f>
        <v>#N/A</v>
      </c>
      <c r="W861" s="118" t="e">
        <f>VLOOKUP(DATE(YEAR(F861),MONTH(F861),DAY(F861)),Virkedager!C:G,IF(E861="B",4,3)+INDEX('SLA-parameter DRIFT'!E:E,R861+2,0),0)+INDEX('SLA-parameter DRIFT'!D:D,R861+2)</f>
        <v>#N/A</v>
      </c>
      <c r="X861" s="122" t="str">
        <f t="shared" si="97"/>
        <v/>
      </c>
      <c r="Y861" s="119">
        <f>SUMIF(Virkedager!C:C,"&lt;" &amp; H861,Virkedager!A:A)-SUMIF(Virkedager!C:C,"&lt;" &amp; X861,Virkedager!A:A)</f>
        <v>0</v>
      </c>
      <c r="Z861" s="121" t="str">
        <f t="shared" si="98"/>
        <v/>
      </c>
      <c r="AA861" s="123" t="str">
        <f t="shared" si="93"/>
        <v/>
      </c>
      <c r="AB861" s="124" t="str">
        <f t="shared" si="99"/>
        <v/>
      </c>
      <c r="AC861" s="172"/>
    </row>
    <row r="862" spans="2:29" ht="15" x14ac:dyDescent="0.25">
      <c r="B862" s="101"/>
      <c r="C862" s="102"/>
      <c r="D862" s="149"/>
      <c r="E862" s="150"/>
      <c r="F862" s="103"/>
      <c r="G862" s="104"/>
      <c r="H862" s="103"/>
      <c r="I862" s="104"/>
      <c r="J862" s="105"/>
      <c r="K862" s="106"/>
      <c r="L862" s="116" t="s">
        <v>77</v>
      </c>
      <c r="M862" s="117" t="s">
        <v>137</v>
      </c>
      <c r="N862" s="118">
        <f t="shared" si="94"/>
        <v>0</v>
      </c>
      <c r="O862" s="118">
        <f t="shared" si="95"/>
        <v>0</v>
      </c>
      <c r="P862" s="119">
        <f>SUMIF(Virkedager!C:C,"&lt;" &amp; H862,Virkedager!A:A)-SUMIF(Virkedager!C:C,"&lt;" &amp; F862,Virkedager!A:A)</f>
        <v>0</v>
      </c>
      <c r="Q862" s="120" t="str">
        <f t="shared" si="96"/>
        <v>Operatøraksess</v>
      </c>
      <c r="R862" s="121">
        <f>MATCH(Q862,'SLA-parameter DRIFT'!A:A,0)</f>
        <v>16</v>
      </c>
      <c r="S862" s="118" t="e">
        <f>VLOOKUP(DATE(YEAR(F862),MONTH(F862),DAY(F862)),Virkedager!C:G,IF(E862="B",3,2),0)+INDEX('SLA-parameter DRIFT'!D:D,R862+2)</f>
        <v>#N/A</v>
      </c>
      <c r="T862" s="122" t="e">
        <f>VLOOKUP(DATE(YEAR(F862),MONTH(F862),DAY(F862)),Virkedager!C:G,2,0)+INDEX('SLA-parameter DRIFT'!B:B,R862+1)</f>
        <v>#N/A</v>
      </c>
      <c r="U862" s="173" t="e">
        <f>VLOOKUP(DATE(YEAR(F862),MONTH(F862),DAY(F862)),Virkedager!C:G,IF(E862="B",3,2)+INDEX('SLA-parameter DRIFT'!E:E,R862+0,0),0)+INDEX('SLA-parameter DRIFT'!D:D,R862+1)</f>
        <v>#N/A</v>
      </c>
      <c r="V862" s="122" t="e">
        <f>VLOOKUP(DATE(YEAR(F862),MONTH(F862),DAY(F862)),Virkedager!C:G,2,0)+INDEX('SLA-parameter DRIFT'!B:B,R862+2)</f>
        <v>#N/A</v>
      </c>
      <c r="W862" s="118" t="e">
        <f>VLOOKUP(DATE(YEAR(F862),MONTH(F862),DAY(F862)),Virkedager!C:G,IF(E862="B",4,3)+INDEX('SLA-parameter DRIFT'!E:E,R862+2,0),0)+INDEX('SLA-parameter DRIFT'!D:D,R862+2)</f>
        <v>#N/A</v>
      </c>
      <c r="X862" s="122" t="str">
        <f t="shared" si="97"/>
        <v/>
      </c>
      <c r="Y862" s="119">
        <f>SUMIF(Virkedager!C:C,"&lt;" &amp; H862,Virkedager!A:A)-SUMIF(Virkedager!C:C,"&lt;" &amp; X862,Virkedager!A:A)</f>
        <v>0</v>
      </c>
      <c r="Z862" s="121" t="str">
        <f t="shared" si="98"/>
        <v/>
      </c>
      <c r="AA862" s="123" t="str">
        <f t="shared" si="93"/>
        <v/>
      </c>
      <c r="AB862" s="124" t="str">
        <f t="shared" si="99"/>
        <v/>
      </c>
      <c r="AC862" s="172"/>
    </row>
    <row r="863" spans="2:29" ht="15" x14ac:dyDescent="0.25">
      <c r="B863" s="101"/>
      <c r="C863" s="102"/>
      <c r="D863" s="149"/>
      <c r="E863" s="150"/>
      <c r="F863" s="103"/>
      <c r="G863" s="104"/>
      <c r="H863" s="103"/>
      <c r="I863" s="104"/>
      <c r="J863" s="105"/>
      <c r="K863" s="106"/>
      <c r="L863" s="116" t="s">
        <v>77</v>
      </c>
      <c r="M863" s="117" t="s">
        <v>137</v>
      </c>
      <c r="N863" s="118">
        <f t="shared" si="94"/>
        <v>0</v>
      </c>
      <c r="O863" s="118">
        <f t="shared" si="95"/>
        <v>0</v>
      </c>
      <c r="P863" s="119">
        <f>SUMIF(Virkedager!C:C,"&lt;" &amp; H863,Virkedager!A:A)-SUMIF(Virkedager!C:C,"&lt;" &amp; F863,Virkedager!A:A)</f>
        <v>0</v>
      </c>
      <c r="Q863" s="120" t="str">
        <f t="shared" si="96"/>
        <v>Operatøraksess</v>
      </c>
      <c r="R863" s="121">
        <f>MATCH(Q863,'SLA-parameter DRIFT'!A:A,0)</f>
        <v>16</v>
      </c>
      <c r="S863" s="118" t="e">
        <f>VLOOKUP(DATE(YEAR(F863),MONTH(F863),DAY(F863)),Virkedager!C:G,IF(E863="B",3,2),0)+INDEX('SLA-parameter DRIFT'!D:D,R863+2)</f>
        <v>#N/A</v>
      </c>
      <c r="T863" s="122" t="e">
        <f>VLOOKUP(DATE(YEAR(F863),MONTH(F863),DAY(F863)),Virkedager!C:G,2,0)+INDEX('SLA-parameter DRIFT'!B:B,R863+1)</f>
        <v>#N/A</v>
      </c>
      <c r="U863" s="173" t="e">
        <f>VLOOKUP(DATE(YEAR(F863),MONTH(F863),DAY(F863)),Virkedager!C:G,IF(E863="B",3,2)+INDEX('SLA-parameter DRIFT'!E:E,R863+0,0),0)+INDEX('SLA-parameter DRIFT'!D:D,R863+1)</f>
        <v>#N/A</v>
      </c>
      <c r="V863" s="122" t="e">
        <f>VLOOKUP(DATE(YEAR(F863),MONTH(F863),DAY(F863)),Virkedager!C:G,2,0)+INDEX('SLA-parameter DRIFT'!B:B,R863+2)</f>
        <v>#N/A</v>
      </c>
      <c r="W863" s="118" t="e">
        <f>VLOOKUP(DATE(YEAR(F863),MONTH(F863),DAY(F863)),Virkedager!C:G,IF(E863="B",4,3)+INDEX('SLA-parameter DRIFT'!E:E,R863+2,0),0)+INDEX('SLA-parameter DRIFT'!D:D,R863+2)</f>
        <v>#N/A</v>
      </c>
      <c r="X863" s="122" t="str">
        <f t="shared" si="97"/>
        <v/>
      </c>
      <c r="Y863" s="119">
        <f>SUMIF(Virkedager!C:C,"&lt;" &amp; H863,Virkedager!A:A)-SUMIF(Virkedager!C:C,"&lt;" &amp; X863,Virkedager!A:A)</f>
        <v>0</v>
      </c>
      <c r="Z863" s="121" t="str">
        <f t="shared" si="98"/>
        <v/>
      </c>
      <c r="AA863" s="123" t="str">
        <f t="shared" si="93"/>
        <v/>
      </c>
      <c r="AB863" s="124" t="str">
        <f t="shared" si="99"/>
        <v/>
      </c>
      <c r="AC863" s="172"/>
    </row>
    <row r="864" spans="2:29" ht="15" x14ac:dyDescent="0.25">
      <c r="B864" s="101"/>
      <c r="C864" s="102"/>
      <c r="D864" s="149"/>
      <c r="E864" s="150"/>
      <c r="F864" s="103"/>
      <c r="G864" s="104"/>
      <c r="H864" s="103"/>
      <c r="I864" s="104"/>
      <c r="J864" s="105"/>
      <c r="K864" s="106"/>
      <c r="L864" s="116" t="s">
        <v>77</v>
      </c>
      <c r="M864" s="117" t="s">
        <v>137</v>
      </c>
      <c r="N864" s="118">
        <f t="shared" si="94"/>
        <v>0</v>
      </c>
      <c r="O864" s="118">
        <f t="shared" si="95"/>
        <v>0</v>
      </c>
      <c r="P864" s="119">
        <f>SUMIF(Virkedager!C:C,"&lt;" &amp; H864,Virkedager!A:A)-SUMIF(Virkedager!C:C,"&lt;" &amp; F864,Virkedager!A:A)</f>
        <v>0</v>
      </c>
      <c r="Q864" s="120" t="str">
        <f t="shared" si="96"/>
        <v>Operatøraksess</v>
      </c>
      <c r="R864" s="121">
        <f>MATCH(Q864,'SLA-parameter DRIFT'!A:A,0)</f>
        <v>16</v>
      </c>
      <c r="S864" s="118" t="e">
        <f>VLOOKUP(DATE(YEAR(F864),MONTH(F864),DAY(F864)),Virkedager!C:G,IF(E864="B",3,2),0)+INDEX('SLA-parameter DRIFT'!D:D,R864+2)</f>
        <v>#N/A</v>
      </c>
      <c r="T864" s="122" t="e">
        <f>VLOOKUP(DATE(YEAR(F864),MONTH(F864),DAY(F864)),Virkedager!C:G,2,0)+INDEX('SLA-parameter DRIFT'!B:B,R864+1)</f>
        <v>#N/A</v>
      </c>
      <c r="U864" s="173" t="e">
        <f>VLOOKUP(DATE(YEAR(F864),MONTH(F864),DAY(F864)),Virkedager!C:G,IF(E864="B",3,2)+INDEX('SLA-parameter DRIFT'!E:E,R864+0,0),0)+INDEX('SLA-parameter DRIFT'!D:D,R864+1)</f>
        <v>#N/A</v>
      </c>
      <c r="V864" s="122" t="e">
        <f>VLOOKUP(DATE(YEAR(F864),MONTH(F864),DAY(F864)),Virkedager!C:G,2,0)+INDEX('SLA-parameter DRIFT'!B:B,R864+2)</f>
        <v>#N/A</v>
      </c>
      <c r="W864" s="118" t="e">
        <f>VLOOKUP(DATE(YEAR(F864),MONTH(F864),DAY(F864)),Virkedager!C:G,IF(E864="B",4,3)+INDEX('SLA-parameter DRIFT'!E:E,R864+2,0),0)+INDEX('SLA-parameter DRIFT'!D:D,R864+2)</f>
        <v>#N/A</v>
      </c>
      <c r="X864" s="122" t="str">
        <f t="shared" si="97"/>
        <v/>
      </c>
      <c r="Y864" s="119">
        <f>SUMIF(Virkedager!C:C,"&lt;" &amp; H864,Virkedager!A:A)-SUMIF(Virkedager!C:C,"&lt;" &amp; X864,Virkedager!A:A)</f>
        <v>0</v>
      </c>
      <c r="Z864" s="121" t="str">
        <f t="shared" si="98"/>
        <v/>
      </c>
      <c r="AA864" s="123" t="str">
        <f t="shared" si="93"/>
        <v/>
      </c>
      <c r="AB864" s="124" t="str">
        <f t="shared" si="99"/>
        <v/>
      </c>
      <c r="AC864" s="172"/>
    </row>
    <row r="865" spans="2:29" ht="15" x14ac:dyDescent="0.25">
      <c r="B865" s="101"/>
      <c r="C865" s="102"/>
      <c r="D865" s="149"/>
      <c r="E865" s="150"/>
      <c r="F865" s="103"/>
      <c r="G865" s="104"/>
      <c r="H865" s="103"/>
      <c r="I865" s="104"/>
      <c r="J865" s="105"/>
      <c r="K865" s="106"/>
      <c r="L865" s="116" t="s">
        <v>77</v>
      </c>
      <c r="M865" s="117" t="s">
        <v>137</v>
      </c>
      <c r="N865" s="118">
        <f t="shared" si="94"/>
        <v>0</v>
      </c>
      <c r="O865" s="118">
        <f t="shared" si="95"/>
        <v>0</v>
      </c>
      <c r="P865" s="119">
        <f>SUMIF(Virkedager!C:C,"&lt;" &amp; H865,Virkedager!A:A)-SUMIF(Virkedager!C:C,"&lt;" &amp; F865,Virkedager!A:A)</f>
        <v>0</v>
      </c>
      <c r="Q865" s="120" t="str">
        <f t="shared" si="96"/>
        <v>Operatøraksess</v>
      </c>
      <c r="R865" s="121">
        <f>MATCH(Q865,'SLA-parameter DRIFT'!A:A,0)</f>
        <v>16</v>
      </c>
      <c r="S865" s="118" t="e">
        <f>VLOOKUP(DATE(YEAR(F865),MONTH(F865),DAY(F865)),Virkedager!C:G,IF(E865="B",3,2),0)+INDEX('SLA-parameter DRIFT'!D:D,R865+2)</f>
        <v>#N/A</v>
      </c>
      <c r="T865" s="122" t="e">
        <f>VLOOKUP(DATE(YEAR(F865),MONTH(F865),DAY(F865)),Virkedager!C:G,2,0)+INDEX('SLA-parameter DRIFT'!B:B,R865+1)</f>
        <v>#N/A</v>
      </c>
      <c r="U865" s="173" t="e">
        <f>VLOOKUP(DATE(YEAR(F865),MONTH(F865),DAY(F865)),Virkedager!C:G,IF(E865="B",3,2)+INDEX('SLA-parameter DRIFT'!E:E,R865+0,0),0)+INDEX('SLA-parameter DRIFT'!D:D,R865+1)</f>
        <v>#N/A</v>
      </c>
      <c r="V865" s="122" t="e">
        <f>VLOOKUP(DATE(YEAR(F865),MONTH(F865),DAY(F865)),Virkedager!C:G,2,0)+INDEX('SLA-parameter DRIFT'!B:B,R865+2)</f>
        <v>#N/A</v>
      </c>
      <c r="W865" s="118" t="e">
        <f>VLOOKUP(DATE(YEAR(F865),MONTH(F865),DAY(F865)),Virkedager!C:G,IF(E865="B",4,3)+INDEX('SLA-parameter DRIFT'!E:E,R865+2,0),0)+INDEX('SLA-parameter DRIFT'!D:D,R865+2)</f>
        <v>#N/A</v>
      </c>
      <c r="X865" s="122" t="str">
        <f t="shared" si="97"/>
        <v/>
      </c>
      <c r="Y865" s="119">
        <f>SUMIF(Virkedager!C:C,"&lt;" &amp; H865,Virkedager!A:A)-SUMIF(Virkedager!C:C,"&lt;" &amp; X865,Virkedager!A:A)</f>
        <v>0</v>
      </c>
      <c r="Z865" s="121" t="str">
        <f t="shared" si="98"/>
        <v/>
      </c>
      <c r="AA865" s="123" t="str">
        <f t="shared" si="93"/>
        <v/>
      </c>
      <c r="AB865" s="124" t="str">
        <f t="shared" si="99"/>
        <v/>
      </c>
      <c r="AC865" s="172"/>
    </row>
    <row r="866" spans="2:29" ht="15" x14ac:dyDescent="0.25">
      <c r="B866" s="101"/>
      <c r="C866" s="102"/>
      <c r="D866" s="149"/>
      <c r="E866" s="150"/>
      <c r="F866" s="103"/>
      <c r="G866" s="104"/>
      <c r="H866" s="103"/>
      <c r="I866" s="104"/>
      <c r="J866" s="105"/>
      <c r="K866" s="106"/>
      <c r="L866" s="116" t="s">
        <v>77</v>
      </c>
      <c r="M866" s="117" t="s">
        <v>137</v>
      </c>
      <c r="N866" s="118">
        <f t="shared" si="94"/>
        <v>0</v>
      </c>
      <c r="O866" s="118">
        <f t="shared" si="95"/>
        <v>0</v>
      </c>
      <c r="P866" s="119">
        <f>SUMIF(Virkedager!C:C,"&lt;" &amp; H866,Virkedager!A:A)-SUMIF(Virkedager!C:C,"&lt;" &amp; F866,Virkedager!A:A)</f>
        <v>0</v>
      </c>
      <c r="Q866" s="120" t="str">
        <f t="shared" si="96"/>
        <v>Operatøraksess</v>
      </c>
      <c r="R866" s="121">
        <f>MATCH(Q866,'SLA-parameter DRIFT'!A:A,0)</f>
        <v>16</v>
      </c>
      <c r="S866" s="118" t="e">
        <f>VLOOKUP(DATE(YEAR(F866),MONTH(F866),DAY(F866)),Virkedager!C:G,IF(E866="B",3,2),0)+INDEX('SLA-parameter DRIFT'!D:D,R866+2)</f>
        <v>#N/A</v>
      </c>
      <c r="T866" s="122" t="e">
        <f>VLOOKUP(DATE(YEAR(F866),MONTH(F866),DAY(F866)),Virkedager!C:G,2,0)+INDEX('SLA-parameter DRIFT'!B:B,R866+1)</f>
        <v>#N/A</v>
      </c>
      <c r="U866" s="173" t="e">
        <f>VLOOKUP(DATE(YEAR(F866),MONTH(F866),DAY(F866)),Virkedager!C:G,IF(E866="B",3,2)+INDEX('SLA-parameter DRIFT'!E:E,R866+0,0),0)+INDEX('SLA-parameter DRIFT'!D:D,R866+1)</f>
        <v>#N/A</v>
      </c>
      <c r="V866" s="122" t="e">
        <f>VLOOKUP(DATE(YEAR(F866),MONTH(F866),DAY(F866)),Virkedager!C:G,2,0)+INDEX('SLA-parameter DRIFT'!B:B,R866+2)</f>
        <v>#N/A</v>
      </c>
      <c r="W866" s="118" t="e">
        <f>VLOOKUP(DATE(YEAR(F866),MONTH(F866),DAY(F866)),Virkedager!C:G,IF(E866="B",4,3)+INDEX('SLA-parameter DRIFT'!E:E,R866+2,0),0)+INDEX('SLA-parameter DRIFT'!D:D,R866+2)</f>
        <v>#N/A</v>
      </c>
      <c r="X866" s="122" t="str">
        <f t="shared" si="97"/>
        <v/>
      </c>
      <c r="Y866" s="119">
        <f>SUMIF(Virkedager!C:C,"&lt;" &amp; H866,Virkedager!A:A)-SUMIF(Virkedager!C:C,"&lt;" &amp; X866,Virkedager!A:A)</f>
        <v>0</v>
      </c>
      <c r="Z866" s="121" t="str">
        <f t="shared" si="98"/>
        <v/>
      </c>
      <c r="AA866" s="123" t="str">
        <f t="shared" si="93"/>
        <v/>
      </c>
      <c r="AB866" s="124" t="str">
        <f t="shared" si="99"/>
        <v/>
      </c>
      <c r="AC866" s="172"/>
    </row>
    <row r="867" spans="2:29" ht="15" x14ac:dyDescent="0.25">
      <c r="B867" s="101"/>
      <c r="C867" s="102"/>
      <c r="D867" s="149"/>
      <c r="E867" s="150"/>
      <c r="F867" s="103"/>
      <c r="G867" s="104"/>
      <c r="H867" s="103"/>
      <c r="I867" s="104"/>
      <c r="J867" s="105"/>
      <c r="K867" s="106"/>
      <c r="L867" s="116" t="s">
        <v>77</v>
      </c>
      <c r="M867" s="117" t="s">
        <v>137</v>
      </c>
      <c r="N867" s="118">
        <f t="shared" si="94"/>
        <v>0</v>
      </c>
      <c r="O867" s="118">
        <f t="shared" si="95"/>
        <v>0</v>
      </c>
      <c r="P867" s="119">
        <f>SUMIF(Virkedager!C:C,"&lt;" &amp; H867,Virkedager!A:A)-SUMIF(Virkedager!C:C,"&lt;" &amp; F867,Virkedager!A:A)</f>
        <v>0</v>
      </c>
      <c r="Q867" s="120" t="str">
        <f t="shared" si="96"/>
        <v>Operatøraksess</v>
      </c>
      <c r="R867" s="121">
        <f>MATCH(Q867,'SLA-parameter DRIFT'!A:A,0)</f>
        <v>16</v>
      </c>
      <c r="S867" s="118" t="e">
        <f>VLOOKUP(DATE(YEAR(F867),MONTH(F867),DAY(F867)),Virkedager!C:G,IF(E867="B",3,2),0)+INDEX('SLA-parameter DRIFT'!D:D,R867+2)</f>
        <v>#N/A</v>
      </c>
      <c r="T867" s="122" t="e">
        <f>VLOOKUP(DATE(YEAR(F867),MONTH(F867),DAY(F867)),Virkedager!C:G,2,0)+INDEX('SLA-parameter DRIFT'!B:B,R867+1)</f>
        <v>#N/A</v>
      </c>
      <c r="U867" s="173" t="e">
        <f>VLOOKUP(DATE(YEAR(F867),MONTH(F867),DAY(F867)),Virkedager!C:G,IF(E867="B",3,2)+INDEX('SLA-parameter DRIFT'!E:E,R867+0,0),0)+INDEX('SLA-parameter DRIFT'!D:D,R867+1)</f>
        <v>#N/A</v>
      </c>
      <c r="V867" s="122" t="e">
        <f>VLOOKUP(DATE(YEAR(F867),MONTH(F867),DAY(F867)),Virkedager!C:G,2,0)+INDEX('SLA-parameter DRIFT'!B:B,R867+2)</f>
        <v>#N/A</v>
      </c>
      <c r="W867" s="118" t="e">
        <f>VLOOKUP(DATE(YEAR(F867),MONTH(F867),DAY(F867)),Virkedager!C:G,IF(E867="B",4,3)+INDEX('SLA-parameter DRIFT'!E:E,R867+2,0),0)+INDEX('SLA-parameter DRIFT'!D:D,R867+2)</f>
        <v>#N/A</v>
      </c>
      <c r="X867" s="122" t="str">
        <f t="shared" si="97"/>
        <v/>
      </c>
      <c r="Y867" s="119">
        <f>SUMIF(Virkedager!C:C,"&lt;" &amp; H867,Virkedager!A:A)-SUMIF(Virkedager!C:C,"&lt;" &amp; X867,Virkedager!A:A)</f>
        <v>0</v>
      </c>
      <c r="Z867" s="121" t="str">
        <f t="shared" si="98"/>
        <v/>
      </c>
      <c r="AA867" s="123" t="str">
        <f t="shared" si="93"/>
        <v/>
      </c>
      <c r="AB867" s="124" t="str">
        <f t="shared" si="99"/>
        <v/>
      </c>
      <c r="AC867" s="172"/>
    </row>
    <row r="868" spans="2:29" ht="15" x14ac:dyDescent="0.25">
      <c r="B868" s="101"/>
      <c r="C868" s="102"/>
      <c r="D868" s="149"/>
      <c r="E868" s="150"/>
      <c r="F868" s="103"/>
      <c r="G868" s="104"/>
      <c r="H868" s="103"/>
      <c r="I868" s="104"/>
      <c r="J868" s="105"/>
      <c r="K868" s="106"/>
      <c r="L868" s="116" t="s">
        <v>77</v>
      </c>
      <c r="M868" s="117" t="s">
        <v>137</v>
      </c>
      <c r="N868" s="118">
        <f t="shared" si="94"/>
        <v>0</v>
      </c>
      <c r="O868" s="118">
        <f t="shared" si="95"/>
        <v>0</v>
      </c>
      <c r="P868" s="119">
        <f>SUMIF(Virkedager!C:C,"&lt;" &amp; H868,Virkedager!A:A)-SUMIF(Virkedager!C:C,"&lt;" &amp; F868,Virkedager!A:A)</f>
        <v>0</v>
      </c>
      <c r="Q868" s="120" t="str">
        <f t="shared" si="96"/>
        <v>Operatøraksess</v>
      </c>
      <c r="R868" s="121">
        <f>MATCH(Q868,'SLA-parameter DRIFT'!A:A,0)</f>
        <v>16</v>
      </c>
      <c r="S868" s="118" t="e">
        <f>VLOOKUP(DATE(YEAR(F868),MONTH(F868),DAY(F868)),Virkedager!C:G,IF(E868="B",3,2),0)+INDEX('SLA-parameter DRIFT'!D:D,R868+2)</f>
        <v>#N/A</v>
      </c>
      <c r="T868" s="122" t="e">
        <f>VLOOKUP(DATE(YEAR(F868),MONTH(F868),DAY(F868)),Virkedager!C:G,2,0)+INDEX('SLA-parameter DRIFT'!B:B,R868+1)</f>
        <v>#N/A</v>
      </c>
      <c r="U868" s="173" t="e">
        <f>VLOOKUP(DATE(YEAR(F868),MONTH(F868),DAY(F868)),Virkedager!C:G,IF(E868="B",3,2)+INDEX('SLA-parameter DRIFT'!E:E,R868+0,0),0)+INDEX('SLA-parameter DRIFT'!D:D,R868+1)</f>
        <v>#N/A</v>
      </c>
      <c r="V868" s="122" t="e">
        <f>VLOOKUP(DATE(YEAR(F868),MONTH(F868),DAY(F868)),Virkedager!C:G,2,0)+INDEX('SLA-parameter DRIFT'!B:B,R868+2)</f>
        <v>#N/A</v>
      </c>
      <c r="W868" s="118" t="e">
        <f>VLOOKUP(DATE(YEAR(F868),MONTH(F868),DAY(F868)),Virkedager!C:G,IF(E868="B",4,3)+INDEX('SLA-parameter DRIFT'!E:E,R868+2,0),0)+INDEX('SLA-parameter DRIFT'!D:D,R868+2)</f>
        <v>#N/A</v>
      </c>
      <c r="X868" s="122" t="str">
        <f t="shared" si="97"/>
        <v/>
      </c>
      <c r="Y868" s="119">
        <f>SUMIF(Virkedager!C:C,"&lt;" &amp; H868,Virkedager!A:A)-SUMIF(Virkedager!C:C,"&lt;" &amp; X868,Virkedager!A:A)</f>
        <v>0</v>
      </c>
      <c r="Z868" s="121" t="str">
        <f t="shared" si="98"/>
        <v/>
      </c>
      <c r="AA868" s="123" t="str">
        <f t="shared" si="93"/>
        <v/>
      </c>
      <c r="AB868" s="124" t="str">
        <f t="shared" si="99"/>
        <v/>
      </c>
      <c r="AC868" s="172"/>
    </row>
    <row r="869" spans="2:29" ht="15" x14ac:dyDescent="0.25">
      <c r="B869" s="101"/>
      <c r="C869" s="102"/>
      <c r="D869" s="149"/>
      <c r="E869" s="150"/>
      <c r="F869" s="103"/>
      <c r="G869" s="104"/>
      <c r="H869" s="103"/>
      <c r="I869" s="104"/>
      <c r="J869" s="105"/>
      <c r="K869" s="106"/>
      <c r="L869" s="116" t="s">
        <v>77</v>
      </c>
      <c r="M869" s="117" t="s">
        <v>137</v>
      </c>
      <c r="N869" s="118">
        <f t="shared" si="94"/>
        <v>0</v>
      </c>
      <c r="O869" s="118">
        <f t="shared" si="95"/>
        <v>0</v>
      </c>
      <c r="P869" s="119">
        <f>SUMIF(Virkedager!C:C,"&lt;" &amp; H869,Virkedager!A:A)-SUMIF(Virkedager!C:C,"&lt;" &amp; F869,Virkedager!A:A)</f>
        <v>0</v>
      </c>
      <c r="Q869" s="120" t="str">
        <f t="shared" si="96"/>
        <v>Operatøraksess</v>
      </c>
      <c r="R869" s="121">
        <f>MATCH(Q869,'SLA-parameter DRIFT'!A:A,0)</f>
        <v>16</v>
      </c>
      <c r="S869" s="118" t="e">
        <f>VLOOKUP(DATE(YEAR(F869),MONTH(F869),DAY(F869)),Virkedager!C:G,IF(E869="B",3,2),0)+INDEX('SLA-parameter DRIFT'!D:D,R869+2)</f>
        <v>#N/A</v>
      </c>
      <c r="T869" s="122" t="e">
        <f>VLOOKUP(DATE(YEAR(F869),MONTH(F869),DAY(F869)),Virkedager!C:G,2,0)+INDEX('SLA-parameter DRIFT'!B:B,R869+1)</f>
        <v>#N/A</v>
      </c>
      <c r="U869" s="173" t="e">
        <f>VLOOKUP(DATE(YEAR(F869),MONTH(F869),DAY(F869)),Virkedager!C:G,IF(E869="B",3,2)+INDEX('SLA-parameter DRIFT'!E:E,R869+0,0),0)+INDEX('SLA-parameter DRIFT'!D:D,R869+1)</f>
        <v>#N/A</v>
      </c>
      <c r="V869" s="122" t="e">
        <f>VLOOKUP(DATE(YEAR(F869),MONTH(F869),DAY(F869)),Virkedager!C:G,2,0)+INDEX('SLA-parameter DRIFT'!B:B,R869+2)</f>
        <v>#N/A</v>
      </c>
      <c r="W869" s="118" t="e">
        <f>VLOOKUP(DATE(YEAR(F869),MONTH(F869),DAY(F869)),Virkedager!C:G,IF(E869="B",4,3)+INDEX('SLA-parameter DRIFT'!E:E,R869+2,0),0)+INDEX('SLA-parameter DRIFT'!D:D,R869+2)</f>
        <v>#N/A</v>
      </c>
      <c r="X869" s="122" t="str">
        <f t="shared" si="97"/>
        <v/>
      </c>
      <c r="Y869" s="119">
        <f>SUMIF(Virkedager!C:C,"&lt;" &amp; H869,Virkedager!A:A)-SUMIF(Virkedager!C:C,"&lt;" &amp; X869,Virkedager!A:A)</f>
        <v>0</v>
      </c>
      <c r="Z869" s="121" t="str">
        <f t="shared" si="98"/>
        <v/>
      </c>
      <c r="AA869" s="123" t="str">
        <f t="shared" si="93"/>
        <v/>
      </c>
      <c r="AB869" s="124" t="str">
        <f t="shared" si="99"/>
        <v/>
      </c>
      <c r="AC869" s="172"/>
    </row>
    <row r="870" spans="2:29" ht="15" x14ac:dyDescent="0.25">
      <c r="B870" s="101"/>
      <c r="C870" s="102"/>
      <c r="D870" s="149"/>
      <c r="E870" s="150"/>
      <c r="F870" s="103"/>
      <c r="G870" s="104"/>
      <c r="H870" s="103"/>
      <c r="I870" s="104"/>
      <c r="J870" s="105"/>
      <c r="K870" s="106"/>
      <c r="L870" s="116" t="s">
        <v>77</v>
      </c>
      <c r="M870" s="117" t="s">
        <v>137</v>
      </c>
      <c r="N870" s="118">
        <f t="shared" si="94"/>
        <v>0</v>
      </c>
      <c r="O870" s="118">
        <f t="shared" si="95"/>
        <v>0</v>
      </c>
      <c r="P870" s="119">
        <f>SUMIF(Virkedager!C:C,"&lt;" &amp; H870,Virkedager!A:A)-SUMIF(Virkedager!C:C,"&lt;" &amp; F870,Virkedager!A:A)</f>
        <v>0</v>
      </c>
      <c r="Q870" s="120" t="str">
        <f t="shared" si="96"/>
        <v>Operatøraksess</v>
      </c>
      <c r="R870" s="121">
        <f>MATCH(Q870,'SLA-parameter DRIFT'!A:A,0)</f>
        <v>16</v>
      </c>
      <c r="S870" s="118" t="e">
        <f>VLOOKUP(DATE(YEAR(F870),MONTH(F870),DAY(F870)),Virkedager!C:G,IF(E870="B",3,2),0)+INDEX('SLA-parameter DRIFT'!D:D,R870+2)</f>
        <v>#N/A</v>
      </c>
      <c r="T870" s="122" t="e">
        <f>VLOOKUP(DATE(YEAR(F870),MONTH(F870),DAY(F870)),Virkedager!C:G,2,0)+INDEX('SLA-parameter DRIFT'!B:B,R870+1)</f>
        <v>#N/A</v>
      </c>
      <c r="U870" s="173" t="e">
        <f>VLOOKUP(DATE(YEAR(F870),MONTH(F870),DAY(F870)),Virkedager!C:G,IF(E870="B",3,2)+INDEX('SLA-parameter DRIFT'!E:E,R870+0,0),0)+INDEX('SLA-parameter DRIFT'!D:D,R870+1)</f>
        <v>#N/A</v>
      </c>
      <c r="V870" s="122" t="e">
        <f>VLOOKUP(DATE(YEAR(F870),MONTH(F870),DAY(F870)),Virkedager!C:G,2,0)+INDEX('SLA-parameter DRIFT'!B:B,R870+2)</f>
        <v>#N/A</v>
      </c>
      <c r="W870" s="118" t="e">
        <f>VLOOKUP(DATE(YEAR(F870),MONTH(F870),DAY(F870)),Virkedager!C:G,IF(E870="B",4,3)+INDEX('SLA-parameter DRIFT'!E:E,R870+2,0),0)+INDEX('SLA-parameter DRIFT'!D:D,R870+2)</f>
        <v>#N/A</v>
      </c>
      <c r="X870" s="122" t="str">
        <f t="shared" si="97"/>
        <v/>
      </c>
      <c r="Y870" s="119">
        <f>SUMIF(Virkedager!C:C,"&lt;" &amp; H870,Virkedager!A:A)-SUMIF(Virkedager!C:C,"&lt;" &amp; X870,Virkedager!A:A)</f>
        <v>0</v>
      </c>
      <c r="Z870" s="121" t="str">
        <f t="shared" si="98"/>
        <v/>
      </c>
      <c r="AA870" s="123" t="str">
        <f t="shared" si="93"/>
        <v/>
      </c>
      <c r="AB870" s="124" t="str">
        <f t="shared" si="99"/>
        <v/>
      </c>
      <c r="AC870" s="172"/>
    </row>
    <row r="871" spans="2:29" ht="15" x14ac:dyDescent="0.25">
      <c r="B871" s="101"/>
      <c r="C871" s="102"/>
      <c r="D871" s="149"/>
      <c r="E871" s="150"/>
      <c r="F871" s="103"/>
      <c r="G871" s="104"/>
      <c r="H871" s="103"/>
      <c r="I871" s="104"/>
      <c r="J871" s="105"/>
      <c r="K871" s="106"/>
      <c r="L871" s="116" t="s">
        <v>77</v>
      </c>
      <c r="M871" s="117" t="s">
        <v>137</v>
      </c>
      <c r="N871" s="118">
        <f t="shared" si="94"/>
        <v>0</v>
      </c>
      <c r="O871" s="118">
        <f t="shared" si="95"/>
        <v>0</v>
      </c>
      <c r="P871" s="119">
        <f>SUMIF(Virkedager!C:C,"&lt;" &amp; H871,Virkedager!A:A)-SUMIF(Virkedager!C:C,"&lt;" &amp; F871,Virkedager!A:A)</f>
        <v>0</v>
      </c>
      <c r="Q871" s="120" t="str">
        <f t="shared" si="96"/>
        <v>Operatøraksess</v>
      </c>
      <c r="R871" s="121">
        <f>MATCH(Q871,'SLA-parameter DRIFT'!A:A,0)</f>
        <v>16</v>
      </c>
      <c r="S871" s="118" t="e">
        <f>VLOOKUP(DATE(YEAR(F871),MONTH(F871),DAY(F871)),Virkedager!C:G,IF(E871="B",3,2),0)+INDEX('SLA-parameter DRIFT'!D:D,R871+2)</f>
        <v>#N/A</v>
      </c>
      <c r="T871" s="122" t="e">
        <f>VLOOKUP(DATE(YEAR(F871),MONTH(F871),DAY(F871)),Virkedager!C:G,2,0)+INDEX('SLA-parameter DRIFT'!B:B,R871+1)</f>
        <v>#N/A</v>
      </c>
      <c r="U871" s="173" t="e">
        <f>VLOOKUP(DATE(YEAR(F871),MONTH(F871),DAY(F871)),Virkedager!C:G,IF(E871="B",3,2)+INDEX('SLA-parameter DRIFT'!E:E,R871+0,0),0)+INDEX('SLA-parameter DRIFT'!D:D,R871+1)</f>
        <v>#N/A</v>
      </c>
      <c r="V871" s="122" t="e">
        <f>VLOOKUP(DATE(YEAR(F871),MONTH(F871),DAY(F871)),Virkedager!C:G,2,0)+INDEX('SLA-parameter DRIFT'!B:B,R871+2)</f>
        <v>#N/A</v>
      </c>
      <c r="W871" s="118" t="e">
        <f>VLOOKUP(DATE(YEAR(F871),MONTH(F871),DAY(F871)),Virkedager!C:G,IF(E871="B",4,3)+INDEX('SLA-parameter DRIFT'!E:E,R871+2,0),0)+INDEX('SLA-parameter DRIFT'!D:D,R871+2)</f>
        <v>#N/A</v>
      </c>
      <c r="X871" s="122" t="str">
        <f t="shared" si="97"/>
        <v/>
      </c>
      <c r="Y871" s="119">
        <f>SUMIF(Virkedager!C:C,"&lt;" &amp; H871,Virkedager!A:A)-SUMIF(Virkedager!C:C,"&lt;" &amp; X871,Virkedager!A:A)</f>
        <v>0</v>
      </c>
      <c r="Z871" s="121" t="str">
        <f t="shared" si="98"/>
        <v/>
      </c>
      <c r="AA871" s="123" t="str">
        <f t="shared" si="93"/>
        <v/>
      </c>
      <c r="AB871" s="124" t="str">
        <f t="shared" si="99"/>
        <v/>
      </c>
      <c r="AC871" s="172"/>
    </row>
    <row r="872" spans="2:29" ht="15" x14ac:dyDescent="0.25">
      <c r="B872" s="101"/>
      <c r="C872" s="102"/>
      <c r="D872" s="149"/>
      <c r="E872" s="150"/>
      <c r="F872" s="103"/>
      <c r="G872" s="104"/>
      <c r="H872" s="103"/>
      <c r="I872" s="104"/>
      <c r="J872" s="105"/>
      <c r="K872" s="106"/>
      <c r="L872" s="116" t="s">
        <v>77</v>
      </c>
      <c r="M872" s="117" t="s">
        <v>137</v>
      </c>
      <c r="N872" s="118">
        <f t="shared" si="94"/>
        <v>0</v>
      </c>
      <c r="O872" s="118">
        <f t="shared" si="95"/>
        <v>0</v>
      </c>
      <c r="P872" s="119">
        <f>SUMIF(Virkedager!C:C,"&lt;" &amp; H872,Virkedager!A:A)-SUMIF(Virkedager!C:C,"&lt;" &amp; F872,Virkedager!A:A)</f>
        <v>0</v>
      </c>
      <c r="Q872" s="120" t="str">
        <f t="shared" si="96"/>
        <v>Operatøraksess</v>
      </c>
      <c r="R872" s="121">
        <f>MATCH(Q872,'SLA-parameter DRIFT'!A:A,0)</f>
        <v>16</v>
      </c>
      <c r="S872" s="118" t="e">
        <f>VLOOKUP(DATE(YEAR(F872),MONTH(F872),DAY(F872)),Virkedager!C:G,IF(E872="B",3,2),0)+INDEX('SLA-parameter DRIFT'!D:D,R872+2)</f>
        <v>#N/A</v>
      </c>
      <c r="T872" s="122" t="e">
        <f>VLOOKUP(DATE(YEAR(F872),MONTH(F872),DAY(F872)),Virkedager!C:G,2,0)+INDEX('SLA-parameter DRIFT'!B:B,R872+1)</f>
        <v>#N/A</v>
      </c>
      <c r="U872" s="173" t="e">
        <f>VLOOKUP(DATE(YEAR(F872),MONTH(F872),DAY(F872)),Virkedager!C:G,IF(E872="B",3,2)+INDEX('SLA-parameter DRIFT'!E:E,R872+0,0),0)+INDEX('SLA-parameter DRIFT'!D:D,R872+1)</f>
        <v>#N/A</v>
      </c>
      <c r="V872" s="122" t="e">
        <f>VLOOKUP(DATE(YEAR(F872),MONTH(F872),DAY(F872)),Virkedager!C:G,2,0)+INDEX('SLA-parameter DRIFT'!B:B,R872+2)</f>
        <v>#N/A</v>
      </c>
      <c r="W872" s="118" t="e">
        <f>VLOOKUP(DATE(YEAR(F872),MONTH(F872),DAY(F872)),Virkedager!C:G,IF(E872="B",4,3)+INDEX('SLA-parameter DRIFT'!E:E,R872+2,0),0)+INDEX('SLA-parameter DRIFT'!D:D,R872+2)</f>
        <v>#N/A</v>
      </c>
      <c r="X872" s="122" t="str">
        <f t="shared" si="97"/>
        <v/>
      </c>
      <c r="Y872" s="119">
        <f>SUMIF(Virkedager!C:C,"&lt;" &amp; H872,Virkedager!A:A)-SUMIF(Virkedager!C:C,"&lt;" &amp; X872,Virkedager!A:A)</f>
        <v>0</v>
      </c>
      <c r="Z872" s="121" t="str">
        <f t="shared" si="98"/>
        <v/>
      </c>
      <c r="AA872" s="123" t="str">
        <f t="shared" si="93"/>
        <v/>
      </c>
      <c r="AB872" s="124" t="str">
        <f t="shared" si="99"/>
        <v/>
      </c>
      <c r="AC872" s="172"/>
    </row>
    <row r="873" spans="2:29" ht="15" x14ac:dyDescent="0.25">
      <c r="B873" s="101"/>
      <c r="C873" s="102"/>
      <c r="D873" s="149"/>
      <c r="E873" s="150"/>
      <c r="F873" s="103"/>
      <c r="G873" s="104"/>
      <c r="H873" s="103"/>
      <c r="I873" s="104"/>
      <c r="J873" s="105"/>
      <c r="K873" s="106"/>
      <c r="L873" s="116" t="s">
        <v>77</v>
      </c>
      <c r="M873" s="117" t="s">
        <v>137</v>
      </c>
      <c r="N873" s="118">
        <f t="shared" si="94"/>
        <v>0</v>
      </c>
      <c r="O873" s="118">
        <f t="shared" si="95"/>
        <v>0</v>
      </c>
      <c r="P873" s="119">
        <f>SUMIF(Virkedager!C:C,"&lt;" &amp; H873,Virkedager!A:A)-SUMIF(Virkedager!C:C,"&lt;" &amp; F873,Virkedager!A:A)</f>
        <v>0</v>
      </c>
      <c r="Q873" s="120" t="str">
        <f t="shared" si="96"/>
        <v>Operatøraksess</v>
      </c>
      <c r="R873" s="121">
        <f>MATCH(Q873,'SLA-parameter DRIFT'!A:A,0)</f>
        <v>16</v>
      </c>
      <c r="S873" s="118" t="e">
        <f>VLOOKUP(DATE(YEAR(F873),MONTH(F873),DAY(F873)),Virkedager!C:G,IF(E873="B",3,2),0)+INDEX('SLA-parameter DRIFT'!D:D,R873+2)</f>
        <v>#N/A</v>
      </c>
      <c r="T873" s="122" t="e">
        <f>VLOOKUP(DATE(YEAR(F873),MONTH(F873),DAY(F873)),Virkedager!C:G,2,0)+INDEX('SLA-parameter DRIFT'!B:B,R873+1)</f>
        <v>#N/A</v>
      </c>
      <c r="U873" s="173" t="e">
        <f>VLOOKUP(DATE(YEAR(F873),MONTH(F873),DAY(F873)),Virkedager!C:G,IF(E873="B",3,2)+INDEX('SLA-parameter DRIFT'!E:E,R873+0,0),0)+INDEX('SLA-parameter DRIFT'!D:D,R873+1)</f>
        <v>#N/A</v>
      </c>
      <c r="V873" s="122" t="e">
        <f>VLOOKUP(DATE(YEAR(F873),MONTH(F873),DAY(F873)),Virkedager!C:G,2,0)+INDEX('SLA-parameter DRIFT'!B:B,R873+2)</f>
        <v>#N/A</v>
      </c>
      <c r="W873" s="118" t="e">
        <f>VLOOKUP(DATE(YEAR(F873),MONTH(F873),DAY(F873)),Virkedager!C:G,IF(E873="B",4,3)+INDEX('SLA-parameter DRIFT'!E:E,R873+2,0),0)+INDEX('SLA-parameter DRIFT'!D:D,R873+2)</f>
        <v>#N/A</v>
      </c>
      <c r="X873" s="122" t="str">
        <f t="shared" si="97"/>
        <v/>
      </c>
      <c r="Y873" s="119">
        <f>SUMIF(Virkedager!C:C,"&lt;" &amp; H873,Virkedager!A:A)-SUMIF(Virkedager!C:C,"&lt;" &amp; X873,Virkedager!A:A)</f>
        <v>0</v>
      </c>
      <c r="Z873" s="121" t="str">
        <f t="shared" si="98"/>
        <v/>
      </c>
      <c r="AA873" s="123" t="str">
        <f t="shared" si="93"/>
        <v/>
      </c>
      <c r="AB873" s="124" t="str">
        <f t="shared" si="99"/>
        <v/>
      </c>
      <c r="AC873" s="172"/>
    </row>
    <row r="874" spans="2:29" ht="15" x14ac:dyDescent="0.25">
      <c r="B874" s="101"/>
      <c r="C874" s="102"/>
      <c r="D874" s="149"/>
      <c r="E874" s="150"/>
      <c r="F874" s="103"/>
      <c r="G874" s="104"/>
      <c r="H874" s="103"/>
      <c r="I874" s="104"/>
      <c r="J874" s="105"/>
      <c r="K874" s="106"/>
      <c r="L874" s="116" t="s">
        <v>77</v>
      </c>
      <c r="M874" s="117" t="s">
        <v>137</v>
      </c>
      <c r="N874" s="118">
        <f t="shared" si="94"/>
        <v>0</v>
      </c>
      <c r="O874" s="118">
        <f t="shared" si="95"/>
        <v>0</v>
      </c>
      <c r="P874" s="119">
        <f>SUMIF(Virkedager!C:C,"&lt;" &amp; H874,Virkedager!A:A)-SUMIF(Virkedager!C:C,"&lt;" &amp; F874,Virkedager!A:A)</f>
        <v>0</v>
      </c>
      <c r="Q874" s="120" t="str">
        <f t="shared" si="96"/>
        <v>Operatøraksess</v>
      </c>
      <c r="R874" s="121">
        <f>MATCH(Q874,'SLA-parameter DRIFT'!A:A,0)</f>
        <v>16</v>
      </c>
      <c r="S874" s="118" t="e">
        <f>VLOOKUP(DATE(YEAR(F874),MONTH(F874),DAY(F874)),Virkedager!C:G,IF(E874="B",3,2),0)+INDEX('SLA-parameter DRIFT'!D:D,R874+2)</f>
        <v>#N/A</v>
      </c>
      <c r="T874" s="122" t="e">
        <f>VLOOKUP(DATE(YEAR(F874),MONTH(F874),DAY(F874)),Virkedager!C:G,2,0)+INDEX('SLA-parameter DRIFT'!B:B,R874+1)</f>
        <v>#N/A</v>
      </c>
      <c r="U874" s="173" t="e">
        <f>VLOOKUP(DATE(YEAR(F874),MONTH(F874),DAY(F874)),Virkedager!C:G,IF(E874="B",3,2)+INDEX('SLA-parameter DRIFT'!E:E,R874+0,0),0)+INDEX('SLA-parameter DRIFT'!D:D,R874+1)</f>
        <v>#N/A</v>
      </c>
      <c r="V874" s="122" t="e">
        <f>VLOOKUP(DATE(YEAR(F874),MONTH(F874),DAY(F874)),Virkedager!C:G,2,0)+INDEX('SLA-parameter DRIFT'!B:B,R874+2)</f>
        <v>#N/A</v>
      </c>
      <c r="W874" s="118" t="e">
        <f>VLOOKUP(DATE(YEAR(F874),MONTH(F874),DAY(F874)),Virkedager!C:G,IF(E874="B",4,3)+INDEX('SLA-parameter DRIFT'!E:E,R874+2,0),0)+INDEX('SLA-parameter DRIFT'!D:D,R874+2)</f>
        <v>#N/A</v>
      </c>
      <c r="X874" s="122" t="str">
        <f t="shared" si="97"/>
        <v/>
      </c>
      <c r="Y874" s="119">
        <f>SUMIF(Virkedager!C:C,"&lt;" &amp; H874,Virkedager!A:A)-SUMIF(Virkedager!C:C,"&lt;" &amp; X874,Virkedager!A:A)</f>
        <v>0</v>
      </c>
      <c r="Z874" s="121" t="str">
        <f t="shared" si="98"/>
        <v/>
      </c>
      <c r="AA874" s="123" t="str">
        <f t="shared" si="93"/>
        <v/>
      </c>
      <c r="AB874" s="124" t="str">
        <f t="shared" si="99"/>
        <v/>
      </c>
      <c r="AC874" s="172"/>
    </row>
    <row r="875" spans="2:29" ht="15" x14ac:dyDescent="0.25">
      <c r="B875" s="101"/>
      <c r="C875" s="102"/>
      <c r="D875" s="149"/>
      <c r="E875" s="150"/>
      <c r="F875" s="103"/>
      <c r="G875" s="104"/>
      <c r="H875" s="103"/>
      <c r="I875" s="104"/>
      <c r="J875" s="105"/>
      <c r="K875" s="106"/>
      <c r="L875" s="116" t="s">
        <v>77</v>
      </c>
      <c r="M875" s="117" t="s">
        <v>137</v>
      </c>
      <c r="N875" s="118">
        <f t="shared" si="94"/>
        <v>0</v>
      </c>
      <c r="O875" s="118">
        <f t="shared" si="95"/>
        <v>0</v>
      </c>
      <c r="P875" s="119">
        <f>SUMIF(Virkedager!C:C,"&lt;" &amp; H875,Virkedager!A:A)-SUMIF(Virkedager!C:C,"&lt;" &amp; F875,Virkedager!A:A)</f>
        <v>0</v>
      </c>
      <c r="Q875" s="120" t="str">
        <f t="shared" si="96"/>
        <v>Operatøraksess</v>
      </c>
      <c r="R875" s="121">
        <f>MATCH(Q875,'SLA-parameter DRIFT'!A:A,0)</f>
        <v>16</v>
      </c>
      <c r="S875" s="118" t="e">
        <f>VLOOKUP(DATE(YEAR(F875),MONTH(F875),DAY(F875)),Virkedager!C:G,IF(E875="B",3,2),0)+INDEX('SLA-parameter DRIFT'!D:D,R875+2)</f>
        <v>#N/A</v>
      </c>
      <c r="T875" s="122" t="e">
        <f>VLOOKUP(DATE(YEAR(F875),MONTH(F875),DAY(F875)),Virkedager!C:G,2,0)+INDEX('SLA-parameter DRIFT'!B:B,R875+1)</f>
        <v>#N/A</v>
      </c>
      <c r="U875" s="173" t="e">
        <f>VLOOKUP(DATE(YEAR(F875),MONTH(F875),DAY(F875)),Virkedager!C:G,IF(E875="B",3,2)+INDEX('SLA-parameter DRIFT'!E:E,R875+0,0),0)+INDEX('SLA-parameter DRIFT'!D:D,R875+1)</f>
        <v>#N/A</v>
      </c>
      <c r="V875" s="122" t="e">
        <f>VLOOKUP(DATE(YEAR(F875),MONTH(F875),DAY(F875)),Virkedager!C:G,2,0)+INDEX('SLA-parameter DRIFT'!B:B,R875+2)</f>
        <v>#N/A</v>
      </c>
      <c r="W875" s="118" t="e">
        <f>VLOOKUP(DATE(YEAR(F875),MONTH(F875),DAY(F875)),Virkedager!C:G,IF(E875="B",4,3)+INDEX('SLA-parameter DRIFT'!E:E,R875+2,0),0)+INDEX('SLA-parameter DRIFT'!D:D,R875+2)</f>
        <v>#N/A</v>
      </c>
      <c r="X875" s="122" t="str">
        <f t="shared" si="97"/>
        <v/>
      </c>
      <c r="Y875" s="119">
        <f>SUMIF(Virkedager!C:C,"&lt;" &amp; H875,Virkedager!A:A)-SUMIF(Virkedager!C:C,"&lt;" &amp; X875,Virkedager!A:A)</f>
        <v>0</v>
      </c>
      <c r="Z875" s="121" t="str">
        <f t="shared" si="98"/>
        <v/>
      </c>
      <c r="AA875" s="123" t="str">
        <f t="shared" si="93"/>
        <v/>
      </c>
      <c r="AB875" s="124" t="str">
        <f t="shared" si="99"/>
        <v/>
      </c>
      <c r="AC875" s="172"/>
    </row>
    <row r="876" spans="2:29" ht="15" x14ac:dyDescent="0.25">
      <c r="B876" s="101"/>
      <c r="C876" s="102"/>
      <c r="D876" s="149"/>
      <c r="E876" s="150"/>
      <c r="F876" s="103"/>
      <c r="G876" s="104"/>
      <c r="H876" s="103"/>
      <c r="I876" s="104"/>
      <c r="J876" s="105"/>
      <c r="K876" s="106"/>
      <c r="L876" s="116" t="s">
        <v>77</v>
      </c>
      <c r="M876" s="117" t="s">
        <v>137</v>
      </c>
      <c r="N876" s="118">
        <f t="shared" si="94"/>
        <v>0</v>
      </c>
      <c r="O876" s="118">
        <f t="shared" si="95"/>
        <v>0</v>
      </c>
      <c r="P876" s="119">
        <f>SUMIF(Virkedager!C:C,"&lt;" &amp; H876,Virkedager!A:A)-SUMIF(Virkedager!C:C,"&lt;" &amp; F876,Virkedager!A:A)</f>
        <v>0</v>
      </c>
      <c r="Q876" s="120" t="str">
        <f t="shared" si="96"/>
        <v>Operatøraksess</v>
      </c>
      <c r="R876" s="121">
        <f>MATCH(Q876,'SLA-parameter DRIFT'!A:A,0)</f>
        <v>16</v>
      </c>
      <c r="S876" s="118" t="e">
        <f>VLOOKUP(DATE(YEAR(F876),MONTH(F876),DAY(F876)),Virkedager!C:G,IF(E876="B",3,2),0)+INDEX('SLA-parameter DRIFT'!D:D,R876+2)</f>
        <v>#N/A</v>
      </c>
      <c r="T876" s="122" t="e">
        <f>VLOOKUP(DATE(YEAR(F876),MONTH(F876),DAY(F876)),Virkedager!C:G,2,0)+INDEX('SLA-parameter DRIFT'!B:B,R876+1)</f>
        <v>#N/A</v>
      </c>
      <c r="U876" s="173" t="e">
        <f>VLOOKUP(DATE(YEAR(F876),MONTH(F876),DAY(F876)),Virkedager!C:G,IF(E876="B",3,2)+INDEX('SLA-parameter DRIFT'!E:E,R876+0,0),0)+INDEX('SLA-parameter DRIFT'!D:D,R876+1)</f>
        <v>#N/A</v>
      </c>
      <c r="V876" s="122" t="e">
        <f>VLOOKUP(DATE(YEAR(F876),MONTH(F876),DAY(F876)),Virkedager!C:G,2,0)+INDEX('SLA-parameter DRIFT'!B:B,R876+2)</f>
        <v>#N/A</v>
      </c>
      <c r="W876" s="118" t="e">
        <f>VLOOKUP(DATE(YEAR(F876),MONTH(F876),DAY(F876)),Virkedager!C:G,IF(E876="B",4,3)+INDEX('SLA-parameter DRIFT'!E:E,R876+2,0),0)+INDEX('SLA-parameter DRIFT'!D:D,R876+2)</f>
        <v>#N/A</v>
      </c>
      <c r="X876" s="122" t="str">
        <f t="shared" si="97"/>
        <v/>
      </c>
      <c r="Y876" s="119">
        <f>SUMIF(Virkedager!C:C,"&lt;" &amp; H876,Virkedager!A:A)-SUMIF(Virkedager!C:C,"&lt;" &amp; X876,Virkedager!A:A)</f>
        <v>0</v>
      </c>
      <c r="Z876" s="121" t="str">
        <f t="shared" si="98"/>
        <v/>
      </c>
      <c r="AA876" s="123" t="str">
        <f t="shared" si="93"/>
        <v/>
      </c>
      <c r="AB876" s="124" t="str">
        <f t="shared" si="99"/>
        <v/>
      </c>
      <c r="AC876" s="172"/>
    </row>
    <row r="877" spans="2:29" ht="15" x14ac:dyDescent="0.25">
      <c r="B877" s="101"/>
      <c r="C877" s="102"/>
      <c r="D877" s="149"/>
      <c r="E877" s="150"/>
      <c r="F877" s="103"/>
      <c r="G877" s="104"/>
      <c r="H877" s="103"/>
      <c r="I877" s="104"/>
      <c r="J877" s="105"/>
      <c r="K877" s="106"/>
      <c r="L877" s="116" t="s">
        <v>77</v>
      </c>
      <c r="M877" s="117" t="s">
        <v>137</v>
      </c>
      <c r="N877" s="118">
        <f t="shared" si="94"/>
        <v>0</v>
      </c>
      <c r="O877" s="118">
        <f t="shared" si="95"/>
        <v>0</v>
      </c>
      <c r="P877" s="119">
        <f>SUMIF(Virkedager!C:C,"&lt;" &amp; H877,Virkedager!A:A)-SUMIF(Virkedager!C:C,"&lt;" &amp; F877,Virkedager!A:A)</f>
        <v>0</v>
      </c>
      <c r="Q877" s="120" t="str">
        <f t="shared" si="96"/>
        <v>Operatøraksess</v>
      </c>
      <c r="R877" s="121">
        <f>MATCH(Q877,'SLA-parameter DRIFT'!A:A,0)</f>
        <v>16</v>
      </c>
      <c r="S877" s="118" t="e">
        <f>VLOOKUP(DATE(YEAR(F877),MONTH(F877),DAY(F877)),Virkedager!C:G,IF(E877="B",3,2),0)+INDEX('SLA-parameter DRIFT'!D:D,R877+2)</f>
        <v>#N/A</v>
      </c>
      <c r="T877" s="122" t="e">
        <f>VLOOKUP(DATE(YEAR(F877),MONTH(F877),DAY(F877)),Virkedager!C:G,2,0)+INDEX('SLA-parameter DRIFT'!B:B,R877+1)</f>
        <v>#N/A</v>
      </c>
      <c r="U877" s="173" t="e">
        <f>VLOOKUP(DATE(YEAR(F877),MONTH(F877),DAY(F877)),Virkedager!C:G,IF(E877="B",3,2)+INDEX('SLA-parameter DRIFT'!E:E,R877+0,0),0)+INDEX('SLA-parameter DRIFT'!D:D,R877+1)</f>
        <v>#N/A</v>
      </c>
      <c r="V877" s="122" t="e">
        <f>VLOOKUP(DATE(YEAR(F877),MONTH(F877),DAY(F877)),Virkedager!C:G,2,0)+INDEX('SLA-parameter DRIFT'!B:B,R877+2)</f>
        <v>#N/A</v>
      </c>
      <c r="W877" s="118" t="e">
        <f>VLOOKUP(DATE(YEAR(F877),MONTH(F877),DAY(F877)),Virkedager!C:G,IF(E877="B",4,3)+INDEX('SLA-parameter DRIFT'!E:E,R877+2,0),0)+INDEX('SLA-parameter DRIFT'!D:D,R877+2)</f>
        <v>#N/A</v>
      </c>
      <c r="X877" s="122" t="str">
        <f t="shared" si="97"/>
        <v/>
      </c>
      <c r="Y877" s="119">
        <f>SUMIF(Virkedager!C:C,"&lt;" &amp; H877,Virkedager!A:A)-SUMIF(Virkedager!C:C,"&lt;" &amp; X877,Virkedager!A:A)</f>
        <v>0</v>
      </c>
      <c r="Z877" s="121" t="str">
        <f t="shared" si="98"/>
        <v/>
      </c>
      <c r="AA877" s="123" t="str">
        <f t="shared" si="93"/>
        <v/>
      </c>
      <c r="AB877" s="124" t="str">
        <f t="shared" si="99"/>
        <v/>
      </c>
      <c r="AC877" s="172"/>
    </row>
    <row r="878" spans="2:29" ht="15" x14ac:dyDescent="0.25">
      <c r="B878" s="101"/>
      <c r="C878" s="102"/>
      <c r="D878" s="149"/>
      <c r="E878" s="150"/>
      <c r="F878" s="103"/>
      <c r="G878" s="104"/>
      <c r="H878" s="103"/>
      <c r="I878" s="104"/>
      <c r="J878" s="105"/>
      <c r="K878" s="106"/>
      <c r="L878" s="116" t="s">
        <v>77</v>
      </c>
      <c r="M878" s="117" t="s">
        <v>137</v>
      </c>
      <c r="N878" s="118">
        <f t="shared" si="94"/>
        <v>0</v>
      </c>
      <c r="O878" s="118">
        <f t="shared" si="95"/>
        <v>0</v>
      </c>
      <c r="P878" s="119">
        <f>SUMIF(Virkedager!C:C,"&lt;" &amp; H878,Virkedager!A:A)-SUMIF(Virkedager!C:C,"&lt;" &amp; F878,Virkedager!A:A)</f>
        <v>0</v>
      </c>
      <c r="Q878" s="120" t="str">
        <f t="shared" si="96"/>
        <v>Operatøraksess</v>
      </c>
      <c r="R878" s="121">
        <f>MATCH(Q878,'SLA-parameter DRIFT'!A:A,0)</f>
        <v>16</v>
      </c>
      <c r="S878" s="118" t="e">
        <f>VLOOKUP(DATE(YEAR(F878),MONTH(F878),DAY(F878)),Virkedager!C:G,IF(E878="B",3,2),0)+INDEX('SLA-parameter DRIFT'!D:D,R878+2)</f>
        <v>#N/A</v>
      </c>
      <c r="T878" s="122" t="e">
        <f>VLOOKUP(DATE(YEAR(F878),MONTH(F878),DAY(F878)),Virkedager!C:G,2,0)+INDEX('SLA-parameter DRIFT'!B:B,R878+1)</f>
        <v>#N/A</v>
      </c>
      <c r="U878" s="173" t="e">
        <f>VLOOKUP(DATE(YEAR(F878),MONTH(F878),DAY(F878)),Virkedager!C:G,IF(E878="B",3,2)+INDEX('SLA-parameter DRIFT'!E:E,R878+0,0),0)+INDEX('SLA-parameter DRIFT'!D:D,R878+1)</f>
        <v>#N/A</v>
      </c>
      <c r="V878" s="122" t="e">
        <f>VLOOKUP(DATE(YEAR(F878),MONTH(F878),DAY(F878)),Virkedager!C:G,2,0)+INDEX('SLA-parameter DRIFT'!B:B,R878+2)</f>
        <v>#N/A</v>
      </c>
      <c r="W878" s="118" t="e">
        <f>VLOOKUP(DATE(YEAR(F878),MONTH(F878),DAY(F878)),Virkedager!C:G,IF(E878="B",4,3)+INDEX('SLA-parameter DRIFT'!E:E,R878+2,0),0)+INDEX('SLA-parameter DRIFT'!D:D,R878+2)</f>
        <v>#N/A</v>
      </c>
      <c r="X878" s="122" t="str">
        <f t="shared" si="97"/>
        <v/>
      </c>
      <c r="Y878" s="119">
        <f>SUMIF(Virkedager!C:C,"&lt;" &amp; H878,Virkedager!A:A)-SUMIF(Virkedager!C:C,"&lt;" &amp; X878,Virkedager!A:A)</f>
        <v>0</v>
      </c>
      <c r="Z878" s="121" t="str">
        <f t="shared" si="98"/>
        <v/>
      </c>
      <c r="AA878" s="123" t="str">
        <f t="shared" si="93"/>
        <v/>
      </c>
      <c r="AB878" s="124" t="str">
        <f t="shared" si="99"/>
        <v/>
      </c>
      <c r="AC878" s="172"/>
    </row>
    <row r="879" spans="2:29" ht="15" x14ac:dyDescent="0.25">
      <c r="B879" s="101"/>
      <c r="C879" s="102"/>
      <c r="D879" s="149"/>
      <c r="E879" s="150"/>
      <c r="F879" s="103"/>
      <c r="G879" s="104"/>
      <c r="H879" s="103"/>
      <c r="I879" s="104"/>
      <c r="J879" s="105"/>
      <c r="K879" s="106"/>
      <c r="L879" s="116" t="s">
        <v>77</v>
      </c>
      <c r="M879" s="117" t="s">
        <v>137</v>
      </c>
      <c r="N879" s="118">
        <f t="shared" si="94"/>
        <v>0</v>
      </c>
      <c r="O879" s="118">
        <f t="shared" si="95"/>
        <v>0</v>
      </c>
      <c r="P879" s="119">
        <f>SUMIF(Virkedager!C:C,"&lt;" &amp; H879,Virkedager!A:A)-SUMIF(Virkedager!C:C,"&lt;" &amp; F879,Virkedager!A:A)</f>
        <v>0</v>
      </c>
      <c r="Q879" s="120" t="str">
        <f t="shared" si="96"/>
        <v>Operatøraksess</v>
      </c>
      <c r="R879" s="121">
        <f>MATCH(Q879,'SLA-parameter DRIFT'!A:A,0)</f>
        <v>16</v>
      </c>
      <c r="S879" s="118" t="e">
        <f>VLOOKUP(DATE(YEAR(F879),MONTH(F879),DAY(F879)),Virkedager!C:G,IF(E879="B",3,2),0)+INDEX('SLA-parameter DRIFT'!D:D,R879+2)</f>
        <v>#N/A</v>
      </c>
      <c r="T879" s="122" t="e">
        <f>VLOOKUP(DATE(YEAR(F879),MONTH(F879),DAY(F879)),Virkedager!C:G,2,0)+INDEX('SLA-parameter DRIFT'!B:B,R879+1)</f>
        <v>#N/A</v>
      </c>
      <c r="U879" s="173" t="e">
        <f>VLOOKUP(DATE(YEAR(F879),MONTH(F879),DAY(F879)),Virkedager!C:G,IF(E879="B",3,2)+INDEX('SLA-parameter DRIFT'!E:E,R879+0,0),0)+INDEX('SLA-parameter DRIFT'!D:D,R879+1)</f>
        <v>#N/A</v>
      </c>
      <c r="V879" s="122" t="e">
        <f>VLOOKUP(DATE(YEAR(F879),MONTH(F879),DAY(F879)),Virkedager!C:G,2,0)+INDEX('SLA-parameter DRIFT'!B:B,R879+2)</f>
        <v>#N/A</v>
      </c>
      <c r="W879" s="118" t="e">
        <f>VLOOKUP(DATE(YEAR(F879),MONTH(F879),DAY(F879)),Virkedager!C:G,IF(E879="B",4,3)+INDEX('SLA-parameter DRIFT'!E:E,R879+2,0),0)+INDEX('SLA-parameter DRIFT'!D:D,R879+2)</f>
        <v>#N/A</v>
      </c>
      <c r="X879" s="122" t="str">
        <f t="shared" si="97"/>
        <v/>
      </c>
      <c r="Y879" s="119">
        <f>SUMIF(Virkedager!C:C,"&lt;" &amp; H879,Virkedager!A:A)-SUMIF(Virkedager!C:C,"&lt;" &amp; X879,Virkedager!A:A)</f>
        <v>0</v>
      </c>
      <c r="Z879" s="121" t="str">
        <f t="shared" si="98"/>
        <v/>
      </c>
      <c r="AA879" s="123" t="str">
        <f t="shared" si="93"/>
        <v/>
      </c>
      <c r="AB879" s="124" t="str">
        <f t="shared" si="99"/>
        <v/>
      </c>
      <c r="AC879" s="172"/>
    </row>
    <row r="880" spans="2:29" ht="15" x14ac:dyDescent="0.25">
      <c r="B880" s="101"/>
      <c r="C880" s="102"/>
      <c r="D880" s="149"/>
      <c r="E880" s="150"/>
      <c r="F880" s="103"/>
      <c r="G880" s="104"/>
      <c r="H880" s="103"/>
      <c r="I880" s="104"/>
      <c r="J880" s="105"/>
      <c r="K880" s="106"/>
      <c r="L880" s="116" t="s">
        <v>77</v>
      </c>
      <c r="M880" s="117" t="s">
        <v>137</v>
      </c>
      <c r="N880" s="118">
        <f t="shared" si="94"/>
        <v>0</v>
      </c>
      <c r="O880" s="118">
        <f t="shared" si="95"/>
        <v>0</v>
      </c>
      <c r="P880" s="119">
        <f>SUMIF(Virkedager!C:C,"&lt;" &amp; H880,Virkedager!A:A)-SUMIF(Virkedager!C:C,"&lt;" &amp; F880,Virkedager!A:A)</f>
        <v>0</v>
      </c>
      <c r="Q880" s="120" t="str">
        <f t="shared" si="96"/>
        <v>Operatøraksess</v>
      </c>
      <c r="R880" s="121">
        <f>MATCH(Q880,'SLA-parameter DRIFT'!A:A,0)</f>
        <v>16</v>
      </c>
      <c r="S880" s="118" t="e">
        <f>VLOOKUP(DATE(YEAR(F880),MONTH(F880),DAY(F880)),Virkedager!C:G,IF(E880="B",3,2),0)+INDEX('SLA-parameter DRIFT'!D:D,R880+2)</f>
        <v>#N/A</v>
      </c>
      <c r="T880" s="122" t="e">
        <f>VLOOKUP(DATE(YEAR(F880),MONTH(F880),DAY(F880)),Virkedager!C:G,2,0)+INDEX('SLA-parameter DRIFT'!B:B,R880+1)</f>
        <v>#N/A</v>
      </c>
      <c r="U880" s="173" t="e">
        <f>VLOOKUP(DATE(YEAR(F880),MONTH(F880),DAY(F880)),Virkedager!C:G,IF(E880="B",3,2)+INDEX('SLA-parameter DRIFT'!E:E,R880+0,0),0)+INDEX('SLA-parameter DRIFT'!D:D,R880+1)</f>
        <v>#N/A</v>
      </c>
      <c r="V880" s="122" t="e">
        <f>VLOOKUP(DATE(YEAR(F880),MONTH(F880),DAY(F880)),Virkedager!C:G,2,0)+INDEX('SLA-parameter DRIFT'!B:B,R880+2)</f>
        <v>#N/A</v>
      </c>
      <c r="W880" s="118" t="e">
        <f>VLOOKUP(DATE(YEAR(F880),MONTH(F880),DAY(F880)),Virkedager!C:G,IF(E880="B",4,3)+INDEX('SLA-parameter DRIFT'!E:E,R880+2,0),0)+INDEX('SLA-parameter DRIFT'!D:D,R880+2)</f>
        <v>#N/A</v>
      </c>
      <c r="X880" s="122" t="str">
        <f t="shared" si="97"/>
        <v/>
      </c>
      <c r="Y880" s="119">
        <f>SUMIF(Virkedager!C:C,"&lt;" &amp; H880,Virkedager!A:A)-SUMIF(Virkedager!C:C,"&lt;" &amp; X880,Virkedager!A:A)</f>
        <v>0</v>
      </c>
      <c r="Z880" s="121" t="str">
        <f t="shared" si="98"/>
        <v/>
      </c>
      <c r="AA880" s="123" t="str">
        <f t="shared" si="93"/>
        <v/>
      </c>
      <c r="AB880" s="124" t="str">
        <f t="shared" si="99"/>
        <v/>
      </c>
      <c r="AC880" s="172"/>
    </row>
    <row r="881" spans="2:29" ht="15" x14ac:dyDescent="0.25">
      <c r="B881" s="101"/>
      <c r="C881" s="102"/>
      <c r="D881" s="149"/>
      <c r="E881" s="150"/>
      <c r="F881" s="103"/>
      <c r="G881" s="104"/>
      <c r="H881" s="103"/>
      <c r="I881" s="104"/>
      <c r="J881" s="105"/>
      <c r="K881" s="106"/>
      <c r="L881" s="116" t="s">
        <v>77</v>
      </c>
      <c r="M881" s="117" t="s">
        <v>137</v>
      </c>
      <c r="N881" s="118">
        <f t="shared" si="94"/>
        <v>0</v>
      </c>
      <c r="O881" s="118">
        <f t="shared" si="95"/>
        <v>0</v>
      </c>
      <c r="P881" s="119">
        <f>SUMIF(Virkedager!C:C,"&lt;" &amp; H881,Virkedager!A:A)-SUMIF(Virkedager!C:C,"&lt;" &amp; F881,Virkedager!A:A)</f>
        <v>0</v>
      </c>
      <c r="Q881" s="120" t="str">
        <f t="shared" si="96"/>
        <v>Operatøraksess</v>
      </c>
      <c r="R881" s="121">
        <f>MATCH(Q881,'SLA-parameter DRIFT'!A:A,0)</f>
        <v>16</v>
      </c>
      <c r="S881" s="118" t="e">
        <f>VLOOKUP(DATE(YEAR(F881),MONTH(F881),DAY(F881)),Virkedager!C:G,IF(E881="B",3,2),0)+INDEX('SLA-parameter DRIFT'!D:D,R881+2)</f>
        <v>#N/A</v>
      </c>
      <c r="T881" s="122" t="e">
        <f>VLOOKUP(DATE(YEAR(F881),MONTH(F881),DAY(F881)),Virkedager!C:G,2,0)+INDEX('SLA-parameter DRIFT'!B:B,R881+1)</f>
        <v>#N/A</v>
      </c>
      <c r="U881" s="173" t="e">
        <f>VLOOKUP(DATE(YEAR(F881),MONTH(F881),DAY(F881)),Virkedager!C:G,IF(E881="B",3,2)+INDEX('SLA-parameter DRIFT'!E:E,R881+0,0),0)+INDEX('SLA-parameter DRIFT'!D:D,R881+1)</f>
        <v>#N/A</v>
      </c>
      <c r="V881" s="122" t="e">
        <f>VLOOKUP(DATE(YEAR(F881),MONTH(F881),DAY(F881)),Virkedager!C:G,2,0)+INDEX('SLA-parameter DRIFT'!B:B,R881+2)</f>
        <v>#N/A</v>
      </c>
      <c r="W881" s="118" t="e">
        <f>VLOOKUP(DATE(YEAR(F881),MONTH(F881),DAY(F881)),Virkedager!C:G,IF(E881="B",4,3)+INDEX('SLA-parameter DRIFT'!E:E,R881+2,0),0)+INDEX('SLA-parameter DRIFT'!D:D,R881+2)</f>
        <v>#N/A</v>
      </c>
      <c r="X881" s="122" t="str">
        <f t="shared" si="97"/>
        <v/>
      </c>
      <c r="Y881" s="119">
        <f>SUMIF(Virkedager!C:C,"&lt;" &amp; H881,Virkedager!A:A)-SUMIF(Virkedager!C:C,"&lt;" &amp; X881,Virkedager!A:A)</f>
        <v>0</v>
      </c>
      <c r="Z881" s="121" t="str">
        <f t="shared" si="98"/>
        <v/>
      </c>
      <c r="AA881" s="123" t="str">
        <f t="shared" si="93"/>
        <v/>
      </c>
      <c r="AB881" s="124" t="str">
        <f t="shared" si="99"/>
        <v/>
      </c>
      <c r="AC881" s="172"/>
    </row>
    <row r="882" spans="2:29" ht="15" x14ac:dyDescent="0.25">
      <c r="B882" s="101"/>
      <c r="C882" s="102"/>
      <c r="D882" s="149"/>
      <c r="E882" s="150"/>
      <c r="F882" s="103"/>
      <c r="G882" s="104"/>
      <c r="H882" s="103"/>
      <c r="I882" s="104"/>
      <c r="J882" s="105"/>
      <c r="K882" s="106"/>
      <c r="L882" s="116" t="s">
        <v>77</v>
      </c>
      <c r="M882" s="117" t="s">
        <v>137</v>
      </c>
      <c r="N882" s="118">
        <f t="shared" si="94"/>
        <v>0</v>
      </c>
      <c r="O882" s="118">
        <f t="shared" si="95"/>
        <v>0</v>
      </c>
      <c r="P882" s="119">
        <f>SUMIF(Virkedager!C:C,"&lt;" &amp; H882,Virkedager!A:A)-SUMIF(Virkedager!C:C,"&lt;" &amp; F882,Virkedager!A:A)</f>
        <v>0</v>
      </c>
      <c r="Q882" s="120" t="str">
        <f t="shared" si="96"/>
        <v>Operatøraksess</v>
      </c>
      <c r="R882" s="121">
        <f>MATCH(Q882,'SLA-parameter DRIFT'!A:A,0)</f>
        <v>16</v>
      </c>
      <c r="S882" s="118" t="e">
        <f>VLOOKUP(DATE(YEAR(F882),MONTH(F882),DAY(F882)),Virkedager!C:G,IF(E882="B",3,2),0)+INDEX('SLA-parameter DRIFT'!D:D,R882+2)</f>
        <v>#N/A</v>
      </c>
      <c r="T882" s="122" t="e">
        <f>VLOOKUP(DATE(YEAR(F882),MONTH(F882),DAY(F882)),Virkedager!C:G,2,0)+INDEX('SLA-parameter DRIFT'!B:B,R882+1)</f>
        <v>#N/A</v>
      </c>
      <c r="U882" s="173" t="e">
        <f>VLOOKUP(DATE(YEAR(F882),MONTH(F882),DAY(F882)),Virkedager!C:G,IF(E882="B",3,2)+INDEX('SLA-parameter DRIFT'!E:E,R882+0,0),0)+INDEX('SLA-parameter DRIFT'!D:D,R882+1)</f>
        <v>#N/A</v>
      </c>
      <c r="V882" s="122" t="e">
        <f>VLOOKUP(DATE(YEAR(F882),MONTH(F882),DAY(F882)),Virkedager!C:G,2,0)+INDEX('SLA-parameter DRIFT'!B:B,R882+2)</f>
        <v>#N/A</v>
      </c>
      <c r="W882" s="118" t="e">
        <f>VLOOKUP(DATE(YEAR(F882),MONTH(F882),DAY(F882)),Virkedager!C:G,IF(E882="B",4,3)+INDEX('SLA-parameter DRIFT'!E:E,R882+2,0),0)+INDEX('SLA-parameter DRIFT'!D:D,R882+2)</f>
        <v>#N/A</v>
      </c>
      <c r="X882" s="122" t="str">
        <f t="shared" si="97"/>
        <v/>
      </c>
      <c r="Y882" s="119">
        <f>SUMIF(Virkedager!C:C,"&lt;" &amp; H882,Virkedager!A:A)-SUMIF(Virkedager!C:C,"&lt;" &amp; X882,Virkedager!A:A)</f>
        <v>0</v>
      </c>
      <c r="Z882" s="121" t="str">
        <f t="shared" si="98"/>
        <v/>
      </c>
      <c r="AA882" s="123" t="str">
        <f t="shared" si="93"/>
        <v/>
      </c>
      <c r="AB882" s="124" t="str">
        <f t="shared" si="99"/>
        <v/>
      </c>
      <c r="AC882" s="172"/>
    </row>
    <row r="883" spans="2:29" ht="15" x14ac:dyDescent="0.25">
      <c r="B883" s="101"/>
      <c r="C883" s="102"/>
      <c r="D883" s="149"/>
      <c r="E883" s="150"/>
      <c r="F883" s="103"/>
      <c r="G883" s="104"/>
      <c r="H883" s="103"/>
      <c r="I883" s="104"/>
      <c r="J883" s="105"/>
      <c r="K883" s="106"/>
      <c r="L883" s="116" t="s">
        <v>77</v>
      </c>
      <c r="M883" s="117" t="s">
        <v>137</v>
      </c>
      <c r="N883" s="118">
        <f t="shared" si="94"/>
        <v>0</v>
      </c>
      <c r="O883" s="118">
        <f t="shared" si="95"/>
        <v>0</v>
      </c>
      <c r="P883" s="119">
        <f>SUMIF(Virkedager!C:C,"&lt;" &amp; H883,Virkedager!A:A)-SUMIF(Virkedager!C:C,"&lt;" &amp; F883,Virkedager!A:A)</f>
        <v>0</v>
      </c>
      <c r="Q883" s="120" t="str">
        <f t="shared" si="96"/>
        <v>Operatøraksess</v>
      </c>
      <c r="R883" s="121">
        <f>MATCH(Q883,'SLA-parameter DRIFT'!A:A,0)</f>
        <v>16</v>
      </c>
      <c r="S883" s="118" t="e">
        <f>VLOOKUP(DATE(YEAR(F883),MONTH(F883),DAY(F883)),Virkedager!C:G,IF(E883="B",3,2),0)+INDEX('SLA-parameter DRIFT'!D:D,R883+2)</f>
        <v>#N/A</v>
      </c>
      <c r="T883" s="122" t="e">
        <f>VLOOKUP(DATE(YEAR(F883),MONTH(F883),DAY(F883)),Virkedager!C:G,2,0)+INDEX('SLA-parameter DRIFT'!B:B,R883+1)</f>
        <v>#N/A</v>
      </c>
      <c r="U883" s="173" t="e">
        <f>VLOOKUP(DATE(YEAR(F883),MONTH(F883),DAY(F883)),Virkedager!C:G,IF(E883="B",3,2)+INDEX('SLA-parameter DRIFT'!E:E,R883+0,0),0)+INDEX('SLA-parameter DRIFT'!D:D,R883+1)</f>
        <v>#N/A</v>
      </c>
      <c r="V883" s="122" t="e">
        <f>VLOOKUP(DATE(YEAR(F883),MONTH(F883),DAY(F883)),Virkedager!C:G,2,0)+INDEX('SLA-parameter DRIFT'!B:B,R883+2)</f>
        <v>#N/A</v>
      </c>
      <c r="W883" s="118" t="e">
        <f>VLOOKUP(DATE(YEAR(F883),MONTH(F883),DAY(F883)),Virkedager!C:G,IF(E883="B",4,3)+INDEX('SLA-parameter DRIFT'!E:E,R883+2,0),0)+INDEX('SLA-parameter DRIFT'!D:D,R883+2)</f>
        <v>#N/A</v>
      </c>
      <c r="X883" s="122" t="str">
        <f t="shared" si="97"/>
        <v/>
      </c>
      <c r="Y883" s="119">
        <f>SUMIF(Virkedager!C:C,"&lt;" &amp; H883,Virkedager!A:A)-SUMIF(Virkedager!C:C,"&lt;" &amp; X883,Virkedager!A:A)</f>
        <v>0</v>
      </c>
      <c r="Z883" s="121" t="str">
        <f t="shared" si="98"/>
        <v/>
      </c>
      <c r="AA883" s="123" t="str">
        <f t="shared" si="93"/>
        <v/>
      </c>
      <c r="AB883" s="124" t="str">
        <f t="shared" si="99"/>
        <v/>
      </c>
      <c r="AC883" s="172"/>
    </row>
    <row r="884" spans="2:29" ht="15" x14ac:dyDescent="0.25">
      <c r="B884" s="101"/>
      <c r="C884" s="102"/>
      <c r="D884" s="149"/>
      <c r="E884" s="150"/>
      <c r="F884" s="103"/>
      <c r="G884" s="104"/>
      <c r="H884" s="103"/>
      <c r="I884" s="104"/>
      <c r="J884" s="105"/>
      <c r="K884" s="106"/>
      <c r="L884" s="116" t="s">
        <v>77</v>
      </c>
      <c r="M884" s="117" t="s">
        <v>137</v>
      </c>
      <c r="N884" s="118">
        <f t="shared" si="94"/>
        <v>0</v>
      </c>
      <c r="O884" s="118">
        <f t="shared" si="95"/>
        <v>0</v>
      </c>
      <c r="P884" s="119">
        <f>SUMIF(Virkedager!C:C,"&lt;" &amp; H884,Virkedager!A:A)-SUMIF(Virkedager!C:C,"&lt;" &amp; F884,Virkedager!A:A)</f>
        <v>0</v>
      </c>
      <c r="Q884" s="120" t="str">
        <f t="shared" si="96"/>
        <v>Operatøraksess</v>
      </c>
      <c r="R884" s="121">
        <f>MATCH(Q884,'SLA-parameter DRIFT'!A:A,0)</f>
        <v>16</v>
      </c>
      <c r="S884" s="118" t="e">
        <f>VLOOKUP(DATE(YEAR(F884),MONTH(F884),DAY(F884)),Virkedager!C:G,IF(E884="B",3,2),0)+INDEX('SLA-parameter DRIFT'!D:D,R884+2)</f>
        <v>#N/A</v>
      </c>
      <c r="T884" s="122" t="e">
        <f>VLOOKUP(DATE(YEAR(F884),MONTH(F884),DAY(F884)),Virkedager!C:G,2,0)+INDEX('SLA-parameter DRIFT'!B:B,R884+1)</f>
        <v>#N/A</v>
      </c>
      <c r="U884" s="173" t="e">
        <f>VLOOKUP(DATE(YEAR(F884),MONTH(F884),DAY(F884)),Virkedager!C:G,IF(E884="B",3,2)+INDEX('SLA-parameter DRIFT'!E:E,R884+0,0),0)+INDEX('SLA-parameter DRIFT'!D:D,R884+1)</f>
        <v>#N/A</v>
      </c>
      <c r="V884" s="122" t="e">
        <f>VLOOKUP(DATE(YEAR(F884),MONTH(F884),DAY(F884)),Virkedager!C:G,2,0)+INDEX('SLA-parameter DRIFT'!B:B,R884+2)</f>
        <v>#N/A</v>
      </c>
      <c r="W884" s="118" t="e">
        <f>VLOOKUP(DATE(YEAR(F884),MONTH(F884),DAY(F884)),Virkedager!C:G,IF(E884="B",4,3)+INDEX('SLA-parameter DRIFT'!E:E,R884+2,0),0)+INDEX('SLA-parameter DRIFT'!D:D,R884+2)</f>
        <v>#N/A</v>
      </c>
      <c r="X884" s="122" t="str">
        <f t="shared" si="97"/>
        <v/>
      </c>
      <c r="Y884" s="119">
        <f>SUMIF(Virkedager!C:C,"&lt;" &amp; H884,Virkedager!A:A)-SUMIF(Virkedager!C:C,"&lt;" &amp; X884,Virkedager!A:A)</f>
        <v>0</v>
      </c>
      <c r="Z884" s="121" t="str">
        <f t="shared" si="98"/>
        <v/>
      </c>
      <c r="AA884" s="123" t="str">
        <f t="shared" si="93"/>
        <v/>
      </c>
      <c r="AB884" s="124" t="str">
        <f t="shared" si="99"/>
        <v/>
      </c>
      <c r="AC884" s="172"/>
    </row>
    <row r="885" spans="2:29" ht="15" x14ac:dyDescent="0.25">
      <c r="B885" s="101"/>
      <c r="C885" s="102"/>
      <c r="D885" s="149"/>
      <c r="E885" s="150"/>
      <c r="F885" s="103"/>
      <c r="G885" s="104"/>
      <c r="H885" s="103"/>
      <c r="I885" s="104"/>
      <c r="J885" s="105"/>
      <c r="K885" s="106"/>
      <c r="L885" s="116" t="s">
        <v>77</v>
      </c>
      <c r="M885" s="117" t="s">
        <v>137</v>
      </c>
      <c r="N885" s="118">
        <f t="shared" si="94"/>
        <v>0</v>
      </c>
      <c r="O885" s="118">
        <f t="shared" si="95"/>
        <v>0</v>
      </c>
      <c r="P885" s="119">
        <f>SUMIF(Virkedager!C:C,"&lt;" &amp; H885,Virkedager!A:A)-SUMIF(Virkedager!C:C,"&lt;" &amp; F885,Virkedager!A:A)</f>
        <v>0</v>
      </c>
      <c r="Q885" s="120" t="str">
        <f t="shared" si="96"/>
        <v>Operatøraksess</v>
      </c>
      <c r="R885" s="121">
        <f>MATCH(Q885,'SLA-parameter DRIFT'!A:A,0)</f>
        <v>16</v>
      </c>
      <c r="S885" s="118" t="e">
        <f>VLOOKUP(DATE(YEAR(F885),MONTH(F885),DAY(F885)),Virkedager!C:G,IF(E885="B",3,2),0)+INDEX('SLA-parameter DRIFT'!D:D,R885+2)</f>
        <v>#N/A</v>
      </c>
      <c r="T885" s="122" t="e">
        <f>VLOOKUP(DATE(YEAR(F885),MONTH(F885),DAY(F885)),Virkedager!C:G,2,0)+INDEX('SLA-parameter DRIFT'!B:B,R885+1)</f>
        <v>#N/A</v>
      </c>
      <c r="U885" s="173" t="e">
        <f>VLOOKUP(DATE(YEAR(F885),MONTH(F885),DAY(F885)),Virkedager!C:G,IF(E885="B",3,2)+INDEX('SLA-parameter DRIFT'!E:E,R885+0,0),0)+INDEX('SLA-parameter DRIFT'!D:D,R885+1)</f>
        <v>#N/A</v>
      </c>
      <c r="V885" s="122" t="e">
        <f>VLOOKUP(DATE(YEAR(F885),MONTH(F885),DAY(F885)),Virkedager!C:G,2,0)+INDEX('SLA-parameter DRIFT'!B:B,R885+2)</f>
        <v>#N/A</v>
      </c>
      <c r="W885" s="118" t="e">
        <f>VLOOKUP(DATE(YEAR(F885),MONTH(F885),DAY(F885)),Virkedager!C:G,IF(E885="B",4,3)+INDEX('SLA-parameter DRIFT'!E:E,R885+2,0),0)+INDEX('SLA-parameter DRIFT'!D:D,R885+2)</f>
        <v>#N/A</v>
      </c>
      <c r="X885" s="122" t="str">
        <f t="shared" si="97"/>
        <v/>
      </c>
      <c r="Y885" s="119">
        <f>SUMIF(Virkedager!C:C,"&lt;" &amp; H885,Virkedager!A:A)-SUMIF(Virkedager!C:C,"&lt;" &amp; X885,Virkedager!A:A)</f>
        <v>0</v>
      </c>
      <c r="Z885" s="121" t="str">
        <f t="shared" si="98"/>
        <v/>
      </c>
      <c r="AA885" s="123" t="str">
        <f t="shared" si="93"/>
        <v/>
      </c>
      <c r="AB885" s="124" t="str">
        <f t="shared" si="99"/>
        <v/>
      </c>
      <c r="AC885" s="172"/>
    </row>
    <row r="886" spans="2:29" ht="15" x14ac:dyDescent="0.25">
      <c r="B886" s="101"/>
      <c r="C886" s="102"/>
      <c r="D886" s="149"/>
      <c r="E886" s="150"/>
      <c r="F886" s="103"/>
      <c r="G886" s="104"/>
      <c r="H886" s="103"/>
      <c r="I886" s="104"/>
      <c r="J886" s="105"/>
      <c r="K886" s="106"/>
      <c r="L886" s="116" t="s">
        <v>77</v>
      </c>
      <c r="M886" s="117" t="s">
        <v>137</v>
      </c>
      <c r="N886" s="118">
        <f t="shared" si="94"/>
        <v>0</v>
      </c>
      <c r="O886" s="118">
        <f t="shared" si="95"/>
        <v>0</v>
      </c>
      <c r="P886" s="119">
        <f>SUMIF(Virkedager!C:C,"&lt;" &amp; H886,Virkedager!A:A)-SUMIF(Virkedager!C:C,"&lt;" &amp; F886,Virkedager!A:A)</f>
        <v>0</v>
      </c>
      <c r="Q886" s="120" t="str">
        <f t="shared" si="96"/>
        <v>Operatøraksess</v>
      </c>
      <c r="R886" s="121">
        <f>MATCH(Q886,'SLA-parameter DRIFT'!A:A,0)</f>
        <v>16</v>
      </c>
      <c r="S886" s="118" t="e">
        <f>VLOOKUP(DATE(YEAR(F886),MONTH(F886),DAY(F886)),Virkedager!C:G,IF(E886="B",3,2),0)+INDEX('SLA-parameter DRIFT'!D:D,R886+2)</f>
        <v>#N/A</v>
      </c>
      <c r="T886" s="122" t="e">
        <f>VLOOKUP(DATE(YEAR(F886),MONTH(F886),DAY(F886)),Virkedager!C:G,2,0)+INDEX('SLA-parameter DRIFT'!B:B,R886+1)</f>
        <v>#N/A</v>
      </c>
      <c r="U886" s="173" t="e">
        <f>VLOOKUP(DATE(YEAR(F886),MONTH(F886),DAY(F886)),Virkedager!C:G,IF(E886="B",3,2)+INDEX('SLA-parameter DRIFT'!E:E,R886+0,0),0)+INDEX('SLA-parameter DRIFT'!D:D,R886+1)</f>
        <v>#N/A</v>
      </c>
      <c r="V886" s="122" t="e">
        <f>VLOOKUP(DATE(YEAR(F886),MONTH(F886),DAY(F886)),Virkedager!C:G,2,0)+INDEX('SLA-parameter DRIFT'!B:B,R886+2)</f>
        <v>#N/A</v>
      </c>
      <c r="W886" s="118" t="e">
        <f>VLOOKUP(DATE(YEAR(F886),MONTH(F886),DAY(F886)),Virkedager!C:G,IF(E886="B",4,3)+INDEX('SLA-parameter DRIFT'!E:E,R886+2,0),0)+INDEX('SLA-parameter DRIFT'!D:D,R886+2)</f>
        <v>#N/A</v>
      </c>
      <c r="X886" s="122" t="str">
        <f t="shared" si="97"/>
        <v/>
      </c>
      <c r="Y886" s="119">
        <f>SUMIF(Virkedager!C:C,"&lt;" &amp; H886,Virkedager!A:A)-SUMIF(Virkedager!C:C,"&lt;" &amp; X886,Virkedager!A:A)</f>
        <v>0</v>
      </c>
      <c r="Z886" s="121" t="str">
        <f t="shared" si="98"/>
        <v/>
      </c>
      <c r="AA886" s="123" t="str">
        <f t="shared" si="93"/>
        <v/>
      </c>
      <c r="AB886" s="124" t="str">
        <f t="shared" si="99"/>
        <v/>
      </c>
      <c r="AC886" s="172"/>
    </row>
    <row r="887" spans="2:29" ht="15" x14ac:dyDescent="0.25">
      <c r="B887" s="101"/>
      <c r="C887" s="102"/>
      <c r="D887" s="149"/>
      <c r="E887" s="150"/>
      <c r="F887" s="103"/>
      <c r="G887" s="104"/>
      <c r="H887" s="103"/>
      <c r="I887" s="104"/>
      <c r="J887" s="105"/>
      <c r="K887" s="106"/>
      <c r="L887" s="116" t="s">
        <v>77</v>
      </c>
      <c r="M887" s="117" t="s">
        <v>137</v>
      </c>
      <c r="N887" s="118">
        <f t="shared" si="94"/>
        <v>0</v>
      </c>
      <c r="O887" s="118">
        <f t="shared" si="95"/>
        <v>0</v>
      </c>
      <c r="P887" s="119">
        <f>SUMIF(Virkedager!C:C,"&lt;" &amp; H887,Virkedager!A:A)-SUMIF(Virkedager!C:C,"&lt;" &amp; F887,Virkedager!A:A)</f>
        <v>0</v>
      </c>
      <c r="Q887" s="120" t="str">
        <f t="shared" si="96"/>
        <v>Operatøraksess</v>
      </c>
      <c r="R887" s="121">
        <f>MATCH(Q887,'SLA-parameter DRIFT'!A:A,0)</f>
        <v>16</v>
      </c>
      <c r="S887" s="118" t="e">
        <f>VLOOKUP(DATE(YEAR(F887),MONTH(F887),DAY(F887)),Virkedager!C:G,IF(E887="B",3,2),0)+INDEX('SLA-parameter DRIFT'!D:D,R887+2)</f>
        <v>#N/A</v>
      </c>
      <c r="T887" s="122" t="e">
        <f>VLOOKUP(DATE(YEAR(F887),MONTH(F887),DAY(F887)),Virkedager!C:G,2,0)+INDEX('SLA-parameter DRIFT'!B:B,R887+1)</f>
        <v>#N/A</v>
      </c>
      <c r="U887" s="173" t="e">
        <f>VLOOKUP(DATE(YEAR(F887),MONTH(F887),DAY(F887)),Virkedager!C:G,IF(E887="B",3,2)+INDEX('SLA-parameter DRIFT'!E:E,R887+0,0),0)+INDEX('SLA-parameter DRIFT'!D:D,R887+1)</f>
        <v>#N/A</v>
      </c>
      <c r="V887" s="122" t="e">
        <f>VLOOKUP(DATE(YEAR(F887),MONTH(F887),DAY(F887)),Virkedager!C:G,2,0)+INDEX('SLA-parameter DRIFT'!B:B,R887+2)</f>
        <v>#N/A</v>
      </c>
      <c r="W887" s="118" t="e">
        <f>VLOOKUP(DATE(YEAR(F887),MONTH(F887),DAY(F887)),Virkedager!C:G,IF(E887="B",4,3)+INDEX('SLA-parameter DRIFT'!E:E,R887+2,0),0)+INDEX('SLA-parameter DRIFT'!D:D,R887+2)</f>
        <v>#N/A</v>
      </c>
      <c r="X887" s="122" t="str">
        <f t="shared" si="97"/>
        <v/>
      </c>
      <c r="Y887" s="119">
        <f>SUMIF(Virkedager!C:C,"&lt;" &amp; H887,Virkedager!A:A)-SUMIF(Virkedager!C:C,"&lt;" &amp; X887,Virkedager!A:A)</f>
        <v>0</v>
      </c>
      <c r="Z887" s="121" t="str">
        <f t="shared" si="98"/>
        <v/>
      </c>
      <c r="AA887" s="123" t="str">
        <f t="shared" si="93"/>
        <v/>
      </c>
      <c r="AB887" s="124" t="str">
        <f t="shared" si="99"/>
        <v/>
      </c>
      <c r="AC887" s="172"/>
    </row>
    <row r="888" spans="2:29" ht="15" x14ac:dyDescent="0.25">
      <c r="B888" s="101"/>
      <c r="C888" s="102"/>
      <c r="D888" s="149"/>
      <c r="E888" s="150"/>
      <c r="F888" s="103"/>
      <c r="G888" s="104"/>
      <c r="H888" s="103"/>
      <c r="I888" s="104"/>
      <c r="J888" s="105"/>
      <c r="K888" s="106"/>
      <c r="L888" s="116" t="s">
        <v>77</v>
      </c>
      <c r="M888" s="117" t="s">
        <v>137</v>
      </c>
      <c r="N888" s="118">
        <f t="shared" si="94"/>
        <v>0</v>
      </c>
      <c r="O888" s="118">
        <f t="shared" si="95"/>
        <v>0</v>
      </c>
      <c r="P888" s="119">
        <f>SUMIF(Virkedager!C:C,"&lt;" &amp; H888,Virkedager!A:A)-SUMIF(Virkedager!C:C,"&lt;" &amp; F888,Virkedager!A:A)</f>
        <v>0</v>
      </c>
      <c r="Q888" s="120" t="str">
        <f t="shared" si="96"/>
        <v>Operatøraksess</v>
      </c>
      <c r="R888" s="121">
        <f>MATCH(Q888,'SLA-parameter DRIFT'!A:A,0)</f>
        <v>16</v>
      </c>
      <c r="S888" s="118" t="e">
        <f>VLOOKUP(DATE(YEAR(F888),MONTH(F888),DAY(F888)),Virkedager!C:G,IF(E888="B",3,2),0)+INDEX('SLA-parameter DRIFT'!D:D,R888+2)</f>
        <v>#N/A</v>
      </c>
      <c r="T888" s="122" t="e">
        <f>VLOOKUP(DATE(YEAR(F888),MONTH(F888),DAY(F888)),Virkedager!C:G,2,0)+INDEX('SLA-parameter DRIFT'!B:B,R888+1)</f>
        <v>#N/A</v>
      </c>
      <c r="U888" s="173" t="e">
        <f>VLOOKUP(DATE(YEAR(F888),MONTH(F888),DAY(F888)),Virkedager!C:G,IF(E888="B",3,2)+INDEX('SLA-parameter DRIFT'!E:E,R888+0,0),0)+INDEX('SLA-parameter DRIFT'!D:D,R888+1)</f>
        <v>#N/A</v>
      </c>
      <c r="V888" s="122" t="e">
        <f>VLOOKUP(DATE(YEAR(F888),MONTH(F888),DAY(F888)),Virkedager!C:G,2,0)+INDEX('SLA-parameter DRIFT'!B:B,R888+2)</f>
        <v>#N/A</v>
      </c>
      <c r="W888" s="118" t="e">
        <f>VLOOKUP(DATE(YEAR(F888),MONTH(F888),DAY(F888)),Virkedager!C:G,IF(E888="B",4,3)+INDEX('SLA-parameter DRIFT'!E:E,R888+2,0),0)+INDEX('SLA-parameter DRIFT'!D:D,R888+2)</f>
        <v>#N/A</v>
      </c>
      <c r="X888" s="122" t="str">
        <f t="shared" si="97"/>
        <v/>
      </c>
      <c r="Y888" s="119">
        <f>SUMIF(Virkedager!C:C,"&lt;" &amp; H888,Virkedager!A:A)-SUMIF(Virkedager!C:C,"&lt;" &amp; X888,Virkedager!A:A)</f>
        <v>0</v>
      </c>
      <c r="Z888" s="121" t="str">
        <f t="shared" si="98"/>
        <v/>
      </c>
      <c r="AA888" s="123" t="str">
        <f t="shared" si="93"/>
        <v/>
      </c>
      <c r="AB888" s="124" t="str">
        <f t="shared" si="99"/>
        <v/>
      </c>
      <c r="AC888" s="172"/>
    </row>
    <row r="889" spans="2:29" ht="15" x14ac:dyDescent="0.25">
      <c r="B889" s="101"/>
      <c r="C889" s="102"/>
      <c r="D889" s="149"/>
      <c r="E889" s="150"/>
      <c r="F889" s="103"/>
      <c r="G889" s="104"/>
      <c r="H889" s="103"/>
      <c r="I889" s="104"/>
      <c r="J889" s="105"/>
      <c r="K889" s="106"/>
      <c r="L889" s="116" t="s">
        <v>77</v>
      </c>
      <c r="M889" s="117" t="s">
        <v>137</v>
      </c>
      <c r="N889" s="118">
        <f t="shared" si="94"/>
        <v>0</v>
      </c>
      <c r="O889" s="118">
        <f t="shared" si="95"/>
        <v>0</v>
      </c>
      <c r="P889" s="119">
        <f>SUMIF(Virkedager!C:C,"&lt;" &amp; H889,Virkedager!A:A)-SUMIF(Virkedager!C:C,"&lt;" &amp; F889,Virkedager!A:A)</f>
        <v>0</v>
      </c>
      <c r="Q889" s="120" t="str">
        <f t="shared" si="96"/>
        <v>Operatøraksess</v>
      </c>
      <c r="R889" s="121">
        <f>MATCH(Q889,'SLA-parameter DRIFT'!A:A,0)</f>
        <v>16</v>
      </c>
      <c r="S889" s="118" t="e">
        <f>VLOOKUP(DATE(YEAR(F889),MONTH(F889),DAY(F889)),Virkedager!C:G,IF(E889="B",3,2),0)+INDEX('SLA-parameter DRIFT'!D:D,R889+2)</f>
        <v>#N/A</v>
      </c>
      <c r="T889" s="122" t="e">
        <f>VLOOKUP(DATE(YEAR(F889),MONTH(F889),DAY(F889)),Virkedager!C:G,2,0)+INDEX('SLA-parameter DRIFT'!B:B,R889+1)</f>
        <v>#N/A</v>
      </c>
      <c r="U889" s="173" t="e">
        <f>VLOOKUP(DATE(YEAR(F889),MONTH(F889),DAY(F889)),Virkedager!C:G,IF(E889="B",3,2)+INDEX('SLA-parameter DRIFT'!E:E,R889+0,0),0)+INDEX('SLA-parameter DRIFT'!D:D,R889+1)</f>
        <v>#N/A</v>
      </c>
      <c r="V889" s="122" t="e">
        <f>VLOOKUP(DATE(YEAR(F889),MONTH(F889),DAY(F889)),Virkedager!C:G,2,0)+INDEX('SLA-parameter DRIFT'!B:B,R889+2)</f>
        <v>#N/A</v>
      </c>
      <c r="W889" s="118" t="e">
        <f>VLOOKUP(DATE(YEAR(F889),MONTH(F889),DAY(F889)),Virkedager!C:G,IF(E889="B",4,3)+INDEX('SLA-parameter DRIFT'!E:E,R889+2,0),0)+INDEX('SLA-parameter DRIFT'!D:D,R889+2)</f>
        <v>#N/A</v>
      </c>
      <c r="X889" s="122" t="str">
        <f t="shared" si="97"/>
        <v/>
      </c>
      <c r="Y889" s="119">
        <f>SUMIF(Virkedager!C:C,"&lt;" &amp; H889,Virkedager!A:A)-SUMIF(Virkedager!C:C,"&lt;" &amp; X889,Virkedager!A:A)</f>
        <v>0</v>
      </c>
      <c r="Z889" s="121" t="str">
        <f t="shared" si="98"/>
        <v/>
      </c>
      <c r="AA889" s="123" t="str">
        <f t="shared" si="93"/>
        <v/>
      </c>
      <c r="AB889" s="124" t="str">
        <f t="shared" si="99"/>
        <v/>
      </c>
      <c r="AC889" s="172"/>
    </row>
    <row r="890" spans="2:29" ht="15" x14ac:dyDescent="0.25">
      <c r="B890" s="101"/>
      <c r="C890" s="102"/>
      <c r="D890" s="149"/>
      <c r="E890" s="150"/>
      <c r="F890" s="103"/>
      <c r="G890" s="104"/>
      <c r="H890" s="103"/>
      <c r="I890" s="104"/>
      <c r="J890" s="105"/>
      <c r="K890" s="106"/>
      <c r="L890" s="116" t="s">
        <v>77</v>
      </c>
      <c r="M890" s="117" t="s">
        <v>137</v>
      </c>
      <c r="N890" s="118">
        <f t="shared" si="94"/>
        <v>0</v>
      </c>
      <c r="O890" s="118">
        <f t="shared" si="95"/>
        <v>0</v>
      </c>
      <c r="P890" s="119">
        <f>SUMIF(Virkedager!C:C,"&lt;" &amp; H890,Virkedager!A:A)-SUMIF(Virkedager!C:C,"&lt;" &amp; F890,Virkedager!A:A)</f>
        <v>0</v>
      </c>
      <c r="Q890" s="120" t="str">
        <f t="shared" si="96"/>
        <v>Operatøraksess</v>
      </c>
      <c r="R890" s="121">
        <f>MATCH(Q890,'SLA-parameter DRIFT'!A:A,0)</f>
        <v>16</v>
      </c>
      <c r="S890" s="118" t="e">
        <f>VLOOKUP(DATE(YEAR(F890),MONTH(F890),DAY(F890)),Virkedager!C:G,IF(E890="B",3,2),0)+INDEX('SLA-parameter DRIFT'!D:D,R890+2)</f>
        <v>#N/A</v>
      </c>
      <c r="T890" s="122" t="e">
        <f>VLOOKUP(DATE(YEAR(F890),MONTH(F890),DAY(F890)),Virkedager!C:G,2,0)+INDEX('SLA-parameter DRIFT'!B:B,R890+1)</f>
        <v>#N/A</v>
      </c>
      <c r="U890" s="173" t="e">
        <f>VLOOKUP(DATE(YEAR(F890),MONTH(F890),DAY(F890)),Virkedager!C:G,IF(E890="B",3,2)+INDEX('SLA-parameter DRIFT'!E:E,R890+0,0),0)+INDEX('SLA-parameter DRIFT'!D:D,R890+1)</f>
        <v>#N/A</v>
      </c>
      <c r="V890" s="122" t="e">
        <f>VLOOKUP(DATE(YEAR(F890),MONTH(F890),DAY(F890)),Virkedager!C:G,2,0)+INDEX('SLA-parameter DRIFT'!B:B,R890+2)</f>
        <v>#N/A</v>
      </c>
      <c r="W890" s="118" t="e">
        <f>VLOOKUP(DATE(YEAR(F890),MONTH(F890),DAY(F890)),Virkedager!C:G,IF(E890="B",4,3)+INDEX('SLA-parameter DRIFT'!E:E,R890+2,0),0)+INDEX('SLA-parameter DRIFT'!D:D,R890+2)</f>
        <v>#N/A</v>
      </c>
      <c r="X890" s="122" t="str">
        <f t="shared" si="97"/>
        <v/>
      </c>
      <c r="Y890" s="119">
        <f>SUMIF(Virkedager!C:C,"&lt;" &amp; H890,Virkedager!A:A)-SUMIF(Virkedager!C:C,"&lt;" &amp; X890,Virkedager!A:A)</f>
        <v>0</v>
      </c>
      <c r="Z890" s="121" t="str">
        <f t="shared" si="98"/>
        <v/>
      </c>
      <c r="AA890" s="123" t="str">
        <f t="shared" si="93"/>
        <v/>
      </c>
      <c r="AB890" s="124" t="str">
        <f t="shared" si="99"/>
        <v/>
      </c>
      <c r="AC890" s="172"/>
    </row>
    <row r="891" spans="2:29" ht="15" x14ac:dyDescent="0.25">
      <c r="B891" s="101"/>
      <c r="C891" s="102"/>
      <c r="D891" s="149"/>
      <c r="E891" s="150"/>
      <c r="F891" s="103"/>
      <c r="G891" s="104"/>
      <c r="H891" s="103"/>
      <c r="I891" s="104"/>
      <c r="J891" s="105"/>
      <c r="K891" s="106"/>
      <c r="L891" s="116" t="s">
        <v>77</v>
      </c>
      <c r="M891" s="117" t="s">
        <v>137</v>
      </c>
      <c r="N891" s="118">
        <f t="shared" si="94"/>
        <v>0</v>
      </c>
      <c r="O891" s="118">
        <f t="shared" si="95"/>
        <v>0</v>
      </c>
      <c r="P891" s="119">
        <f>SUMIF(Virkedager!C:C,"&lt;" &amp; H891,Virkedager!A:A)-SUMIF(Virkedager!C:C,"&lt;" &amp; F891,Virkedager!A:A)</f>
        <v>0</v>
      </c>
      <c r="Q891" s="120" t="str">
        <f t="shared" si="96"/>
        <v>Operatøraksess</v>
      </c>
      <c r="R891" s="121">
        <f>MATCH(Q891,'SLA-parameter DRIFT'!A:A,0)</f>
        <v>16</v>
      </c>
      <c r="S891" s="118" t="e">
        <f>VLOOKUP(DATE(YEAR(F891),MONTH(F891),DAY(F891)),Virkedager!C:G,IF(E891="B",3,2),0)+INDEX('SLA-parameter DRIFT'!D:D,R891+2)</f>
        <v>#N/A</v>
      </c>
      <c r="T891" s="122" t="e">
        <f>VLOOKUP(DATE(YEAR(F891),MONTH(F891),DAY(F891)),Virkedager!C:G,2,0)+INDEX('SLA-parameter DRIFT'!B:B,R891+1)</f>
        <v>#N/A</v>
      </c>
      <c r="U891" s="173" t="e">
        <f>VLOOKUP(DATE(YEAR(F891),MONTH(F891),DAY(F891)),Virkedager!C:G,IF(E891="B",3,2)+INDEX('SLA-parameter DRIFT'!E:E,R891+0,0),0)+INDEX('SLA-parameter DRIFT'!D:D,R891+1)</f>
        <v>#N/A</v>
      </c>
      <c r="V891" s="122" t="e">
        <f>VLOOKUP(DATE(YEAR(F891),MONTH(F891),DAY(F891)),Virkedager!C:G,2,0)+INDEX('SLA-parameter DRIFT'!B:B,R891+2)</f>
        <v>#N/A</v>
      </c>
      <c r="W891" s="118" t="e">
        <f>VLOOKUP(DATE(YEAR(F891),MONTH(F891),DAY(F891)),Virkedager!C:G,IF(E891="B",4,3)+INDEX('SLA-parameter DRIFT'!E:E,R891+2,0),0)+INDEX('SLA-parameter DRIFT'!D:D,R891+2)</f>
        <v>#N/A</v>
      </c>
      <c r="X891" s="122" t="str">
        <f t="shared" si="97"/>
        <v/>
      </c>
      <c r="Y891" s="119">
        <f>SUMIF(Virkedager!C:C,"&lt;" &amp; H891,Virkedager!A:A)-SUMIF(Virkedager!C:C,"&lt;" &amp; X891,Virkedager!A:A)</f>
        <v>0</v>
      </c>
      <c r="Z891" s="121" t="str">
        <f t="shared" si="98"/>
        <v/>
      </c>
      <c r="AA891" s="123" t="str">
        <f t="shared" si="93"/>
        <v/>
      </c>
      <c r="AB891" s="124" t="str">
        <f t="shared" si="99"/>
        <v/>
      </c>
      <c r="AC891" s="172"/>
    </row>
    <row r="892" spans="2:29" ht="15" x14ac:dyDescent="0.25">
      <c r="B892" s="101"/>
      <c r="C892" s="102"/>
      <c r="D892" s="149"/>
      <c r="E892" s="150"/>
      <c r="F892" s="103"/>
      <c r="G892" s="104"/>
      <c r="H892" s="103"/>
      <c r="I892" s="104"/>
      <c r="J892" s="105"/>
      <c r="K892" s="106"/>
      <c r="L892" s="116" t="s">
        <v>77</v>
      </c>
      <c r="M892" s="117" t="s">
        <v>137</v>
      </c>
      <c r="N892" s="118">
        <f t="shared" si="94"/>
        <v>0</v>
      </c>
      <c r="O892" s="118">
        <f t="shared" si="95"/>
        <v>0</v>
      </c>
      <c r="P892" s="119">
        <f>SUMIF(Virkedager!C:C,"&lt;" &amp; H892,Virkedager!A:A)-SUMIF(Virkedager!C:C,"&lt;" &amp; F892,Virkedager!A:A)</f>
        <v>0</v>
      </c>
      <c r="Q892" s="120" t="str">
        <f t="shared" si="96"/>
        <v>Operatøraksess</v>
      </c>
      <c r="R892" s="121">
        <f>MATCH(Q892,'SLA-parameter DRIFT'!A:A,0)</f>
        <v>16</v>
      </c>
      <c r="S892" s="118" t="e">
        <f>VLOOKUP(DATE(YEAR(F892),MONTH(F892),DAY(F892)),Virkedager!C:G,IF(E892="B",3,2),0)+INDEX('SLA-parameter DRIFT'!D:D,R892+2)</f>
        <v>#N/A</v>
      </c>
      <c r="T892" s="122" t="e">
        <f>VLOOKUP(DATE(YEAR(F892),MONTH(F892),DAY(F892)),Virkedager!C:G,2,0)+INDEX('SLA-parameter DRIFT'!B:B,R892+1)</f>
        <v>#N/A</v>
      </c>
      <c r="U892" s="173" t="e">
        <f>VLOOKUP(DATE(YEAR(F892),MONTH(F892),DAY(F892)),Virkedager!C:G,IF(E892="B",3,2)+INDEX('SLA-parameter DRIFT'!E:E,R892+0,0),0)+INDEX('SLA-parameter DRIFT'!D:D,R892+1)</f>
        <v>#N/A</v>
      </c>
      <c r="V892" s="122" t="e">
        <f>VLOOKUP(DATE(YEAR(F892),MONTH(F892),DAY(F892)),Virkedager!C:G,2,0)+INDEX('SLA-parameter DRIFT'!B:B,R892+2)</f>
        <v>#N/A</v>
      </c>
      <c r="W892" s="118" t="e">
        <f>VLOOKUP(DATE(YEAR(F892),MONTH(F892),DAY(F892)),Virkedager!C:G,IF(E892="B",4,3)+INDEX('SLA-parameter DRIFT'!E:E,R892+2,0),0)+INDEX('SLA-parameter DRIFT'!D:D,R892+2)</f>
        <v>#N/A</v>
      </c>
      <c r="X892" s="122" t="str">
        <f t="shared" si="97"/>
        <v/>
      </c>
      <c r="Y892" s="119">
        <f>SUMIF(Virkedager!C:C,"&lt;" &amp; H892,Virkedager!A:A)-SUMIF(Virkedager!C:C,"&lt;" &amp; X892,Virkedager!A:A)</f>
        <v>0</v>
      </c>
      <c r="Z892" s="121" t="str">
        <f t="shared" si="98"/>
        <v/>
      </c>
      <c r="AA892" s="123" t="str">
        <f t="shared" si="93"/>
        <v/>
      </c>
      <c r="AB892" s="124" t="str">
        <f t="shared" si="99"/>
        <v/>
      </c>
      <c r="AC892" s="172"/>
    </row>
    <row r="893" spans="2:29" ht="15" x14ac:dyDescent="0.25">
      <c r="B893" s="101"/>
      <c r="C893" s="102"/>
      <c r="D893" s="149"/>
      <c r="E893" s="150"/>
      <c r="F893" s="103"/>
      <c r="G893" s="104"/>
      <c r="H893" s="103"/>
      <c r="I893" s="104"/>
      <c r="J893" s="105"/>
      <c r="K893" s="106"/>
      <c r="L893" s="116" t="s">
        <v>77</v>
      </c>
      <c r="M893" s="117" t="s">
        <v>137</v>
      </c>
      <c r="N893" s="118">
        <f t="shared" si="94"/>
        <v>0</v>
      </c>
      <c r="O893" s="118">
        <f t="shared" si="95"/>
        <v>0</v>
      </c>
      <c r="P893" s="119">
        <f>SUMIF(Virkedager!C:C,"&lt;" &amp; H893,Virkedager!A:A)-SUMIF(Virkedager!C:C,"&lt;" &amp; F893,Virkedager!A:A)</f>
        <v>0</v>
      </c>
      <c r="Q893" s="120" t="str">
        <f t="shared" si="96"/>
        <v>Operatøraksess</v>
      </c>
      <c r="R893" s="121">
        <f>MATCH(Q893,'SLA-parameter DRIFT'!A:A,0)</f>
        <v>16</v>
      </c>
      <c r="S893" s="118" t="e">
        <f>VLOOKUP(DATE(YEAR(F893),MONTH(F893),DAY(F893)),Virkedager!C:G,IF(E893="B",3,2),0)+INDEX('SLA-parameter DRIFT'!D:D,R893+2)</f>
        <v>#N/A</v>
      </c>
      <c r="T893" s="122" t="e">
        <f>VLOOKUP(DATE(YEAR(F893),MONTH(F893),DAY(F893)),Virkedager!C:G,2,0)+INDEX('SLA-parameter DRIFT'!B:B,R893+1)</f>
        <v>#N/A</v>
      </c>
      <c r="U893" s="173" t="e">
        <f>VLOOKUP(DATE(YEAR(F893),MONTH(F893),DAY(F893)),Virkedager!C:G,IF(E893="B",3,2)+INDEX('SLA-parameter DRIFT'!E:E,R893+0,0),0)+INDEX('SLA-parameter DRIFT'!D:D,R893+1)</f>
        <v>#N/A</v>
      </c>
      <c r="V893" s="122" t="e">
        <f>VLOOKUP(DATE(YEAR(F893),MONTH(F893),DAY(F893)),Virkedager!C:G,2,0)+INDEX('SLA-parameter DRIFT'!B:B,R893+2)</f>
        <v>#N/A</v>
      </c>
      <c r="W893" s="118" t="e">
        <f>VLOOKUP(DATE(YEAR(F893),MONTH(F893),DAY(F893)),Virkedager!C:G,IF(E893="B",4,3)+INDEX('SLA-parameter DRIFT'!E:E,R893+2,0),0)+INDEX('SLA-parameter DRIFT'!D:D,R893+2)</f>
        <v>#N/A</v>
      </c>
      <c r="X893" s="122" t="str">
        <f t="shared" si="97"/>
        <v/>
      </c>
      <c r="Y893" s="119">
        <f>SUMIF(Virkedager!C:C,"&lt;" &amp; H893,Virkedager!A:A)-SUMIF(Virkedager!C:C,"&lt;" &amp; X893,Virkedager!A:A)</f>
        <v>0</v>
      </c>
      <c r="Z893" s="121" t="str">
        <f t="shared" si="98"/>
        <v/>
      </c>
      <c r="AA893" s="123" t="str">
        <f t="shared" si="93"/>
        <v/>
      </c>
      <c r="AB893" s="124" t="str">
        <f t="shared" si="99"/>
        <v/>
      </c>
      <c r="AC893" s="172"/>
    </row>
    <row r="894" spans="2:29" ht="15" x14ac:dyDescent="0.25">
      <c r="B894" s="101"/>
      <c r="C894" s="102"/>
      <c r="D894" s="149"/>
      <c r="E894" s="150"/>
      <c r="F894" s="103"/>
      <c r="G894" s="104"/>
      <c r="H894" s="103"/>
      <c r="I894" s="104"/>
      <c r="J894" s="105"/>
      <c r="K894" s="106"/>
      <c r="L894" s="116" t="s">
        <v>77</v>
      </c>
      <c r="M894" s="117" t="s">
        <v>137</v>
      </c>
      <c r="N894" s="118">
        <f t="shared" si="94"/>
        <v>0</v>
      </c>
      <c r="O894" s="118">
        <f t="shared" si="95"/>
        <v>0</v>
      </c>
      <c r="P894" s="119">
        <f>SUMIF(Virkedager!C:C,"&lt;" &amp; H894,Virkedager!A:A)-SUMIF(Virkedager!C:C,"&lt;" &amp; F894,Virkedager!A:A)</f>
        <v>0</v>
      </c>
      <c r="Q894" s="120" t="str">
        <f t="shared" si="96"/>
        <v>Operatøraksess</v>
      </c>
      <c r="R894" s="121">
        <f>MATCH(Q894,'SLA-parameter DRIFT'!A:A,0)</f>
        <v>16</v>
      </c>
      <c r="S894" s="118" t="e">
        <f>VLOOKUP(DATE(YEAR(F894),MONTH(F894),DAY(F894)),Virkedager!C:G,IF(E894="B",3,2),0)+INDEX('SLA-parameter DRIFT'!D:D,R894+2)</f>
        <v>#N/A</v>
      </c>
      <c r="T894" s="122" t="e">
        <f>VLOOKUP(DATE(YEAR(F894),MONTH(F894),DAY(F894)),Virkedager!C:G,2,0)+INDEX('SLA-parameter DRIFT'!B:B,R894+1)</f>
        <v>#N/A</v>
      </c>
      <c r="U894" s="173" t="e">
        <f>VLOOKUP(DATE(YEAR(F894),MONTH(F894),DAY(F894)),Virkedager!C:G,IF(E894="B",3,2)+INDEX('SLA-parameter DRIFT'!E:E,R894+0,0),0)+INDEX('SLA-parameter DRIFT'!D:D,R894+1)</f>
        <v>#N/A</v>
      </c>
      <c r="V894" s="122" t="e">
        <f>VLOOKUP(DATE(YEAR(F894),MONTH(F894),DAY(F894)),Virkedager!C:G,2,0)+INDEX('SLA-parameter DRIFT'!B:B,R894+2)</f>
        <v>#N/A</v>
      </c>
      <c r="W894" s="118" t="e">
        <f>VLOOKUP(DATE(YEAR(F894),MONTH(F894),DAY(F894)),Virkedager!C:G,IF(E894="B",4,3)+INDEX('SLA-parameter DRIFT'!E:E,R894+2,0),0)+INDEX('SLA-parameter DRIFT'!D:D,R894+2)</f>
        <v>#N/A</v>
      </c>
      <c r="X894" s="122" t="str">
        <f t="shared" si="97"/>
        <v/>
      </c>
      <c r="Y894" s="119">
        <f>SUMIF(Virkedager!C:C,"&lt;" &amp; H894,Virkedager!A:A)-SUMIF(Virkedager!C:C,"&lt;" &amp; X894,Virkedager!A:A)</f>
        <v>0</v>
      </c>
      <c r="Z894" s="121" t="str">
        <f t="shared" si="98"/>
        <v/>
      </c>
      <c r="AA894" s="123" t="str">
        <f t="shared" si="93"/>
        <v/>
      </c>
      <c r="AB894" s="124" t="str">
        <f t="shared" si="99"/>
        <v/>
      </c>
      <c r="AC894" s="172"/>
    </row>
    <row r="895" spans="2:29" ht="15" x14ac:dyDescent="0.25">
      <c r="B895" s="101"/>
      <c r="C895" s="102"/>
      <c r="D895" s="149"/>
      <c r="E895" s="150"/>
      <c r="F895" s="103"/>
      <c r="G895" s="104"/>
      <c r="H895" s="103"/>
      <c r="I895" s="104"/>
      <c r="J895" s="105"/>
      <c r="K895" s="106"/>
      <c r="L895" s="116" t="s">
        <v>77</v>
      </c>
      <c r="M895" s="117" t="s">
        <v>137</v>
      </c>
      <c r="N895" s="118">
        <f t="shared" si="94"/>
        <v>0</v>
      </c>
      <c r="O895" s="118">
        <f t="shared" si="95"/>
        <v>0</v>
      </c>
      <c r="P895" s="119">
        <f>SUMIF(Virkedager!C:C,"&lt;" &amp; H895,Virkedager!A:A)-SUMIF(Virkedager!C:C,"&lt;" &amp; F895,Virkedager!A:A)</f>
        <v>0</v>
      </c>
      <c r="Q895" s="120" t="str">
        <f t="shared" si="96"/>
        <v>Operatøraksess</v>
      </c>
      <c r="R895" s="121">
        <f>MATCH(Q895,'SLA-parameter DRIFT'!A:A,0)</f>
        <v>16</v>
      </c>
      <c r="S895" s="118" t="e">
        <f>VLOOKUP(DATE(YEAR(F895),MONTH(F895),DAY(F895)),Virkedager!C:G,IF(E895="B",3,2),0)+INDEX('SLA-parameter DRIFT'!D:D,R895+2)</f>
        <v>#N/A</v>
      </c>
      <c r="T895" s="122" t="e">
        <f>VLOOKUP(DATE(YEAR(F895),MONTH(F895),DAY(F895)),Virkedager!C:G,2,0)+INDEX('SLA-parameter DRIFT'!B:B,R895+1)</f>
        <v>#N/A</v>
      </c>
      <c r="U895" s="173" t="e">
        <f>VLOOKUP(DATE(YEAR(F895),MONTH(F895),DAY(F895)),Virkedager!C:G,IF(E895="B",3,2)+INDEX('SLA-parameter DRIFT'!E:E,R895+0,0),0)+INDEX('SLA-parameter DRIFT'!D:D,R895+1)</f>
        <v>#N/A</v>
      </c>
      <c r="V895" s="122" t="e">
        <f>VLOOKUP(DATE(YEAR(F895),MONTH(F895),DAY(F895)),Virkedager!C:G,2,0)+INDEX('SLA-parameter DRIFT'!B:B,R895+2)</f>
        <v>#N/A</v>
      </c>
      <c r="W895" s="118" t="e">
        <f>VLOOKUP(DATE(YEAR(F895),MONTH(F895),DAY(F895)),Virkedager!C:G,IF(E895="B",4,3)+INDEX('SLA-parameter DRIFT'!E:E,R895+2,0),0)+INDEX('SLA-parameter DRIFT'!D:D,R895+2)</f>
        <v>#N/A</v>
      </c>
      <c r="X895" s="122" t="str">
        <f t="shared" si="97"/>
        <v/>
      </c>
      <c r="Y895" s="119">
        <f>SUMIF(Virkedager!C:C,"&lt;" &amp; H895,Virkedager!A:A)-SUMIF(Virkedager!C:C,"&lt;" &amp; X895,Virkedager!A:A)</f>
        <v>0</v>
      </c>
      <c r="Z895" s="121" t="str">
        <f t="shared" si="98"/>
        <v/>
      </c>
      <c r="AA895" s="123" t="str">
        <f t="shared" si="93"/>
        <v/>
      </c>
      <c r="AB895" s="124" t="str">
        <f t="shared" si="99"/>
        <v/>
      </c>
      <c r="AC895" s="172"/>
    </row>
    <row r="896" spans="2:29" ht="15" x14ac:dyDescent="0.25">
      <c r="B896" s="101"/>
      <c r="C896" s="102"/>
      <c r="D896" s="149"/>
      <c r="E896" s="150"/>
      <c r="F896" s="103"/>
      <c r="G896" s="104"/>
      <c r="H896" s="103"/>
      <c r="I896" s="104"/>
      <c r="J896" s="105"/>
      <c r="K896" s="106"/>
      <c r="L896" s="116" t="s">
        <v>77</v>
      </c>
      <c r="M896" s="117" t="s">
        <v>137</v>
      </c>
      <c r="N896" s="118">
        <f t="shared" si="94"/>
        <v>0</v>
      </c>
      <c r="O896" s="118">
        <f t="shared" si="95"/>
        <v>0</v>
      </c>
      <c r="P896" s="119">
        <f>SUMIF(Virkedager!C:C,"&lt;" &amp; H896,Virkedager!A:A)-SUMIF(Virkedager!C:C,"&lt;" &amp; F896,Virkedager!A:A)</f>
        <v>0</v>
      </c>
      <c r="Q896" s="120" t="str">
        <f t="shared" si="96"/>
        <v>Operatøraksess</v>
      </c>
      <c r="R896" s="121">
        <f>MATCH(Q896,'SLA-parameter DRIFT'!A:A,0)</f>
        <v>16</v>
      </c>
      <c r="S896" s="118" t="e">
        <f>VLOOKUP(DATE(YEAR(F896),MONTH(F896),DAY(F896)),Virkedager!C:G,IF(E896="B",3,2),0)+INDEX('SLA-parameter DRIFT'!D:D,R896+2)</f>
        <v>#N/A</v>
      </c>
      <c r="T896" s="122" t="e">
        <f>VLOOKUP(DATE(YEAR(F896),MONTH(F896),DAY(F896)),Virkedager!C:G,2,0)+INDEX('SLA-parameter DRIFT'!B:B,R896+1)</f>
        <v>#N/A</v>
      </c>
      <c r="U896" s="173" t="e">
        <f>VLOOKUP(DATE(YEAR(F896),MONTH(F896),DAY(F896)),Virkedager!C:G,IF(E896="B",3,2)+INDEX('SLA-parameter DRIFT'!E:E,R896+0,0),0)+INDEX('SLA-parameter DRIFT'!D:D,R896+1)</f>
        <v>#N/A</v>
      </c>
      <c r="V896" s="122" t="e">
        <f>VLOOKUP(DATE(YEAR(F896),MONTH(F896),DAY(F896)),Virkedager!C:G,2,0)+INDEX('SLA-parameter DRIFT'!B:B,R896+2)</f>
        <v>#N/A</v>
      </c>
      <c r="W896" s="118" t="e">
        <f>VLOOKUP(DATE(YEAR(F896),MONTH(F896),DAY(F896)),Virkedager!C:G,IF(E896="B",4,3)+INDEX('SLA-parameter DRIFT'!E:E,R896+2,0),0)+INDEX('SLA-parameter DRIFT'!D:D,R896+2)</f>
        <v>#N/A</v>
      </c>
      <c r="X896" s="122" t="str">
        <f t="shared" si="97"/>
        <v/>
      </c>
      <c r="Y896" s="119">
        <f>SUMIF(Virkedager!C:C,"&lt;" &amp; H896,Virkedager!A:A)-SUMIF(Virkedager!C:C,"&lt;" &amp; X896,Virkedager!A:A)</f>
        <v>0</v>
      </c>
      <c r="Z896" s="121" t="str">
        <f t="shared" si="98"/>
        <v/>
      </c>
      <c r="AA896" s="123" t="str">
        <f t="shared" si="93"/>
        <v/>
      </c>
      <c r="AB896" s="124" t="str">
        <f t="shared" si="99"/>
        <v/>
      </c>
      <c r="AC896" s="172"/>
    </row>
    <row r="897" spans="2:29" ht="15" x14ac:dyDescent="0.25">
      <c r="B897" s="101"/>
      <c r="C897" s="102"/>
      <c r="D897" s="149"/>
      <c r="E897" s="150"/>
      <c r="F897" s="103"/>
      <c r="G897" s="104"/>
      <c r="H897" s="103"/>
      <c r="I897" s="104"/>
      <c r="J897" s="105"/>
      <c r="K897" s="106"/>
      <c r="L897" s="116" t="s">
        <v>77</v>
      </c>
      <c r="M897" s="117" t="s">
        <v>137</v>
      </c>
      <c r="N897" s="118">
        <f t="shared" si="94"/>
        <v>0</v>
      </c>
      <c r="O897" s="118">
        <f t="shared" si="95"/>
        <v>0</v>
      </c>
      <c r="P897" s="119">
        <f>SUMIF(Virkedager!C:C,"&lt;" &amp; H897,Virkedager!A:A)-SUMIF(Virkedager!C:C,"&lt;" &amp; F897,Virkedager!A:A)</f>
        <v>0</v>
      </c>
      <c r="Q897" s="120" t="str">
        <f t="shared" si="96"/>
        <v>Operatøraksess</v>
      </c>
      <c r="R897" s="121">
        <f>MATCH(Q897,'SLA-parameter DRIFT'!A:A,0)</f>
        <v>16</v>
      </c>
      <c r="S897" s="118" t="e">
        <f>VLOOKUP(DATE(YEAR(F897),MONTH(F897),DAY(F897)),Virkedager!C:G,IF(E897="B",3,2),0)+INDEX('SLA-parameter DRIFT'!D:D,R897+2)</f>
        <v>#N/A</v>
      </c>
      <c r="T897" s="122" t="e">
        <f>VLOOKUP(DATE(YEAR(F897),MONTH(F897),DAY(F897)),Virkedager!C:G,2,0)+INDEX('SLA-parameter DRIFT'!B:B,R897+1)</f>
        <v>#N/A</v>
      </c>
      <c r="U897" s="173" t="e">
        <f>VLOOKUP(DATE(YEAR(F897),MONTH(F897),DAY(F897)),Virkedager!C:G,IF(E897="B",3,2)+INDEX('SLA-parameter DRIFT'!E:E,R897+0,0),0)+INDEX('SLA-parameter DRIFT'!D:D,R897+1)</f>
        <v>#N/A</v>
      </c>
      <c r="V897" s="122" t="e">
        <f>VLOOKUP(DATE(YEAR(F897),MONTH(F897),DAY(F897)),Virkedager!C:G,2,0)+INDEX('SLA-parameter DRIFT'!B:B,R897+2)</f>
        <v>#N/A</v>
      </c>
      <c r="W897" s="118" t="e">
        <f>VLOOKUP(DATE(YEAR(F897),MONTH(F897),DAY(F897)),Virkedager!C:G,IF(E897="B",4,3)+INDEX('SLA-parameter DRIFT'!E:E,R897+2,0),0)+INDEX('SLA-parameter DRIFT'!D:D,R897+2)</f>
        <v>#N/A</v>
      </c>
      <c r="X897" s="122" t="str">
        <f t="shared" si="97"/>
        <v/>
      </c>
      <c r="Y897" s="119">
        <f>SUMIF(Virkedager!C:C,"&lt;" &amp; H897,Virkedager!A:A)-SUMIF(Virkedager!C:C,"&lt;" &amp; X897,Virkedager!A:A)</f>
        <v>0</v>
      </c>
      <c r="Z897" s="121" t="str">
        <f t="shared" si="98"/>
        <v/>
      </c>
      <c r="AA897" s="123" t="str">
        <f t="shared" si="93"/>
        <v/>
      </c>
      <c r="AB897" s="124" t="str">
        <f t="shared" si="99"/>
        <v/>
      </c>
      <c r="AC897" s="172"/>
    </row>
    <row r="898" spans="2:29" ht="15" x14ac:dyDescent="0.25">
      <c r="B898" s="101"/>
      <c r="C898" s="102"/>
      <c r="D898" s="149"/>
      <c r="E898" s="150"/>
      <c r="F898" s="103"/>
      <c r="G898" s="104"/>
      <c r="H898" s="103"/>
      <c r="I898" s="104"/>
      <c r="J898" s="105"/>
      <c r="K898" s="106"/>
      <c r="L898" s="116" t="s">
        <v>77</v>
      </c>
      <c r="M898" s="117" t="s">
        <v>137</v>
      </c>
      <c r="N898" s="118">
        <f t="shared" si="94"/>
        <v>0</v>
      </c>
      <c r="O898" s="118">
        <f t="shared" si="95"/>
        <v>0</v>
      </c>
      <c r="P898" s="119">
        <f>SUMIF(Virkedager!C:C,"&lt;" &amp; H898,Virkedager!A:A)-SUMIF(Virkedager!C:C,"&lt;" &amp; F898,Virkedager!A:A)</f>
        <v>0</v>
      </c>
      <c r="Q898" s="120" t="str">
        <f t="shared" si="96"/>
        <v>Operatøraksess</v>
      </c>
      <c r="R898" s="121">
        <f>MATCH(Q898,'SLA-parameter DRIFT'!A:A,0)</f>
        <v>16</v>
      </c>
      <c r="S898" s="118" t="e">
        <f>VLOOKUP(DATE(YEAR(F898),MONTH(F898),DAY(F898)),Virkedager!C:G,IF(E898="B",3,2),0)+INDEX('SLA-parameter DRIFT'!D:D,R898+2)</f>
        <v>#N/A</v>
      </c>
      <c r="T898" s="122" t="e">
        <f>VLOOKUP(DATE(YEAR(F898),MONTH(F898),DAY(F898)),Virkedager!C:G,2,0)+INDEX('SLA-parameter DRIFT'!B:B,R898+1)</f>
        <v>#N/A</v>
      </c>
      <c r="U898" s="173" t="e">
        <f>VLOOKUP(DATE(YEAR(F898),MONTH(F898),DAY(F898)),Virkedager!C:G,IF(E898="B",3,2)+INDEX('SLA-parameter DRIFT'!E:E,R898+0,0),0)+INDEX('SLA-parameter DRIFT'!D:D,R898+1)</f>
        <v>#N/A</v>
      </c>
      <c r="V898" s="122" t="e">
        <f>VLOOKUP(DATE(YEAR(F898),MONTH(F898),DAY(F898)),Virkedager!C:G,2,0)+INDEX('SLA-parameter DRIFT'!B:B,R898+2)</f>
        <v>#N/A</v>
      </c>
      <c r="W898" s="118" t="e">
        <f>VLOOKUP(DATE(YEAR(F898),MONTH(F898),DAY(F898)),Virkedager!C:G,IF(E898="B",4,3)+INDEX('SLA-parameter DRIFT'!E:E,R898+2,0),0)+INDEX('SLA-parameter DRIFT'!D:D,R898+2)</f>
        <v>#N/A</v>
      </c>
      <c r="X898" s="122" t="str">
        <f t="shared" si="97"/>
        <v/>
      </c>
      <c r="Y898" s="119">
        <f>SUMIF(Virkedager!C:C,"&lt;" &amp; H898,Virkedager!A:A)-SUMIF(Virkedager!C:C,"&lt;" &amp; X898,Virkedager!A:A)</f>
        <v>0</v>
      </c>
      <c r="Z898" s="121" t="str">
        <f t="shared" si="98"/>
        <v/>
      </c>
      <c r="AA898" s="123" t="str">
        <f t="shared" si="93"/>
        <v/>
      </c>
      <c r="AB898" s="124" t="str">
        <f t="shared" si="99"/>
        <v/>
      </c>
      <c r="AC898" s="172"/>
    </row>
    <row r="899" spans="2:29" ht="15" x14ac:dyDescent="0.25">
      <c r="B899" s="101"/>
      <c r="C899" s="102"/>
      <c r="D899" s="149"/>
      <c r="E899" s="150"/>
      <c r="F899" s="103"/>
      <c r="G899" s="104"/>
      <c r="H899" s="103"/>
      <c r="I899" s="104"/>
      <c r="J899" s="105"/>
      <c r="K899" s="106"/>
      <c r="L899" s="116" t="s">
        <v>77</v>
      </c>
      <c r="M899" s="117" t="s">
        <v>137</v>
      </c>
      <c r="N899" s="118">
        <f t="shared" si="94"/>
        <v>0</v>
      </c>
      <c r="O899" s="118">
        <f t="shared" si="95"/>
        <v>0</v>
      </c>
      <c r="P899" s="119">
        <f>SUMIF(Virkedager!C:C,"&lt;" &amp; H899,Virkedager!A:A)-SUMIF(Virkedager!C:C,"&lt;" &amp; F899,Virkedager!A:A)</f>
        <v>0</v>
      </c>
      <c r="Q899" s="120" t="str">
        <f t="shared" si="96"/>
        <v>Operatøraksess</v>
      </c>
      <c r="R899" s="121">
        <f>MATCH(Q899,'SLA-parameter DRIFT'!A:A,0)</f>
        <v>16</v>
      </c>
      <c r="S899" s="118" t="e">
        <f>VLOOKUP(DATE(YEAR(F899),MONTH(F899),DAY(F899)),Virkedager!C:G,IF(E899="B",3,2),0)+INDEX('SLA-parameter DRIFT'!D:D,R899+2)</f>
        <v>#N/A</v>
      </c>
      <c r="T899" s="122" t="e">
        <f>VLOOKUP(DATE(YEAR(F899),MONTH(F899),DAY(F899)),Virkedager!C:G,2,0)+INDEX('SLA-parameter DRIFT'!B:B,R899+1)</f>
        <v>#N/A</v>
      </c>
      <c r="U899" s="173" t="e">
        <f>VLOOKUP(DATE(YEAR(F899),MONTH(F899),DAY(F899)),Virkedager!C:G,IF(E899="B",3,2)+INDEX('SLA-parameter DRIFT'!E:E,R899+0,0),0)+INDEX('SLA-parameter DRIFT'!D:D,R899+1)</f>
        <v>#N/A</v>
      </c>
      <c r="V899" s="122" t="e">
        <f>VLOOKUP(DATE(YEAR(F899),MONTH(F899),DAY(F899)),Virkedager!C:G,2,0)+INDEX('SLA-parameter DRIFT'!B:B,R899+2)</f>
        <v>#N/A</v>
      </c>
      <c r="W899" s="118" t="e">
        <f>VLOOKUP(DATE(YEAR(F899),MONTH(F899),DAY(F899)),Virkedager!C:G,IF(E899="B",4,3)+INDEX('SLA-parameter DRIFT'!E:E,R899+2,0),0)+INDEX('SLA-parameter DRIFT'!D:D,R899+2)</f>
        <v>#N/A</v>
      </c>
      <c r="X899" s="122" t="str">
        <f t="shared" si="97"/>
        <v/>
      </c>
      <c r="Y899" s="119">
        <f>SUMIF(Virkedager!C:C,"&lt;" &amp; H899,Virkedager!A:A)-SUMIF(Virkedager!C:C,"&lt;" &amp; X899,Virkedager!A:A)</f>
        <v>0</v>
      </c>
      <c r="Z899" s="121" t="str">
        <f t="shared" si="98"/>
        <v/>
      </c>
      <c r="AA899" s="123" t="str">
        <f t="shared" si="93"/>
        <v/>
      </c>
      <c r="AB899" s="124" t="str">
        <f t="shared" si="99"/>
        <v/>
      </c>
      <c r="AC899" s="172"/>
    </row>
    <row r="900" spans="2:29" ht="15" x14ac:dyDescent="0.25">
      <c r="B900" s="101"/>
      <c r="C900" s="102"/>
      <c r="D900" s="149"/>
      <c r="E900" s="150"/>
      <c r="F900" s="103"/>
      <c r="G900" s="104"/>
      <c r="H900" s="103"/>
      <c r="I900" s="104"/>
      <c r="J900" s="105"/>
      <c r="K900" s="106"/>
      <c r="L900" s="116" t="s">
        <v>77</v>
      </c>
      <c r="M900" s="117" t="s">
        <v>137</v>
      </c>
      <c r="N900" s="118">
        <f t="shared" si="94"/>
        <v>0</v>
      </c>
      <c r="O900" s="118">
        <f t="shared" si="95"/>
        <v>0</v>
      </c>
      <c r="P900" s="119">
        <f>SUMIF(Virkedager!C:C,"&lt;" &amp; H900,Virkedager!A:A)-SUMIF(Virkedager!C:C,"&lt;" &amp; F900,Virkedager!A:A)</f>
        <v>0</v>
      </c>
      <c r="Q900" s="120" t="str">
        <f t="shared" si="96"/>
        <v>Operatøraksess</v>
      </c>
      <c r="R900" s="121">
        <f>MATCH(Q900,'SLA-parameter DRIFT'!A:A,0)</f>
        <v>16</v>
      </c>
      <c r="S900" s="118" t="e">
        <f>VLOOKUP(DATE(YEAR(F900),MONTH(F900),DAY(F900)),Virkedager!C:G,IF(E900="B",3,2),0)+INDEX('SLA-parameter DRIFT'!D:D,R900+2)</f>
        <v>#N/A</v>
      </c>
      <c r="T900" s="122" t="e">
        <f>VLOOKUP(DATE(YEAR(F900),MONTH(F900),DAY(F900)),Virkedager!C:G,2,0)+INDEX('SLA-parameter DRIFT'!B:B,R900+1)</f>
        <v>#N/A</v>
      </c>
      <c r="U900" s="173" t="e">
        <f>VLOOKUP(DATE(YEAR(F900),MONTH(F900),DAY(F900)),Virkedager!C:G,IF(E900="B",3,2)+INDEX('SLA-parameter DRIFT'!E:E,R900+0,0),0)+INDEX('SLA-parameter DRIFT'!D:D,R900+1)</f>
        <v>#N/A</v>
      </c>
      <c r="V900" s="122" t="e">
        <f>VLOOKUP(DATE(YEAR(F900),MONTH(F900),DAY(F900)),Virkedager!C:G,2,0)+INDEX('SLA-parameter DRIFT'!B:B,R900+2)</f>
        <v>#N/A</v>
      </c>
      <c r="W900" s="118" t="e">
        <f>VLOOKUP(DATE(YEAR(F900),MONTH(F900),DAY(F900)),Virkedager!C:G,IF(E900="B",4,3)+INDEX('SLA-parameter DRIFT'!E:E,R900+2,0),0)+INDEX('SLA-parameter DRIFT'!D:D,R900+2)</f>
        <v>#N/A</v>
      </c>
      <c r="X900" s="122" t="str">
        <f t="shared" si="97"/>
        <v/>
      </c>
      <c r="Y900" s="119">
        <f>SUMIF(Virkedager!C:C,"&lt;" &amp; H900,Virkedager!A:A)-SUMIF(Virkedager!C:C,"&lt;" &amp; X900,Virkedager!A:A)</f>
        <v>0</v>
      </c>
      <c r="Z900" s="121" t="str">
        <f t="shared" si="98"/>
        <v/>
      </c>
      <c r="AA900" s="123" t="str">
        <f t="shared" si="93"/>
        <v/>
      </c>
      <c r="AB900" s="124" t="str">
        <f t="shared" si="99"/>
        <v/>
      </c>
      <c r="AC900" s="172"/>
    </row>
    <row r="901" spans="2:29" ht="15" x14ac:dyDescent="0.25">
      <c r="B901" s="101"/>
      <c r="C901" s="102"/>
      <c r="D901" s="149"/>
      <c r="E901" s="150"/>
      <c r="F901" s="103"/>
      <c r="G901" s="104"/>
      <c r="H901" s="103"/>
      <c r="I901" s="104"/>
      <c r="J901" s="105"/>
      <c r="K901" s="106"/>
      <c r="L901" s="116" t="s">
        <v>77</v>
      </c>
      <c r="M901" s="117" t="s">
        <v>137</v>
      </c>
      <c r="N901" s="118">
        <f t="shared" si="94"/>
        <v>0</v>
      </c>
      <c r="O901" s="118">
        <f t="shared" si="95"/>
        <v>0</v>
      </c>
      <c r="P901" s="119">
        <f>SUMIF(Virkedager!C:C,"&lt;" &amp; H901,Virkedager!A:A)-SUMIF(Virkedager!C:C,"&lt;" &amp; F901,Virkedager!A:A)</f>
        <v>0</v>
      </c>
      <c r="Q901" s="120" t="str">
        <f t="shared" si="96"/>
        <v>Operatøraksess</v>
      </c>
      <c r="R901" s="121">
        <f>MATCH(Q901,'SLA-parameter DRIFT'!A:A,0)</f>
        <v>16</v>
      </c>
      <c r="S901" s="118" t="e">
        <f>VLOOKUP(DATE(YEAR(F901),MONTH(F901),DAY(F901)),Virkedager!C:G,IF(E901="B",3,2),0)+INDEX('SLA-parameter DRIFT'!D:D,R901+2)</f>
        <v>#N/A</v>
      </c>
      <c r="T901" s="122" t="e">
        <f>VLOOKUP(DATE(YEAR(F901),MONTH(F901),DAY(F901)),Virkedager!C:G,2,0)+INDEX('SLA-parameter DRIFT'!B:B,R901+1)</f>
        <v>#N/A</v>
      </c>
      <c r="U901" s="173" t="e">
        <f>VLOOKUP(DATE(YEAR(F901),MONTH(F901),DAY(F901)),Virkedager!C:G,IF(E901="B",3,2)+INDEX('SLA-parameter DRIFT'!E:E,R901+0,0),0)+INDEX('SLA-parameter DRIFT'!D:D,R901+1)</f>
        <v>#N/A</v>
      </c>
      <c r="V901" s="122" t="e">
        <f>VLOOKUP(DATE(YEAR(F901),MONTH(F901),DAY(F901)),Virkedager!C:G,2,0)+INDEX('SLA-parameter DRIFT'!B:B,R901+2)</f>
        <v>#N/A</v>
      </c>
      <c r="W901" s="118" t="e">
        <f>VLOOKUP(DATE(YEAR(F901),MONTH(F901),DAY(F901)),Virkedager!C:G,IF(E901="B",4,3)+INDEX('SLA-parameter DRIFT'!E:E,R901+2,0),0)+INDEX('SLA-parameter DRIFT'!D:D,R901+2)</f>
        <v>#N/A</v>
      </c>
      <c r="X901" s="122" t="str">
        <f t="shared" si="97"/>
        <v/>
      </c>
      <c r="Y901" s="119">
        <f>SUMIF(Virkedager!C:C,"&lt;" &amp; H901,Virkedager!A:A)-SUMIF(Virkedager!C:C,"&lt;" &amp; X901,Virkedager!A:A)</f>
        <v>0</v>
      </c>
      <c r="Z901" s="121" t="str">
        <f t="shared" si="98"/>
        <v/>
      </c>
      <c r="AA901" s="123" t="str">
        <f t="shared" ref="AA901:AA964" si="100">IF(ISBLANK(F901),"",IF(Z901,0,IF(Y901&gt;60,60,Y901)))</f>
        <v/>
      </c>
      <c r="AB901" s="124" t="str">
        <f t="shared" si="99"/>
        <v/>
      </c>
      <c r="AC901" s="172"/>
    </row>
    <row r="902" spans="2:29" ht="15" x14ac:dyDescent="0.25">
      <c r="B902" s="101"/>
      <c r="C902" s="102"/>
      <c r="D902" s="149"/>
      <c r="E902" s="150"/>
      <c r="F902" s="103"/>
      <c r="G902" s="104"/>
      <c r="H902" s="103"/>
      <c r="I902" s="104"/>
      <c r="J902" s="105"/>
      <c r="K902" s="106"/>
      <c r="L902" s="116" t="s">
        <v>77</v>
      </c>
      <c r="M902" s="117" t="s">
        <v>137</v>
      </c>
      <c r="N902" s="118">
        <f t="shared" si="94"/>
        <v>0</v>
      </c>
      <c r="O902" s="118">
        <f t="shared" si="95"/>
        <v>0</v>
      </c>
      <c r="P902" s="119">
        <f>SUMIF(Virkedager!C:C,"&lt;" &amp; H902,Virkedager!A:A)-SUMIF(Virkedager!C:C,"&lt;" &amp; F902,Virkedager!A:A)</f>
        <v>0</v>
      </c>
      <c r="Q902" s="120" t="str">
        <f t="shared" si="96"/>
        <v>Operatøraksess</v>
      </c>
      <c r="R902" s="121">
        <f>MATCH(Q902,'SLA-parameter DRIFT'!A:A,0)</f>
        <v>16</v>
      </c>
      <c r="S902" s="118" t="e">
        <f>VLOOKUP(DATE(YEAR(F902),MONTH(F902),DAY(F902)),Virkedager!C:G,IF(E902="B",3,2),0)+INDEX('SLA-parameter DRIFT'!D:D,R902+2)</f>
        <v>#N/A</v>
      </c>
      <c r="T902" s="122" t="e">
        <f>VLOOKUP(DATE(YEAR(F902),MONTH(F902),DAY(F902)),Virkedager!C:G,2,0)+INDEX('SLA-parameter DRIFT'!B:B,R902+1)</f>
        <v>#N/A</v>
      </c>
      <c r="U902" s="173" t="e">
        <f>VLOOKUP(DATE(YEAR(F902),MONTH(F902),DAY(F902)),Virkedager!C:G,IF(E902="B",3,2)+INDEX('SLA-parameter DRIFT'!E:E,R902+0,0),0)+INDEX('SLA-parameter DRIFT'!D:D,R902+1)</f>
        <v>#N/A</v>
      </c>
      <c r="V902" s="122" t="e">
        <f>VLOOKUP(DATE(YEAR(F902),MONTH(F902),DAY(F902)),Virkedager!C:G,2,0)+INDEX('SLA-parameter DRIFT'!B:B,R902+2)</f>
        <v>#N/A</v>
      </c>
      <c r="W902" s="118" t="e">
        <f>VLOOKUP(DATE(YEAR(F902),MONTH(F902),DAY(F902)),Virkedager!C:G,IF(E902="B",4,3)+INDEX('SLA-parameter DRIFT'!E:E,R902+2,0),0)+INDEX('SLA-parameter DRIFT'!D:D,R902+2)</f>
        <v>#N/A</v>
      </c>
      <c r="X902" s="122" t="str">
        <f t="shared" si="97"/>
        <v/>
      </c>
      <c r="Y902" s="119">
        <f>SUMIF(Virkedager!C:C,"&lt;" &amp; H902,Virkedager!A:A)-SUMIF(Virkedager!C:C,"&lt;" &amp; X902,Virkedager!A:A)</f>
        <v>0</v>
      </c>
      <c r="Z902" s="121" t="str">
        <f t="shared" si="98"/>
        <v/>
      </c>
      <c r="AA902" s="123" t="str">
        <f t="shared" si="100"/>
        <v/>
      </c>
      <c r="AB902" s="124" t="str">
        <f t="shared" si="99"/>
        <v/>
      </c>
      <c r="AC902" s="172"/>
    </row>
    <row r="903" spans="2:29" ht="15" x14ac:dyDescent="0.25">
      <c r="B903" s="101"/>
      <c r="C903" s="102"/>
      <c r="D903" s="149"/>
      <c r="E903" s="150"/>
      <c r="F903" s="103"/>
      <c r="G903" s="104"/>
      <c r="H903" s="103"/>
      <c r="I903" s="104"/>
      <c r="J903" s="105"/>
      <c r="K903" s="106"/>
      <c r="L903" s="116" t="s">
        <v>77</v>
      </c>
      <c r="M903" s="117" t="s">
        <v>137</v>
      </c>
      <c r="N903" s="118">
        <f t="shared" ref="N903:N966" si="101">DATE(YEAR(F903),MONTH(F903),DAY(F903))+TIME(HOUR(G903),MINUTE(G903),0)</f>
        <v>0</v>
      </c>
      <c r="O903" s="118">
        <f t="shared" ref="O903:O966" si="102">DATE(YEAR(H903),MONTH(H903),DAY(H903))+TIME(HOUR(I903),MINUTE(I903),0)</f>
        <v>0</v>
      </c>
      <c r="P903" s="119">
        <f>SUMIF(Virkedager!C:C,"&lt;" &amp; H903,Virkedager!A:A)-SUMIF(Virkedager!C:C,"&lt;" &amp; F903,Virkedager!A:A)</f>
        <v>0</v>
      </c>
      <c r="Q903" s="120" t="str">
        <f t="shared" ref="Q903:Q966" si="103">L903 &amp; IF(L903&lt;&gt;"Jara ADSL Basis",""," (" &amp; IF(AND(M903&lt;&gt;"Distrikt",M903&lt;&gt;""),"Sentralt","Distrikt") &amp; ")")</f>
        <v>Operatøraksess</v>
      </c>
      <c r="R903" s="121">
        <f>MATCH(Q903,'SLA-parameter DRIFT'!A:A,0)</f>
        <v>16</v>
      </c>
      <c r="S903" s="118" t="e">
        <f>VLOOKUP(DATE(YEAR(F903),MONTH(F903),DAY(F903)),Virkedager!C:G,IF(E903="B",3,2),0)+INDEX('SLA-parameter DRIFT'!D:D,R903+2)</f>
        <v>#N/A</v>
      </c>
      <c r="T903" s="122" t="e">
        <f>VLOOKUP(DATE(YEAR(F903),MONTH(F903),DAY(F903)),Virkedager!C:G,2,0)+INDEX('SLA-parameter DRIFT'!B:B,R903+1)</f>
        <v>#N/A</v>
      </c>
      <c r="U903" s="173" t="e">
        <f>VLOOKUP(DATE(YEAR(F903),MONTH(F903),DAY(F903)),Virkedager!C:G,IF(E903="B",3,2)+INDEX('SLA-parameter DRIFT'!E:E,R903+0,0),0)+INDEX('SLA-parameter DRIFT'!D:D,R903+1)</f>
        <v>#N/A</v>
      </c>
      <c r="V903" s="122" t="e">
        <f>VLOOKUP(DATE(YEAR(F903),MONTH(F903),DAY(F903)),Virkedager!C:G,2,0)+INDEX('SLA-parameter DRIFT'!B:B,R903+2)</f>
        <v>#N/A</v>
      </c>
      <c r="W903" s="118" t="e">
        <f>VLOOKUP(DATE(YEAR(F903),MONTH(F903),DAY(F903)),Virkedager!C:G,IF(E903="B",4,3)+INDEX('SLA-parameter DRIFT'!E:E,R903+2,0),0)+INDEX('SLA-parameter DRIFT'!D:D,R903+2)</f>
        <v>#N/A</v>
      </c>
      <c r="X903" s="122" t="str">
        <f t="shared" ref="X903:X966" si="104">IF(ISBLANK(F903),"",IF(N903&lt;T903,S903,IF(AND(T903&lt;=N903,N903&lt;V903),U903,IF(V903&lt;=N903,W903,0))))</f>
        <v/>
      </c>
      <c r="Y903" s="119">
        <f>SUMIF(Virkedager!C:C,"&lt;" &amp; H903,Virkedager!A:A)-SUMIF(Virkedager!C:C,"&lt;" &amp; X903,Virkedager!A:A)</f>
        <v>0</v>
      </c>
      <c r="Z903" s="121" t="str">
        <f t="shared" ref="Z903:Z966" si="105">IF(ISBLANK(F903),"",O903&lt;X903)</f>
        <v/>
      </c>
      <c r="AA903" s="123" t="str">
        <f t="shared" si="100"/>
        <v/>
      </c>
      <c r="AB903" s="124" t="str">
        <f t="shared" ref="AB903:AB966" si="106">IF(F903="","",IF(NOT(Z903),J903*0.06*AA903,0))</f>
        <v/>
      </c>
      <c r="AC903" s="172"/>
    </row>
    <row r="904" spans="2:29" ht="15" x14ac:dyDescent="0.25">
      <c r="B904" s="101"/>
      <c r="C904" s="102"/>
      <c r="D904" s="149"/>
      <c r="E904" s="150"/>
      <c r="F904" s="103"/>
      <c r="G904" s="104"/>
      <c r="H904" s="103"/>
      <c r="I904" s="104"/>
      <c r="J904" s="105"/>
      <c r="K904" s="106"/>
      <c r="L904" s="116" t="s">
        <v>77</v>
      </c>
      <c r="M904" s="117" t="s">
        <v>137</v>
      </c>
      <c r="N904" s="118">
        <f t="shared" si="101"/>
        <v>0</v>
      </c>
      <c r="O904" s="118">
        <f t="shared" si="102"/>
        <v>0</v>
      </c>
      <c r="P904" s="119">
        <f>SUMIF(Virkedager!C:C,"&lt;" &amp; H904,Virkedager!A:A)-SUMIF(Virkedager!C:C,"&lt;" &amp; F904,Virkedager!A:A)</f>
        <v>0</v>
      </c>
      <c r="Q904" s="120" t="str">
        <f t="shared" si="103"/>
        <v>Operatøraksess</v>
      </c>
      <c r="R904" s="121">
        <f>MATCH(Q904,'SLA-parameter DRIFT'!A:A,0)</f>
        <v>16</v>
      </c>
      <c r="S904" s="118" t="e">
        <f>VLOOKUP(DATE(YEAR(F904),MONTH(F904),DAY(F904)),Virkedager!C:G,IF(E904="B",3,2),0)+INDEX('SLA-parameter DRIFT'!D:D,R904+2)</f>
        <v>#N/A</v>
      </c>
      <c r="T904" s="122" t="e">
        <f>VLOOKUP(DATE(YEAR(F904),MONTH(F904),DAY(F904)),Virkedager!C:G,2,0)+INDEX('SLA-parameter DRIFT'!B:B,R904+1)</f>
        <v>#N/A</v>
      </c>
      <c r="U904" s="173" t="e">
        <f>VLOOKUP(DATE(YEAR(F904),MONTH(F904),DAY(F904)),Virkedager!C:G,IF(E904="B",3,2)+INDEX('SLA-parameter DRIFT'!E:E,R904+0,0),0)+INDEX('SLA-parameter DRIFT'!D:D,R904+1)</f>
        <v>#N/A</v>
      </c>
      <c r="V904" s="122" t="e">
        <f>VLOOKUP(DATE(YEAR(F904),MONTH(F904),DAY(F904)),Virkedager!C:G,2,0)+INDEX('SLA-parameter DRIFT'!B:B,R904+2)</f>
        <v>#N/A</v>
      </c>
      <c r="W904" s="118" t="e">
        <f>VLOOKUP(DATE(YEAR(F904),MONTH(F904),DAY(F904)),Virkedager!C:G,IF(E904="B",4,3)+INDEX('SLA-parameter DRIFT'!E:E,R904+2,0),0)+INDEX('SLA-parameter DRIFT'!D:D,R904+2)</f>
        <v>#N/A</v>
      </c>
      <c r="X904" s="122" t="str">
        <f t="shared" si="104"/>
        <v/>
      </c>
      <c r="Y904" s="119">
        <f>SUMIF(Virkedager!C:C,"&lt;" &amp; H904,Virkedager!A:A)-SUMIF(Virkedager!C:C,"&lt;" &amp; X904,Virkedager!A:A)</f>
        <v>0</v>
      </c>
      <c r="Z904" s="121" t="str">
        <f t="shared" si="105"/>
        <v/>
      </c>
      <c r="AA904" s="123" t="str">
        <f t="shared" si="100"/>
        <v/>
      </c>
      <c r="AB904" s="124" t="str">
        <f t="shared" si="106"/>
        <v/>
      </c>
      <c r="AC904" s="172"/>
    </row>
    <row r="905" spans="2:29" ht="15" x14ac:dyDescent="0.25">
      <c r="B905" s="101"/>
      <c r="C905" s="102"/>
      <c r="D905" s="149"/>
      <c r="E905" s="150"/>
      <c r="F905" s="103"/>
      <c r="G905" s="104"/>
      <c r="H905" s="103"/>
      <c r="I905" s="104"/>
      <c r="J905" s="105"/>
      <c r="K905" s="106"/>
      <c r="L905" s="116" t="s">
        <v>77</v>
      </c>
      <c r="M905" s="117" t="s">
        <v>137</v>
      </c>
      <c r="N905" s="118">
        <f t="shared" si="101"/>
        <v>0</v>
      </c>
      <c r="O905" s="118">
        <f t="shared" si="102"/>
        <v>0</v>
      </c>
      <c r="P905" s="119">
        <f>SUMIF(Virkedager!C:C,"&lt;" &amp; H905,Virkedager!A:A)-SUMIF(Virkedager!C:C,"&lt;" &amp; F905,Virkedager!A:A)</f>
        <v>0</v>
      </c>
      <c r="Q905" s="120" t="str">
        <f t="shared" si="103"/>
        <v>Operatøraksess</v>
      </c>
      <c r="R905" s="121">
        <f>MATCH(Q905,'SLA-parameter DRIFT'!A:A,0)</f>
        <v>16</v>
      </c>
      <c r="S905" s="118" t="e">
        <f>VLOOKUP(DATE(YEAR(F905),MONTH(F905),DAY(F905)),Virkedager!C:G,IF(E905="B",3,2),0)+INDEX('SLA-parameter DRIFT'!D:D,R905+2)</f>
        <v>#N/A</v>
      </c>
      <c r="T905" s="122" t="e">
        <f>VLOOKUP(DATE(YEAR(F905),MONTH(F905),DAY(F905)),Virkedager!C:G,2,0)+INDEX('SLA-parameter DRIFT'!B:B,R905+1)</f>
        <v>#N/A</v>
      </c>
      <c r="U905" s="173" t="e">
        <f>VLOOKUP(DATE(YEAR(F905),MONTH(F905),DAY(F905)),Virkedager!C:G,IF(E905="B",3,2)+INDEX('SLA-parameter DRIFT'!E:E,R905+0,0),0)+INDEX('SLA-parameter DRIFT'!D:D,R905+1)</f>
        <v>#N/A</v>
      </c>
      <c r="V905" s="122" t="e">
        <f>VLOOKUP(DATE(YEAR(F905),MONTH(F905),DAY(F905)),Virkedager!C:G,2,0)+INDEX('SLA-parameter DRIFT'!B:B,R905+2)</f>
        <v>#N/A</v>
      </c>
      <c r="W905" s="118" t="e">
        <f>VLOOKUP(DATE(YEAR(F905),MONTH(F905),DAY(F905)),Virkedager!C:G,IF(E905="B",4,3)+INDEX('SLA-parameter DRIFT'!E:E,R905+2,0),0)+INDEX('SLA-parameter DRIFT'!D:D,R905+2)</f>
        <v>#N/A</v>
      </c>
      <c r="X905" s="122" t="str">
        <f t="shared" si="104"/>
        <v/>
      </c>
      <c r="Y905" s="119">
        <f>SUMIF(Virkedager!C:C,"&lt;" &amp; H905,Virkedager!A:A)-SUMIF(Virkedager!C:C,"&lt;" &amp; X905,Virkedager!A:A)</f>
        <v>0</v>
      </c>
      <c r="Z905" s="121" t="str">
        <f t="shared" si="105"/>
        <v/>
      </c>
      <c r="AA905" s="123" t="str">
        <f t="shared" si="100"/>
        <v/>
      </c>
      <c r="AB905" s="124" t="str">
        <f t="shared" si="106"/>
        <v/>
      </c>
      <c r="AC905" s="172"/>
    </row>
    <row r="906" spans="2:29" ht="15" x14ac:dyDescent="0.25">
      <c r="B906" s="101"/>
      <c r="C906" s="102"/>
      <c r="D906" s="149"/>
      <c r="E906" s="150"/>
      <c r="F906" s="103"/>
      <c r="G906" s="104"/>
      <c r="H906" s="103"/>
      <c r="I906" s="104"/>
      <c r="J906" s="105"/>
      <c r="K906" s="106"/>
      <c r="L906" s="116" t="s">
        <v>77</v>
      </c>
      <c r="M906" s="117" t="s">
        <v>137</v>
      </c>
      <c r="N906" s="118">
        <f t="shared" si="101"/>
        <v>0</v>
      </c>
      <c r="O906" s="118">
        <f t="shared" si="102"/>
        <v>0</v>
      </c>
      <c r="P906" s="119">
        <f>SUMIF(Virkedager!C:C,"&lt;" &amp; H906,Virkedager!A:A)-SUMIF(Virkedager!C:C,"&lt;" &amp; F906,Virkedager!A:A)</f>
        <v>0</v>
      </c>
      <c r="Q906" s="120" t="str">
        <f t="shared" si="103"/>
        <v>Operatøraksess</v>
      </c>
      <c r="R906" s="121">
        <f>MATCH(Q906,'SLA-parameter DRIFT'!A:A,0)</f>
        <v>16</v>
      </c>
      <c r="S906" s="118" t="e">
        <f>VLOOKUP(DATE(YEAR(F906),MONTH(F906),DAY(F906)),Virkedager!C:G,IF(E906="B",3,2),0)+INDEX('SLA-parameter DRIFT'!D:D,R906+2)</f>
        <v>#N/A</v>
      </c>
      <c r="T906" s="122" t="e">
        <f>VLOOKUP(DATE(YEAR(F906),MONTH(F906),DAY(F906)),Virkedager!C:G,2,0)+INDEX('SLA-parameter DRIFT'!B:B,R906+1)</f>
        <v>#N/A</v>
      </c>
      <c r="U906" s="173" t="e">
        <f>VLOOKUP(DATE(YEAR(F906),MONTH(F906),DAY(F906)),Virkedager!C:G,IF(E906="B",3,2)+INDEX('SLA-parameter DRIFT'!E:E,R906+0,0),0)+INDEX('SLA-parameter DRIFT'!D:D,R906+1)</f>
        <v>#N/A</v>
      </c>
      <c r="V906" s="122" t="e">
        <f>VLOOKUP(DATE(YEAR(F906),MONTH(F906),DAY(F906)),Virkedager!C:G,2,0)+INDEX('SLA-parameter DRIFT'!B:B,R906+2)</f>
        <v>#N/A</v>
      </c>
      <c r="W906" s="118" t="e">
        <f>VLOOKUP(DATE(YEAR(F906),MONTH(F906),DAY(F906)),Virkedager!C:G,IF(E906="B",4,3)+INDEX('SLA-parameter DRIFT'!E:E,R906+2,0),0)+INDEX('SLA-parameter DRIFT'!D:D,R906+2)</f>
        <v>#N/A</v>
      </c>
      <c r="X906" s="122" t="str">
        <f t="shared" si="104"/>
        <v/>
      </c>
      <c r="Y906" s="119">
        <f>SUMIF(Virkedager!C:C,"&lt;" &amp; H906,Virkedager!A:A)-SUMIF(Virkedager!C:C,"&lt;" &amp; X906,Virkedager!A:A)</f>
        <v>0</v>
      </c>
      <c r="Z906" s="121" t="str">
        <f t="shared" si="105"/>
        <v/>
      </c>
      <c r="AA906" s="123" t="str">
        <f t="shared" si="100"/>
        <v/>
      </c>
      <c r="AB906" s="124" t="str">
        <f t="shared" si="106"/>
        <v/>
      </c>
      <c r="AC906" s="172"/>
    </row>
    <row r="907" spans="2:29" ht="15" x14ac:dyDescent="0.25">
      <c r="B907" s="101"/>
      <c r="C907" s="102"/>
      <c r="D907" s="149"/>
      <c r="E907" s="150"/>
      <c r="F907" s="103"/>
      <c r="G907" s="104"/>
      <c r="H907" s="103"/>
      <c r="I907" s="104"/>
      <c r="J907" s="105"/>
      <c r="K907" s="106"/>
      <c r="L907" s="116" t="s">
        <v>77</v>
      </c>
      <c r="M907" s="117" t="s">
        <v>137</v>
      </c>
      <c r="N907" s="118">
        <f t="shared" si="101"/>
        <v>0</v>
      </c>
      <c r="O907" s="118">
        <f t="shared" si="102"/>
        <v>0</v>
      </c>
      <c r="P907" s="119">
        <f>SUMIF(Virkedager!C:C,"&lt;" &amp; H907,Virkedager!A:A)-SUMIF(Virkedager!C:C,"&lt;" &amp; F907,Virkedager!A:A)</f>
        <v>0</v>
      </c>
      <c r="Q907" s="120" t="str">
        <f t="shared" si="103"/>
        <v>Operatøraksess</v>
      </c>
      <c r="R907" s="121">
        <f>MATCH(Q907,'SLA-parameter DRIFT'!A:A,0)</f>
        <v>16</v>
      </c>
      <c r="S907" s="118" t="e">
        <f>VLOOKUP(DATE(YEAR(F907),MONTH(F907),DAY(F907)),Virkedager!C:G,IF(E907="B",3,2),0)+INDEX('SLA-parameter DRIFT'!D:D,R907+2)</f>
        <v>#N/A</v>
      </c>
      <c r="T907" s="122" t="e">
        <f>VLOOKUP(DATE(YEAR(F907),MONTH(F907),DAY(F907)),Virkedager!C:G,2,0)+INDEX('SLA-parameter DRIFT'!B:B,R907+1)</f>
        <v>#N/A</v>
      </c>
      <c r="U907" s="173" t="e">
        <f>VLOOKUP(DATE(YEAR(F907),MONTH(F907),DAY(F907)),Virkedager!C:G,IF(E907="B",3,2)+INDEX('SLA-parameter DRIFT'!E:E,R907+0,0),0)+INDEX('SLA-parameter DRIFT'!D:D,R907+1)</f>
        <v>#N/A</v>
      </c>
      <c r="V907" s="122" t="e">
        <f>VLOOKUP(DATE(YEAR(F907),MONTH(F907),DAY(F907)),Virkedager!C:G,2,0)+INDEX('SLA-parameter DRIFT'!B:B,R907+2)</f>
        <v>#N/A</v>
      </c>
      <c r="W907" s="118" t="e">
        <f>VLOOKUP(DATE(YEAR(F907),MONTH(F907),DAY(F907)),Virkedager!C:G,IF(E907="B",4,3)+INDEX('SLA-parameter DRIFT'!E:E,R907+2,0),0)+INDEX('SLA-parameter DRIFT'!D:D,R907+2)</f>
        <v>#N/A</v>
      </c>
      <c r="X907" s="122" t="str">
        <f t="shared" si="104"/>
        <v/>
      </c>
      <c r="Y907" s="119">
        <f>SUMIF(Virkedager!C:C,"&lt;" &amp; H907,Virkedager!A:A)-SUMIF(Virkedager!C:C,"&lt;" &amp; X907,Virkedager!A:A)</f>
        <v>0</v>
      </c>
      <c r="Z907" s="121" t="str">
        <f t="shared" si="105"/>
        <v/>
      </c>
      <c r="AA907" s="123" t="str">
        <f t="shared" si="100"/>
        <v/>
      </c>
      <c r="AB907" s="124" t="str">
        <f t="shared" si="106"/>
        <v/>
      </c>
      <c r="AC907" s="172"/>
    </row>
    <row r="908" spans="2:29" ht="15" x14ac:dyDescent="0.25">
      <c r="B908" s="101"/>
      <c r="C908" s="102"/>
      <c r="D908" s="149"/>
      <c r="E908" s="150"/>
      <c r="F908" s="103"/>
      <c r="G908" s="104"/>
      <c r="H908" s="103"/>
      <c r="I908" s="104"/>
      <c r="J908" s="105"/>
      <c r="K908" s="106"/>
      <c r="L908" s="116" t="s">
        <v>77</v>
      </c>
      <c r="M908" s="117" t="s">
        <v>137</v>
      </c>
      <c r="N908" s="118">
        <f t="shared" si="101"/>
        <v>0</v>
      </c>
      <c r="O908" s="118">
        <f t="shared" si="102"/>
        <v>0</v>
      </c>
      <c r="P908" s="119">
        <f>SUMIF(Virkedager!C:C,"&lt;" &amp; H908,Virkedager!A:A)-SUMIF(Virkedager!C:C,"&lt;" &amp; F908,Virkedager!A:A)</f>
        <v>0</v>
      </c>
      <c r="Q908" s="120" t="str">
        <f t="shared" si="103"/>
        <v>Operatøraksess</v>
      </c>
      <c r="R908" s="121">
        <f>MATCH(Q908,'SLA-parameter DRIFT'!A:A,0)</f>
        <v>16</v>
      </c>
      <c r="S908" s="118" t="e">
        <f>VLOOKUP(DATE(YEAR(F908),MONTH(F908),DAY(F908)),Virkedager!C:G,IF(E908="B",3,2),0)+INDEX('SLA-parameter DRIFT'!D:D,R908+2)</f>
        <v>#N/A</v>
      </c>
      <c r="T908" s="122" t="e">
        <f>VLOOKUP(DATE(YEAR(F908),MONTH(F908),DAY(F908)),Virkedager!C:G,2,0)+INDEX('SLA-parameter DRIFT'!B:B,R908+1)</f>
        <v>#N/A</v>
      </c>
      <c r="U908" s="173" t="e">
        <f>VLOOKUP(DATE(YEAR(F908),MONTH(F908),DAY(F908)),Virkedager!C:G,IF(E908="B",3,2)+INDEX('SLA-parameter DRIFT'!E:E,R908+0,0),0)+INDEX('SLA-parameter DRIFT'!D:D,R908+1)</f>
        <v>#N/A</v>
      </c>
      <c r="V908" s="122" t="e">
        <f>VLOOKUP(DATE(YEAR(F908),MONTH(F908),DAY(F908)),Virkedager!C:G,2,0)+INDEX('SLA-parameter DRIFT'!B:B,R908+2)</f>
        <v>#N/A</v>
      </c>
      <c r="W908" s="118" t="e">
        <f>VLOOKUP(DATE(YEAR(F908),MONTH(F908),DAY(F908)),Virkedager!C:G,IF(E908="B",4,3)+INDEX('SLA-parameter DRIFT'!E:E,R908+2,0),0)+INDEX('SLA-parameter DRIFT'!D:D,R908+2)</f>
        <v>#N/A</v>
      </c>
      <c r="X908" s="122" t="str">
        <f t="shared" si="104"/>
        <v/>
      </c>
      <c r="Y908" s="119">
        <f>SUMIF(Virkedager!C:C,"&lt;" &amp; H908,Virkedager!A:A)-SUMIF(Virkedager!C:C,"&lt;" &amp; X908,Virkedager!A:A)</f>
        <v>0</v>
      </c>
      <c r="Z908" s="121" t="str">
        <f t="shared" si="105"/>
        <v/>
      </c>
      <c r="AA908" s="123" t="str">
        <f t="shared" si="100"/>
        <v/>
      </c>
      <c r="AB908" s="124" t="str">
        <f t="shared" si="106"/>
        <v/>
      </c>
      <c r="AC908" s="172"/>
    </row>
    <row r="909" spans="2:29" ht="15" x14ac:dyDescent="0.25">
      <c r="B909" s="101"/>
      <c r="C909" s="102"/>
      <c r="D909" s="149"/>
      <c r="E909" s="150"/>
      <c r="F909" s="103"/>
      <c r="G909" s="104"/>
      <c r="H909" s="103"/>
      <c r="I909" s="104"/>
      <c r="J909" s="105"/>
      <c r="K909" s="106"/>
      <c r="L909" s="116" t="s">
        <v>77</v>
      </c>
      <c r="M909" s="117" t="s">
        <v>137</v>
      </c>
      <c r="N909" s="118">
        <f t="shared" si="101"/>
        <v>0</v>
      </c>
      <c r="O909" s="118">
        <f t="shared" si="102"/>
        <v>0</v>
      </c>
      <c r="P909" s="119">
        <f>SUMIF(Virkedager!C:C,"&lt;" &amp; H909,Virkedager!A:A)-SUMIF(Virkedager!C:C,"&lt;" &amp; F909,Virkedager!A:A)</f>
        <v>0</v>
      </c>
      <c r="Q909" s="120" t="str">
        <f t="shared" si="103"/>
        <v>Operatøraksess</v>
      </c>
      <c r="R909" s="121">
        <f>MATCH(Q909,'SLA-parameter DRIFT'!A:A,0)</f>
        <v>16</v>
      </c>
      <c r="S909" s="118" t="e">
        <f>VLOOKUP(DATE(YEAR(F909),MONTH(F909),DAY(F909)),Virkedager!C:G,IF(E909="B",3,2),0)+INDEX('SLA-parameter DRIFT'!D:D,R909+2)</f>
        <v>#N/A</v>
      </c>
      <c r="T909" s="122" t="e">
        <f>VLOOKUP(DATE(YEAR(F909),MONTH(F909),DAY(F909)),Virkedager!C:G,2,0)+INDEX('SLA-parameter DRIFT'!B:B,R909+1)</f>
        <v>#N/A</v>
      </c>
      <c r="U909" s="173" t="e">
        <f>VLOOKUP(DATE(YEAR(F909),MONTH(F909),DAY(F909)),Virkedager!C:G,IF(E909="B",3,2)+INDEX('SLA-parameter DRIFT'!E:E,R909+0,0),0)+INDEX('SLA-parameter DRIFT'!D:D,R909+1)</f>
        <v>#N/A</v>
      </c>
      <c r="V909" s="122" t="e">
        <f>VLOOKUP(DATE(YEAR(F909),MONTH(F909),DAY(F909)),Virkedager!C:G,2,0)+INDEX('SLA-parameter DRIFT'!B:B,R909+2)</f>
        <v>#N/A</v>
      </c>
      <c r="W909" s="118" t="e">
        <f>VLOOKUP(DATE(YEAR(F909),MONTH(F909),DAY(F909)),Virkedager!C:G,IF(E909="B",4,3)+INDEX('SLA-parameter DRIFT'!E:E,R909+2,0),0)+INDEX('SLA-parameter DRIFT'!D:D,R909+2)</f>
        <v>#N/A</v>
      </c>
      <c r="X909" s="122" t="str">
        <f t="shared" si="104"/>
        <v/>
      </c>
      <c r="Y909" s="119">
        <f>SUMIF(Virkedager!C:C,"&lt;" &amp; H909,Virkedager!A:A)-SUMIF(Virkedager!C:C,"&lt;" &amp; X909,Virkedager!A:A)</f>
        <v>0</v>
      </c>
      <c r="Z909" s="121" t="str">
        <f t="shared" si="105"/>
        <v/>
      </c>
      <c r="AA909" s="123" t="str">
        <f t="shared" si="100"/>
        <v/>
      </c>
      <c r="AB909" s="124" t="str">
        <f t="shared" si="106"/>
        <v/>
      </c>
      <c r="AC909" s="172"/>
    </row>
    <row r="910" spans="2:29" ht="15" x14ac:dyDescent="0.25">
      <c r="B910" s="101"/>
      <c r="C910" s="102"/>
      <c r="D910" s="149"/>
      <c r="E910" s="150"/>
      <c r="F910" s="103"/>
      <c r="G910" s="104"/>
      <c r="H910" s="103"/>
      <c r="I910" s="104"/>
      <c r="J910" s="105"/>
      <c r="K910" s="106"/>
      <c r="L910" s="116" t="s">
        <v>77</v>
      </c>
      <c r="M910" s="117" t="s">
        <v>137</v>
      </c>
      <c r="N910" s="118">
        <f t="shared" si="101"/>
        <v>0</v>
      </c>
      <c r="O910" s="118">
        <f t="shared" si="102"/>
        <v>0</v>
      </c>
      <c r="P910" s="119">
        <f>SUMIF(Virkedager!C:C,"&lt;" &amp; H910,Virkedager!A:A)-SUMIF(Virkedager!C:C,"&lt;" &amp; F910,Virkedager!A:A)</f>
        <v>0</v>
      </c>
      <c r="Q910" s="120" t="str">
        <f t="shared" si="103"/>
        <v>Operatøraksess</v>
      </c>
      <c r="R910" s="121">
        <f>MATCH(Q910,'SLA-parameter DRIFT'!A:A,0)</f>
        <v>16</v>
      </c>
      <c r="S910" s="118" t="e">
        <f>VLOOKUP(DATE(YEAR(F910),MONTH(F910),DAY(F910)),Virkedager!C:G,IF(E910="B",3,2),0)+INDEX('SLA-parameter DRIFT'!D:D,R910+2)</f>
        <v>#N/A</v>
      </c>
      <c r="T910" s="122" t="e">
        <f>VLOOKUP(DATE(YEAR(F910),MONTH(F910),DAY(F910)),Virkedager!C:G,2,0)+INDEX('SLA-parameter DRIFT'!B:B,R910+1)</f>
        <v>#N/A</v>
      </c>
      <c r="U910" s="173" t="e">
        <f>VLOOKUP(DATE(YEAR(F910),MONTH(F910),DAY(F910)),Virkedager!C:G,IF(E910="B",3,2)+INDEX('SLA-parameter DRIFT'!E:E,R910+0,0),0)+INDEX('SLA-parameter DRIFT'!D:D,R910+1)</f>
        <v>#N/A</v>
      </c>
      <c r="V910" s="122" t="e">
        <f>VLOOKUP(DATE(YEAR(F910),MONTH(F910),DAY(F910)),Virkedager!C:G,2,0)+INDEX('SLA-parameter DRIFT'!B:B,R910+2)</f>
        <v>#N/A</v>
      </c>
      <c r="W910" s="118" t="e">
        <f>VLOOKUP(DATE(YEAR(F910),MONTH(F910),DAY(F910)),Virkedager!C:G,IF(E910="B",4,3)+INDEX('SLA-parameter DRIFT'!E:E,R910+2,0),0)+INDEX('SLA-parameter DRIFT'!D:D,R910+2)</f>
        <v>#N/A</v>
      </c>
      <c r="X910" s="122" t="str">
        <f t="shared" si="104"/>
        <v/>
      </c>
      <c r="Y910" s="119">
        <f>SUMIF(Virkedager!C:C,"&lt;" &amp; H910,Virkedager!A:A)-SUMIF(Virkedager!C:C,"&lt;" &amp; X910,Virkedager!A:A)</f>
        <v>0</v>
      </c>
      <c r="Z910" s="121" t="str">
        <f t="shared" si="105"/>
        <v/>
      </c>
      <c r="AA910" s="123" t="str">
        <f t="shared" si="100"/>
        <v/>
      </c>
      <c r="AB910" s="124" t="str">
        <f t="shared" si="106"/>
        <v/>
      </c>
      <c r="AC910" s="172"/>
    </row>
    <row r="911" spans="2:29" ht="15" x14ac:dyDescent="0.25">
      <c r="B911" s="101"/>
      <c r="C911" s="102"/>
      <c r="D911" s="149"/>
      <c r="E911" s="150"/>
      <c r="F911" s="103"/>
      <c r="G911" s="104"/>
      <c r="H911" s="103"/>
      <c r="I911" s="104"/>
      <c r="J911" s="105"/>
      <c r="K911" s="106"/>
      <c r="L911" s="116" t="s">
        <v>77</v>
      </c>
      <c r="M911" s="117" t="s">
        <v>137</v>
      </c>
      <c r="N911" s="118">
        <f t="shared" si="101"/>
        <v>0</v>
      </c>
      <c r="O911" s="118">
        <f t="shared" si="102"/>
        <v>0</v>
      </c>
      <c r="P911" s="119">
        <f>SUMIF(Virkedager!C:C,"&lt;" &amp; H911,Virkedager!A:A)-SUMIF(Virkedager!C:C,"&lt;" &amp; F911,Virkedager!A:A)</f>
        <v>0</v>
      </c>
      <c r="Q911" s="120" t="str">
        <f t="shared" si="103"/>
        <v>Operatøraksess</v>
      </c>
      <c r="R911" s="121">
        <f>MATCH(Q911,'SLA-parameter DRIFT'!A:A,0)</f>
        <v>16</v>
      </c>
      <c r="S911" s="118" t="e">
        <f>VLOOKUP(DATE(YEAR(F911),MONTH(F911),DAY(F911)),Virkedager!C:G,IF(E911="B",3,2),0)+INDEX('SLA-parameter DRIFT'!D:D,R911+2)</f>
        <v>#N/A</v>
      </c>
      <c r="T911" s="122" t="e">
        <f>VLOOKUP(DATE(YEAR(F911),MONTH(F911),DAY(F911)),Virkedager!C:G,2,0)+INDEX('SLA-parameter DRIFT'!B:B,R911+1)</f>
        <v>#N/A</v>
      </c>
      <c r="U911" s="173" t="e">
        <f>VLOOKUP(DATE(YEAR(F911),MONTH(F911),DAY(F911)),Virkedager!C:G,IF(E911="B",3,2)+INDEX('SLA-parameter DRIFT'!E:E,R911+0,0),0)+INDEX('SLA-parameter DRIFT'!D:D,R911+1)</f>
        <v>#N/A</v>
      </c>
      <c r="V911" s="122" t="e">
        <f>VLOOKUP(DATE(YEAR(F911),MONTH(F911),DAY(F911)),Virkedager!C:G,2,0)+INDEX('SLA-parameter DRIFT'!B:B,R911+2)</f>
        <v>#N/A</v>
      </c>
      <c r="W911" s="118" t="e">
        <f>VLOOKUP(DATE(YEAR(F911),MONTH(F911),DAY(F911)),Virkedager!C:G,IF(E911="B",4,3)+INDEX('SLA-parameter DRIFT'!E:E,R911+2,0),0)+INDEX('SLA-parameter DRIFT'!D:D,R911+2)</f>
        <v>#N/A</v>
      </c>
      <c r="X911" s="122" t="str">
        <f t="shared" si="104"/>
        <v/>
      </c>
      <c r="Y911" s="119">
        <f>SUMIF(Virkedager!C:C,"&lt;" &amp; H911,Virkedager!A:A)-SUMIF(Virkedager!C:C,"&lt;" &amp; X911,Virkedager!A:A)</f>
        <v>0</v>
      </c>
      <c r="Z911" s="121" t="str">
        <f t="shared" si="105"/>
        <v/>
      </c>
      <c r="AA911" s="123" t="str">
        <f t="shared" si="100"/>
        <v/>
      </c>
      <c r="AB911" s="124" t="str">
        <f t="shared" si="106"/>
        <v/>
      </c>
      <c r="AC911" s="172"/>
    </row>
    <row r="912" spans="2:29" ht="15" x14ac:dyDescent="0.25">
      <c r="B912" s="101"/>
      <c r="C912" s="102"/>
      <c r="D912" s="149"/>
      <c r="E912" s="150"/>
      <c r="F912" s="103"/>
      <c r="G912" s="104"/>
      <c r="H912" s="103"/>
      <c r="I912" s="104"/>
      <c r="J912" s="105"/>
      <c r="K912" s="106"/>
      <c r="L912" s="116" t="s">
        <v>77</v>
      </c>
      <c r="M912" s="117" t="s">
        <v>137</v>
      </c>
      <c r="N912" s="118">
        <f t="shared" si="101"/>
        <v>0</v>
      </c>
      <c r="O912" s="118">
        <f t="shared" si="102"/>
        <v>0</v>
      </c>
      <c r="P912" s="119">
        <f>SUMIF(Virkedager!C:C,"&lt;" &amp; H912,Virkedager!A:A)-SUMIF(Virkedager!C:C,"&lt;" &amp; F912,Virkedager!A:A)</f>
        <v>0</v>
      </c>
      <c r="Q912" s="120" t="str">
        <f t="shared" si="103"/>
        <v>Operatøraksess</v>
      </c>
      <c r="R912" s="121">
        <f>MATCH(Q912,'SLA-parameter DRIFT'!A:A,0)</f>
        <v>16</v>
      </c>
      <c r="S912" s="118" t="e">
        <f>VLOOKUP(DATE(YEAR(F912),MONTH(F912),DAY(F912)),Virkedager!C:G,IF(E912="B",3,2),0)+INDEX('SLA-parameter DRIFT'!D:D,R912+2)</f>
        <v>#N/A</v>
      </c>
      <c r="T912" s="122" t="e">
        <f>VLOOKUP(DATE(YEAR(F912),MONTH(F912),DAY(F912)),Virkedager!C:G,2,0)+INDEX('SLA-parameter DRIFT'!B:B,R912+1)</f>
        <v>#N/A</v>
      </c>
      <c r="U912" s="173" t="e">
        <f>VLOOKUP(DATE(YEAR(F912),MONTH(F912),DAY(F912)),Virkedager!C:G,IF(E912="B",3,2)+INDEX('SLA-parameter DRIFT'!E:E,R912+0,0),0)+INDEX('SLA-parameter DRIFT'!D:D,R912+1)</f>
        <v>#N/A</v>
      </c>
      <c r="V912" s="122" t="e">
        <f>VLOOKUP(DATE(YEAR(F912),MONTH(F912),DAY(F912)),Virkedager!C:G,2,0)+INDEX('SLA-parameter DRIFT'!B:B,R912+2)</f>
        <v>#N/A</v>
      </c>
      <c r="W912" s="118" t="e">
        <f>VLOOKUP(DATE(YEAR(F912),MONTH(F912),DAY(F912)),Virkedager!C:G,IF(E912="B",4,3)+INDEX('SLA-parameter DRIFT'!E:E,R912+2,0),0)+INDEX('SLA-parameter DRIFT'!D:D,R912+2)</f>
        <v>#N/A</v>
      </c>
      <c r="X912" s="122" t="str">
        <f t="shared" si="104"/>
        <v/>
      </c>
      <c r="Y912" s="119">
        <f>SUMIF(Virkedager!C:C,"&lt;" &amp; H912,Virkedager!A:A)-SUMIF(Virkedager!C:C,"&lt;" &amp; X912,Virkedager!A:A)</f>
        <v>0</v>
      </c>
      <c r="Z912" s="121" t="str">
        <f t="shared" si="105"/>
        <v/>
      </c>
      <c r="AA912" s="123" t="str">
        <f t="shared" si="100"/>
        <v/>
      </c>
      <c r="AB912" s="124" t="str">
        <f t="shared" si="106"/>
        <v/>
      </c>
      <c r="AC912" s="172"/>
    </row>
    <row r="913" spans="2:29" ht="15" x14ac:dyDescent="0.25">
      <c r="B913" s="101"/>
      <c r="C913" s="102"/>
      <c r="D913" s="149"/>
      <c r="E913" s="150"/>
      <c r="F913" s="103"/>
      <c r="G913" s="104"/>
      <c r="H913" s="103"/>
      <c r="I913" s="104"/>
      <c r="J913" s="105"/>
      <c r="K913" s="106"/>
      <c r="L913" s="116" t="s">
        <v>77</v>
      </c>
      <c r="M913" s="117" t="s">
        <v>137</v>
      </c>
      <c r="N913" s="118">
        <f t="shared" si="101"/>
        <v>0</v>
      </c>
      <c r="O913" s="118">
        <f t="shared" si="102"/>
        <v>0</v>
      </c>
      <c r="P913" s="119">
        <f>SUMIF(Virkedager!C:C,"&lt;" &amp; H913,Virkedager!A:A)-SUMIF(Virkedager!C:C,"&lt;" &amp; F913,Virkedager!A:A)</f>
        <v>0</v>
      </c>
      <c r="Q913" s="120" t="str">
        <f t="shared" si="103"/>
        <v>Operatøraksess</v>
      </c>
      <c r="R913" s="121">
        <f>MATCH(Q913,'SLA-parameter DRIFT'!A:A,0)</f>
        <v>16</v>
      </c>
      <c r="S913" s="118" t="e">
        <f>VLOOKUP(DATE(YEAR(F913),MONTH(F913),DAY(F913)),Virkedager!C:G,IF(E913="B",3,2),0)+INDEX('SLA-parameter DRIFT'!D:D,R913+2)</f>
        <v>#N/A</v>
      </c>
      <c r="T913" s="122" t="e">
        <f>VLOOKUP(DATE(YEAR(F913),MONTH(F913),DAY(F913)),Virkedager!C:G,2,0)+INDEX('SLA-parameter DRIFT'!B:B,R913+1)</f>
        <v>#N/A</v>
      </c>
      <c r="U913" s="173" t="e">
        <f>VLOOKUP(DATE(YEAR(F913),MONTH(F913),DAY(F913)),Virkedager!C:G,IF(E913="B",3,2)+INDEX('SLA-parameter DRIFT'!E:E,R913+0,0),0)+INDEX('SLA-parameter DRIFT'!D:D,R913+1)</f>
        <v>#N/A</v>
      </c>
      <c r="V913" s="122" t="e">
        <f>VLOOKUP(DATE(YEAR(F913),MONTH(F913),DAY(F913)),Virkedager!C:G,2,0)+INDEX('SLA-parameter DRIFT'!B:B,R913+2)</f>
        <v>#N/A</v>
      </c>
      <c r="W913" s="118" t="e">
        <f>VLOOKUP(DATE(YEAR(F913),MONTH(F913),DAY(F913)),Virkedager!C:G,IF(E913="B",4,3)+INDEX('SLA-parameter DRIFT'!E:E,R913+2,0),0)+INDEX('SLA-parameter DRIFT'!D:D,R913+2)</f>
        <v>#N/A</v>
      </c>
      <c r="X913" s="122" t="str">
        <f t="shared" si="104"/>
        <v/>
      </c>
      <c r="Y913" s="119">
        <f>SUMIF(Virkedager!C:C,"&lt;" &amp; H913,Virkedager!A:A)-SUMIF(Virkedager!C:C,"&lt;" &amp; X913,Virkedager!A:A)</f>
        <v>0</v>
      </c>
      <c r="Z913" s="121" t="str">
        <f t="shared" si="105"/>
        <v/>
      </c>
      <c r="AA913" s="123" t="str">
        <f t="shared" si="100"/>
        <v/>
      </c>
      <c r="AB913" s="124" t="str">
        <f t="shared" si="106"/>
        <v/>
      </c>
      <c r="AC913" s="172"/>
    </row>
    <row r="914" spans="2:29" ht="15" x14ac:dyDescent="0.25">
      <c r="B914" s="101"/>
      <c r="C914" s="102"/>
      <c r="D914" s="149"/>
      <c r="E914" s="150"/>
      <c r="F914" s="103"/>
      <c r="G914" s="104"/>
      <c r="H914" s="103"/>
      <c r="I914" s="104"/>
      <c r="J914" s="105"/>
      <c r="K914" s="106"/>
      <c r="L914" s="116" t="s">
        <v>77</v>
      </c>
      <c r="M914" s="117" t="s">
        <v>137</v>
      </c>
      <c r="N914" s="118">
        <f t="shared" si="101"/>
        <v>0</v>
      </c>
      <c r="O914" s="118">
        <f t="shared" si="102"/>
        <v>0</v>
      </c>
      <c r="P914" s="119">
        <f>SUMIF(Virkedager!C:C,"&lt;" &amp; H914,Virkedager!A:A)-SUMIF(Virkedager!C:C,"&lt;" &amp; F914,Virkedager!A:A)</f>
        <v>0</v>
      </c>
      <c r="Q914" s="120" t="str">
        <f t="shared" si="103"/>
        <v>Operatøraksess</v>
      </c>
      <c r="R914" s="121">
        <f>MATCH(Q914,'SLA-parameter DRIFT'!A:A,0)</f>
        <v>16</v>
      </c>
      <c r="S914" s="118" t="e">
        <f>VLOOKUP(DATE(YEAR(F914),MONTH(F914),DAY(F914)),Virkedager!C:G,IF(E914="B",3,2),0)+INDEX('SLA-parameter DRIFT'!D:D,R914+2)</f>
        <v>#N/A</v>
      </c>
      <c r="T914" s="122" t="e">
        <f>VLOOKUP(DATE(YEAR(F914),MONTH(F914),DAY(F914)),Virkedager!C:G,2,0)+INDEX('SLA-parameter DRIFT'!B:B,R914+1)</f>
        <v>#N/A</v>
      </c>
      <c r="U914" s="173" t="e">
        <f>VLOOKUP(DATE(YEAR(F914),MONTH(F914),DAY(F914)),Virkedager!C:G,IF(E914="B",3,2)+INDEX('SLA-parameter DRIFT'!E:E,R914+0,0),0)+INDEX('SLA-parameter DRIFT'!D:D,R914+1)</f>
        <v>#N/A</v>
      </c>
      <c r="V914" s="122" t="e">
        <f>VLOOKUP(DATE(YEAR(F914),MONTH(F914),DAY(F914)),Virkedager!C:G,2,0)+INDEX('SLA-parameter DRIFT'!B:B,R914+2)</f>
        <v>#N/A</v>
      </c>
      <c r="W914" s="118" t="e">
        <f>VLOOKUP(DATE(YEAR(F914),MONTH(F914),DAY(F914)),Virkedager!C:G,IF(E914="B",4,3)+INDEX('SLA-parameter DRIFT'!E:E,R914+2,0),0)+INDEX('SLA-parameter DRIFT'!D:D,R914+2)</f>
        <v>#N/A</v>
      </c>
      <c r="X914" s="122" t="str">
        <f t="shared" si="104"/>
        <v/>
      </c>
      <c r="Y914" s="119">
        <f>SUMIF(Virkedager!C:C,"&lt;" &amp; H914,Virkedager!A:A)-SUMIF(Virkedager!C:C,"&lt;" &amp; X914,Virkedager!A:A)</f>
        <v>0</v>
      </c>
      <c r="Z914" s="121" t="str">
        <f t="shared" si="105"/>
        <v/>
      </c>
      <c r="AA914" s="123" t="str">
        <f t="shared" si="100"/>
        <v/>
      </c>
      <c r="AB914" s="124" t="str">
        <f t="shared" si="106"/>
        <v/>
      </c>
      <c r="AC914" s="172"/>
    </row>
    <row r="915" spans="2:29" ht="15" x14ac:dyDescent="0.25">
      <c r="B915" s="101"/>
      <c r="C915" s="102"/>
      <c r="D915" s="149"/>
      <c r="E915" s="150"/>
      <c r="F915" s="103"/>
      <c r="G915" s="104"/>
      <c r="H915" s="103"/>
      <c r="I915" s="104"/>
      <c r="J915" s="105"/>
      <c r="K915" s="106"/>
      <c r="L915" s="116" t="s">
        <v>77</v>
      </c>
      <c r="M915" s="117" t="s">
        <v>137</v>
      </c>
      <c r="N915" s="118">
        <f t="shared" si="101"/>
        <v>0</v>
      </c>
      <c r="O915" s="118">
        <f t="shared" si="102"/>
        <v>0</v>
      </c>
      <c r="P915" s="119">
        <f>SUMIF(Virkedager!C:C,"&lt;" &amp; H915,Virkedager!A:A)-SUMIF(Virkedager!C:C,"&lt;" &amp; F915,Virkedager!A:A)</f>
        <v>0</v>
      </c>
      <c r="Q915" s="120" t="str">
        <f t="shared" si="103"/>
        <v>Operatøraksess</v>
      </c>
      <c r="R915" s="121">
        <f>MATCH(Q915,'SLA-parameter DRIFT'!A:A,0)</f>
        <v>16</v>
      </c>
      <c r="S915" s="118" t="e">
        <f>VLOOKUP(DATE(YEAR(F915),MONTH(F915),DAY(F915)),Virkedager!C:G,IF(E915="B",3,2),0)+INDEX('SLA-parameter DRIFT'!D:D,R915+2)</f>
        <v>#N/A</v>
      </c>
      <c r="T915" s="122" t="e">
        <f>VLOOKUP(DATE(YEAR(F915),MONTH(F915),DAY(F915)),Virkedager!C:G,2,0)+INDEX('SLA-parameter DRIFT'!B:B,R915+1)</f>
        <v>#N/A</v>
      </c>
      <c r="U915" s="173" t="e">
        <f>VLOOKUP(DATE(YEAR(F915),MONTH(F915),DAY(F915)),Virkedager!C:G,IF(E915="B",3,2)+INDEX('SLA-parameter DRIFT'!E:E,R915+0,0),0)+INDEX('SLA-parameter DRIFT'!D:D,R915+1)</f>
        <v>#N/A</v>
      </c>
      <c r="V915" s="122" t="e">
        <f>VLOOKUP(DATE(YEAR(F915),MONTH(F915),DAY(F915)),Virkedager!C:G,2,0)+INDEX('SLA-parameter DRIFT'!B:B,R915+2)</f>
        <v>#N/A</v>
      </c>
      <c r="W915" s="118" t="e">
        <f>VLOOKUP(DATE(YEAR(F915),MONTH(F915),DAY(F915)),Virkedager!C:G,IF(E915="B",4,3)+INDEX('SLA-parameter DRIFT'!E:E,R915+2,0),0)+INDEX('SLA-parameter DRIFT'!D:D,R915+2)</f>
        <v>#N/A</v>
      </c>
      <c r="X915" s="122" t="str">
        <f t="shared" si="104"/>
        <v/>
      </c>
      <c r="Y915" s="119">
        <f>SUMIF(Virkedager!C:C,"&lt;" &amp; H915,Virkedager!A:A)-SUMIF(Virkedager!C:C,"&lt;" &amp; X915,Virkedager!A:A)</f>
        <v>0</v>
      </c>
      <c r="Z915" s="121" t="str">
        <f t="shared" si="105"/>
        <v/>
      </c>
      <c r="AA915" s="123" t="str">
        <f t="shared" si="100"/>
        <v/>
      </c>
      <c r="AB915" s="124" t="str">
        <f t="shared" si="106"/>
        <v/>
      </c>
      <c r="AC915" s="172"/>
    </row>
    <row r="916" spans="2:29" ht="15" x14ac:dyDescent="0.25">
      <c r="B916" s="101"/>
      <c r="C916" s="102"/>
      <c r="D916" s="149"/>
      <c r="E916" s="150"/>
      <c r="F916" s="103"/>
      <c r="G916" s="104"/>
      <c r="H916" s="103"/>
      <c r="I916" s="104"/>
      <c r="J916" s="105"/>
      <c r="K916" s="106"/>
      <c r="L916" s="116" t="s">
        <v>77</v>
      </c>
      <c r="M916" s="117" t="s">
        <v>137</v>
      </c>
      <c r="N916" s="118">
        <f t="shared" si="101"/>
        <v>0</v>
      </c>
      <c r="O916" s="118">
        <f t="shared" si="102"/>
        <v>0</v>
      </c>
      <c r="P916" s="119">
        <f>SUMIF(Virkedager!C:C,"&lt;" &amp; H916,Virkedager!A:A)-SUMIF(Virkedager!C:C,"&lt;" &amp; F916,Virkedager!A:A)</f>
        <v>0</v>
      </c>
      <c r="Q916" s="120" t="str">
        <f t="shared" si="103"/>
        <v>Operatøraksess</v>
      </c>
      <c r="R916" s="121">
        <f>MATCH(Q916,'SLA-parameter DRIFT'!A:A,0)</f>
        <v>16</v>
      </c>
      <c r="S916" s="118" t="e">
        <f>VLOOKUP(DATE(YEAR(F916),MONTH(F916),DAY(F916)),Virkedager!C:G,IF(E916="B",3,2),0)+INDEX('SLA-parameter DRIFT'!D:D,R916+2)</f>
        <v>#N/A</v>
      </c>
      <c r="T916" s="122" t="e">
        <f>VLOOKUP(DATE(YEAR(F916),MONTH(F916),DAY(F916)),Virkedager!C:G,2,0)+INDEX('SLA-parameter DRIFT'!B:B,R916+1)</f>
        <v>#N/A</v>
      </c>
      <c r="U916" s="173" t="e">
        <f>VLOOKUP(DATE(YEAR(F916),MONTH(F916),DAY(F916)),Virkedager!C:G,IF(E916="B",3,2)+INDEX('SLA-parameter DRIFT'!E:E,R916+0,0),0)+INDEX('SLA-parameter DRIFT'!D:D,R916+1)</f>
        <v>#N/A</v>
      </c>
      <c r="V916" s="122" t="e">
        <f>VLOOKUP(DATE(YEAR(F916),MONTH(F916),DAY(F916)),Virkedager!C:G,2,0)+INDEX('SLA-parameter DRIFT'!B:B,R916+2)</f>
        <v>#N/A</v>
      </c>
      <c r="W916" s="118" t="e">
        <f>VLOOKUP(DATE(YEAR(F916),MONTH(F916),DAY(F916)),Virkedager!C:G,IF(E916="B",4,3)+INDEX('SLA-parameter DRIFT'!E:E,R916+2,0),0)+INDEX('SLA-parameter DRIFT'!D:D,R916+2)</f>
        <v>#N/A</v>
      </c>
      <c r="X916" s="122" t="str">
        <f t="shared" si="104"/>
        <v/>
      </c>
      <c r="Y916" s="119">
        <f>SUMIF(Virkedager!C:C,"&lt;" &amp; H916,Virkedager!A:A)-SUMIF(Virkedager!C:C,"&lt;" &amp; X916,Virkedager!A:A)</f>
        <v>0</v>
      </c>
      <c r="Z916" s="121" t="str">
        <f t="shared" si="105"/>
        <v/>
      </c>
      <c r="AA916" s="123" t="str">
        <f t="shared" si="100"/>
        <v/>
      </c>
      <c r="AB916" s="124" t="str">
        <f t="shared" si="106"/>
        <v/>
      </c>
      <c r="AC916" s="172"/>
    </row>
    <row r="917" spans="2:29" ht="15" x14ac:dyDescent="0.25">
      <c r="B917" s="101"/>
      <c r="C917" s="102"/>
      <c r="D917" s="149"/>
      <c r="E917" s="150"/>
      <c r="F917" s="103"/>
      <c r="G917" s="104"/>
      <c r="H917" s="103"/>
      <c r="I917" s="104"/>
      <c r="J917" s="105"/>
      <c r="K917" s="106"/>
      <c r="L917" s="116" t="s">
        <v>77</v>
      </c>
      <c r="M917" s="117" t="s">
        <v>137</v>
      </c>
      <c r="N917" s="118">
        <f t="shared" si="101"/>
        <v>0</v>
      </c>
      <c r="O917" s="118">
        <f t="shared" si="102"/>
        <v>0</v>
      </c>
      <c r="P917" s="119">
        <f>SUMIF(Virkedager!C:C,"&lt;" &amp; H917,Virkedager!A:A)-SUMIF(Virkedager!C:C,"&lt;" &amp; F917,Virkedager!A:A)</f>
        <v>0</v>
      </c>
      <c r="Q917" s="120" t="str">
        <f t="shared" si="103"/>
        <v>Operatøraksess</v>
      </c>
      <c r="R917" s="121">
        <f>MATCH(Q917,'SLA-parameter DRIFT'!A:A,0)</f>
        <v>16</v>
      </c>
      <c r="S917" s="118" t="e">
        <f>VLOOKUP(DATE(YEAR(F917),MONTH(F917),DAY(F917)),Virkedager!C:G,IF(E917="B",3,2),0)+INDEX('SLA-parameter DRIFT'!D:D,R917+2)</f>
        <v>#N/A</v>
      </c>
      <c r="T917" s="122" t="e">
        <f>VLOOKUP(DATE(YEAR(F917),MONTH(F917),DAY(F917)),Virkedager!C:G,2,0)+INDEX('SLA-parameter DRIFT'!B:B,R917+1)</f>
        <v>#N/A</v>
      </c>
      <c r="U917" s="173" t="e">
        <f>VLOOKUP(DATE(YEAR(F917),MONTH(F917),DAY(F917)),Virkedager!C:G,IF(E917="B",3,2)+INDEX('SLA-parameter DRIFT'!E:E,R917+0,0),0)+INDEX('SLA-parameter DRIFT'!D:D,R917+1)</f>
        <v>#N/A</v>
      </c>
      <c r="V917" s="122" t="e">
        <f>VLOOKUP(DATE(YEAR(F917),MONTH(F917),DAY(F917)),Virkedager!C:G,2,0)+INDEX('SLA-parameter DRIFT'!B:B,R917+2)</f>
        <v>#N/A</v>
      </c>
      <c r="W917" s="118" t="e">
        <f>VLOOKUP(DATE(YEAR(F917),MONTH(F917),DAY(F917)),Virkedager!C:G,IF(E917="B",4,3)+INDEX('SLA-parameter DRIFT'!E:E,R917+2,0),0)+INDEX('SLA-parameter DRIFT'!D:D,R917+2)</f>
        <v>#N/A</v>
      </c>
      <c r="X917" s="122" t="str">
        <f t="shared" si="104"/>
        <v/>
      </c>
      <c r="Y917" s="119">
        <f>SUMIF(Virkedager!C:C,"&lt;" &amp; H917,Virkedager!A:A)-SUMIF(Virkedager!C:C,"&lt;" &amp; X917,Virkedager!A:A)</f>
        <v>0</v>
      </c>
      <c r="Z917" s="121" t="str">
        <f t="shared" si="105"/>
        <v/>
      </c>
      <c r="AA917" s="123" t="str">
        <f t="shared" si="100"/>
        <v/>
      </c>
      <c r="AB917" s="124" t="str">
        <f t="shared" si="106"/>
        <v/>
      </c>
      <c r="AC917" s="172"/>
    </row>
    <row r="918" spans="2:29" ht="15" x14ac:dyDescent="0.25">
      <c r="B918" s="101"/>
      <c r="C918" s="102"/>
      <c r="D918" s="149"/>
      <c r="E918" s="150"/>
      <c r="F918" s="103"/>
      <c r="G918" s="104"/>
      <c r="H918" s="103"/>
      <c r="I918" s="104"/>
      <c r="J918" s="105"/>
      <c r="K918" s="106"/>
      <c r="L918" s="116" t="s">
        <v>77</v>
      </c>
      <c r="M918" s="117" t="s">
        <v>137</v>
      </c>
      <c r="N918" s="118">
        <f t="shared" si="101"/>
        <v>0</v>
      </c>
      <c r="O918" s="118">
        <f t="shared" si="102"/>
        <v>0</v>
      </c>
      <c r="P918" s="119">
        <f>SUMIF(Virkedager!C:C,"&lt;" &amp; H918,Virkedager!A:A)-SUMIF(Virkedager!C:C,"&lt;" &amp; F918,Virkedager!A:A)</f>
        <v>0</v>
      </c>
      <c r="Q918" s="120" t="str">
        <f t="shared" si="103"/>
        <v>Operatøraksess</v>
      </c>
      <c r="R918" s="121">
        <f>MATCH(Q918,'SLA-parameter DRIFT'!A:A,0)</f>
        <v>16</v>
      </c>
      <c r="S918" s="118" t="e">
        <f>VLOOKUP(DATE(YEAR(F918),MONTH(F918),DAY(F918)),Virkedager!C:G,IF(E918="B",3,2),0)+INDEX('SLA-parameter DRIFT'!D:D,R918+2)</f>
        <v>#N/A</v>
      </c>
      <c r="T918" s="122" t="e">
        <f>VLOOKUP(DATE(YEAR(F918),MONTH(F918),DAY(F918)),Virkedager!C:G,2,0)+INDEX('SLA-parameter DRIFT'!B:B,R918+1)</f>
        <v>#N/A</v>
      </c>
      <c r="U918" s="173" t="e">
        <f>VLOOKUP(DATE(YEAR(F918),MONTH(F918),DAY(F918)),Virkedager!C:G,IF(E918="B",3,2)+INDEX('SLA-parameter DRIFT'!E:E,R918+0,0),0)+INDEX('SLA-parameter DRIFT'!D:D,R918+1)</f>
        <v>#N/A</v>
      </c>
      <c r="V918" s="122" t="e">
        <f>VLOOKUP(DATE(YEAR(F918),MONTH(F918),DAY(F918)),Virkedager!C:G,2,0)+INDEX('SLA-parameter DRIFT'!B:B,R918+2)</f>
        <v>#N/A</v>
      </c>
      <c r="W918" s="118" t="e">
        <f>VLOOKUP(DATE(YEAR(F918),MONTH(F918),DAY(F918)),Virkedager!C:G,IF(E918="B",4,3)+INDEX('SLA-parameter DRIFT'!E:E,R918+2,0),0)+INDEX('SLA-parameter DRIFT'!D:D,R918+2)</f>
        <v>#N/A</v>
      </c>
      <c r="X918" s="122" t="str">
        <f t="shared" si="104"/>
        <v/>
      </c>
      <c r="Y918" s="119">
        <f>SUMIF(Virkedager!C:C,"&lt;" &amp; H918,Virkedager!A:A)-SUMIF(Virkedager!C:C,"&lt;" &amp; X918,Virkedager!A:A)</f>
        <v>0</v>
      </c>
      <c r="Z918" s="121" t="str">
        <f t="shared" si="105"/>
        <v/>
      </c>
      <c r="AA918" s="123" t="str">
        <f t="shared" si="100"/>
        <v/>
      </c>
      <c r="AB918" s="124" t="str">
        <f t="shared" si="106"/>
        <v/>
      </c>
      <c r="AC918" s="172"/>
    </row>
    <row r="919" spans="2:29" ht="15" x14ac:dyDescent="0.25">
      <c r="B919" s="101"/>
      <c r="C919" s="102"/>
      <c r="D919" s="149"/>
      <c r="E919" s="150"/>
      <c r="F919" s="103"/>
      <c r="G919" s="104"/>
      <c r="H919" s="103"/>
      <c r="I919" s="104"/>
      <c r="J919" s="105"/>
      <c r="K919" s="106"/>
      <c r="L919" s="116" t="s">
        <v>77</v>
      </c>
      <c r="M919" s="117" t="s">
        <v>137</v>
      </c>
      <c r="N919" s="118">
        <f t="shared" si="101"/>
        <v>0</v>
      </c>
      <c r="O919" s="118">
        <f t="shared" si="102"/>
        <v>0</v>
      </c>
      <c r="P919" s="119">
        <f>SUMIF(Virkedager!C:C,"&lt;" &amp; H919,Virkedager!A:A)-SUMIF(Virkedager!C:C,"&lt;" &amp; F919,Virkedager!A:A)</f>
        <v>0</v>
      </c>
      <c r="Q919" s="120" t="str">
        <f t="shared" si="103"/>
        <v>Operatøraksess</v>
      </c>
      <c r="R919" s="121">
        <f>MATCH(Q919,'SLA-parameter DRIFT'!A:A,0)</f>
        <v>16</v>
      </c>
      <c r="S919" s="118" t="e">
        <f>VLOOKUP(DATE(YEAR(F919),MONTH(F919),DAY(F919)),Virkedager!C:G,IF(E919="B",3,2),0)+INDEX('SLA-parameter DRIFT'!D:D,R919+2)</f>
        <v>#N/A</v>
      </c>
      <c r="T919" s="122" t="e">
        <f>VLOOKUP(DATE(YEAR(F919),MONTH(F919),DAY(F919)),Virkedager!C:G,2,0)+INDEX('SLA-parameter DRIFT'!B:B,R919+1)</f>
        <v>#N/A</v>
      </c>
      <c r="U919" s="173" t="e">
        <f>VLOOKUP(DATE(YEAR(F919),MONTH(F919),DAY(F919)),Virkedager!C:G,IF(E919="B",3,2)+INDEX('SLA-parameter DRIFT'!E:E,R919+0,0),0)+INDEX('SLA-parameter DRIFT'!D:D,R919+1)</f>
        <v>#N/A</v>
      </c>
      <c r="V919" s="122" t="e">
        <f>VLOOKUP(DATE(YEAR(F919),MONTH(F919),DAY(F919)),Virkedager!C:G,2,0)+INDEX('SLA-parameter DRIFT'!B:B,R919+2)</f>
        <v>#N/A</v>
      </c>
      <c r="W919" s="118" t="e">
        <f>VLOOKUP(DATE(YEAR(F919),MONTH(F919),DAY(F919)),Virkedager!C:G,IF(E919="B",4,3)+INDEX('SLA-parameter DRIFT'!E:E,R919+2,0),0)+INDEX('SLA-parameter DRIFT'!D:D,R919+2)</f>
        <v>#N/A</v>
      </c>
      <c r="X919" s="122" t="str">
        <f t="shared" si="104"/>
        <v/>
      </c>
      <c r="Y919" s="119">
        <f>SUMIF(Virkedager!C:C,"&lt;" &amp; H919,Virkedager!A:A)-SUMIF(Virkedager!C:C,"&lt;" &amp; X919,Virkedager!A:A)</f>
        <v>0</v>
      </c>
      <c r="Z919" s="121" t="str">
        <f t="shared" si="105"/>
        <v/>
      </c>
      <c r="AA919" s="123" t="str">
        <f t="shared" si="100"/>
        <v/>
      </c>
      <c r="AB919" s="124" t="str">
        <f t="shared" si="106"/>
        <v/>
      </c>
      <c r="AC919" s="172"/>
    </row>
    <row r="920" spans="2:29" ht="15" x14ac:dyDescent="0.25">
      <c r="B920" s="101"/>
      <c r="C920" s="102"/>
      <c r="D920" s="149"/>
      <c r="E920" s="150"/>
      <c r="F920" s="103"/>
      <c r="G920" s="104"/>
      <c r="H920" s="103"/>
      <c r="I920" s="104"/>
      <c r="J920" s="105"/>
      <c r="K920" s="106"/>
      <c r="L920" s="116" t="s">
        <v>77</v>
      </c>
      <c r="M920" s="117" t="s">
        <v>137</v>
      </c>
      <c r="N920" s="118">
        <f t="shared" si="101"/>
        <v>0</v>
      </c>
      <c r="O920" s="118">
        <f t="shared" si="102"/>
        <v>0</v>
      </c>
      <c r="P920" s="119">
        <f>SUMIF(Virkedager!C:C,"&lt;" &amp; H920,Virkedager!A:A)-SUMIF(Virkedager!C:C,"&lt;" &amp; F920,Virkedager!A:A)</f>
        <v>0</v>
      </c>
      <c r="Q920" s="120" t="str">
        <f t="shared" si="103"/>
        <v>Operatøraksess</v>
      </c>
      <c r="R920" s="121">
        <f>MATCH(Q920,'SLA-parameter DRIFT'!A:A,0)</f>
        <v>16</v>
      </c>
      <c r="S920" s="118" t="e">
        <f>VLOOKUP(DATE(YEAR(F920),MONTH(F920),DAY(F920)),Virkedager!C:G,IF(E920="B",3,2),0)+INDEX('SLA-parameter DRIFT'!D:D,R920+2)</f>
        <v>#N/A</v>
      </c>
      <c r="T920" s="122" t="e">
        <f>VLOOKUP(DATE(YEAR(F920),MONTH(F920),DAY(F920)),Virkedager!C:G,2,0)+INDEX('SLA-parameter DRIFT'!B:B,R920+1)</f>
        <v>#N/A</v>
      </c>
      <c r="U920" s="173" t="e">
        <f>VLOOKUP(DATE(YEAR(F920),MONTH(F920),DAY(F920)),Virkedager!C:G,IF(E920="B",3,2)+INDEX('SLA-parameter DRIFT'!E:E,R920+0,0),0)+INDEX('SLA-parameter DRIFT'!D:D,R920+1)</f>
        <v>#N/A</v>
      </c>
      <c r="V920" s="122" t="e">
        <f>VLOOKUP(DATE(YEAR(F920),MONTH(F920),DAY(F920)),Virkedager!C:G,2,0)+INDEX('SLA-parameter DRIFT'!B:B,R920+2)</f>
        <v>#N/A</v>
      </c>
      <c r="W920" s="118" t="e">
        <f>VLOOKUP(DATE(YEAR(F920),MONTH(F920),DAY(F920)),Virkedager!C:G,IF(E920="B",4,3)+INDEX('SLA-parameter DRIFT'!E:E,R920+2,0),0)+INDEX('SLA-parameter DRIFT'!D:D,R920+2)</f>
        <v>#N/A</v>
      </c>
      <c r="X920" s="122" t="str">
        <f t="shared" si="104"/>
        <v/>
      </c>
      <c r="Y920" s="119">
        <f>SUMIF(Virkedager!C:C,"&lt;" &amp; H920,Virkedager!A:A)-SUMIF(Virkedager!C:C,"&lt;" &amp; X920,Virkedager!A:A)</f>
        <v>0</v>
      </c>
      <c r="Z920" s="121" t="str">
        <f t="shared" si="105"/>
        <v/>
      </c>
      <c r="AA920" s="123" t="str">
        <f t="shared" si="100"/>
        <v/>
      </c>
      <c r="AB920" s="124" t="str">
        <f t="shared" si="106"/>
        <v/>
      </c>
      <c r="AC920" s="172"/>
    </row>
    <row r="921" spans="2:29" ht="15" x14ac:dyDescent="0.25">
      <c r="B921" s="101"/>
      <c r="C921" s="102"/>
      <c r="D921" s="149"/>
      <c r="E921" s="150"/>
      <c r="F921" s="103"/>
      <c r="G921" s="104"/>
      <c r="H921" s="103"/>
      <c r="I921" s="104"/>
      <c r="J921" s="105"/>
      <c r="K921" s="106"/>
      <c r="L921" s="116" t="s">
        <v>77</v>
      </c>
      <c r="M921" s="117" t="s">
        <v>137</v>
      </c>
      <c r="N921" s="118">
        <f t="shared" si="101"/>
        <v>0</v>
      </c>
      <c r="O921" s="118">
        <f t="shared" si="102"/>
        <v>0</v>
      </c>
      <c r="P921" s="119">
        <f>SUMIF(Virkedager!C:C,"&lt;" &amp; H921,Virkedager!A:A)-SUMIF(Virkedager!C:C,"&lt;" &amp; F921,Virkedager!A:A)</f>
        <v>0</v>
      </c>
      <c r="Q921" s="120" t="str">
        <f t="shared" si="103"/>
        <v>Operatøraksess</v>
      </c>
      <c r="R921" s="121">
        <f>MATCH(Q921,'SLA-parameter DRIFT'!A:A,0)</f>
        <v>16</v>
      </c>
      <c r="S921" s="118" t="e">
        <f>VLOOKUP(DATE(YEAR(F921),MONTH(F921),DAY(F921)),Virkedager!C:G,IF(E921="B",3,2),0)+INDEX('SLA-parameter DRIFT'!D:D,R921+2)</f>
        <v>#N/A</v>
      </c>
      <c r="T921" s="122" t="e">
        <f>VLOOKUP(DATE(YEAR(F921),MONTH(F921),DAY(F921)),Virkedager!C:G,2,0)+INDEX('SLA-parameter DRIFT'!B:B,R921+1)</f>
        <v>#N/A</v>
      </c>
      <c r="U921" s="173" t="e">
        <f>VLOOKUP(DATE(YEAR(F921),MONTH(F921),DAY(F921)),Virkedager!C:G,IF(E921="B",3,2)+INDEX('SLA-parameter DRIFT'!E:E,R921+0,0),0)+INDEX('SLA-parameter DRIFT'!D:D,R921+1)</f>
        <v>#N/A</v>
      </c>
      <c r="V921" s="122" t="e">
        <f>VLOOKUP(DATE(YEAR(F921),MONTH(F921),DAY(F921)),Virkedager!C:G,2,0)+INDEX('SLA-parameter DRIFT'!B:B,R921+2)</f>
        <v>#N/A</v>
      </c>
      <c r="W921" s="118" t="e">
        <f>VLOOKUP(DATE(YEAR(F921),MONTH(F921),DAY(F921)),Virkedager!C:G,IF(E921="B",4,3)+INDEX('SLA-parameter DRIFT'!E:E,R921+2,0),0)+INDEX('SLA-parameter DRIFT'!D:D,R921+2)</f>
        <v>#N/A</v>
      </c>
      <c r="X921" s="122" t="str">
        <f t="shared" si="104"/>
        <v/>
      </c>
      <c r="Y921" s="119">
        <f>SUMIF(Virkedager!C:C,"&lt;" &amp; H921,Virkedager!A:A)-SUMIF(Virkedager!C:C,"&lt;" &amp; X921,Virkedager!A:A)</f>
        <v>0</v>
      </c>
      <c r="Z921" s="121" t="str">
        <f t="shared" si="105"/>
        <v/>
      </c>
      <c r="AA921" s="123" t="str">
        <f t="shared" si="100"/>
        <v/>
      </c>
      <c r="AB921" s="124" t="str">
        <f t="shared" si="106"/>
        <v/>
      </c>
      <c r="AC921" s="172"/>
    </row>
    <row r="922" spans="2:29" ht="15" x14ac:dyDescent="0.25">
      <c r="B922" s="101"/>
      <c r="C922" s="102"/>
      <c r="D922" s="149"/>
      <c r="E922" s="150"/>
      <c r="F922" s="103"/>
      <c r="G922" s="104"/>
      <c r="H922" s="103"/>
      <c r="I922" s="104"/>
      <c r="J922" s="105"/>
      <c r="K922" s="106"/>
      <c r="L922" s="116" t="s">
        <v>77</v>
      </c>
      <c r="M922" s="117" t="s">
        <v>137</v>
      </c>
      <c r="N922" s="118">
        <f t="shared" si="101"/>
        <v>0</v>
      </c>
      <c r="O922" s="118">
        <f t="shared" si="102"/>
        <v>0</v>
      </c>
      <c r="P922" s="119">
        <f>SUMIF(Virkedager!C:C,"&lt;" &amp; H922,Virkedager!A:A)-SUMIF(Virkedager!C:C,"&lt;" &amp; F922,Virkedager!A:A)</f>
        <v>0</v>
      </c>
      <c r="Q922" s="120" t="str">
        <f t="shared" si="103"/>
        <v>Operatøraksess</v>
      </c>
      <c r="R922" s="121">
        <f>MATCH(Q922,'SLA-parameter DRIFT'!A:A,0)</f>
        <v>16</v>
      </c>
      <c r="S922" s="118" t="e">
        <f>VLOOKUP(DATE(YEAR(F922),MONTH(F922),DAY(F922)),Virkedager!C:G,IF(E922="B",3,2),0)+INDEX('SLA-parameter DRIFT'!D:D,R922+2)</f>
        <v>#N/A</v>
      </c>
      <c r="T922" s="122" t="e">
        <f>VLOOKUP(DATE(YEAR(F922),MONTH(F922),DAY(F922)),Virkedager!C:G,2,0)+INDEX('SLA-parameter DRIFT'!B:B,R922+1)</f>
        <v>#N/A</v>
      </c>
      <c r="U922" s="173" t="e">
        <f>VLOOKUP(DATE(YEAR(F922),MONTH(F922),DAY(F922)),Virkedager!C:G,IF(E922="B",3,2)+INDEX('SLA-parameter DRIFT'!E:E,R922+0,0),0)+INDEX('SLA-parameter DRIFT'!D:D,R922+1)</f>
        <v>#N/A</v>
      </c>
      <c r="V922" s="122" t="e">
        <f>VLOOKUP(DATE(YEAR(F922),MONTH(F922),DAY(F922)),Virkedager!C:G,2,0)+INDEX('SLA-parameter DRIFT'!B:B,R922+2)</f>
        <v>#N/A</v>
      </c>
      <c r="W922" s="118" t="e">
        <f>VLOOKUP(DATE(YEAR(F922),MONTH(F922),DAY(F922)),Virkedager!C:G,IF(E922="B",4,3)+INDEX('SLA-parameter DRIFT'!E:E,R922+2,0),0)+INDEX('SLA-parameter DRIFT'!D:D,R922+2)</f>
        <v>#N/A</v>
      </c>
      <c r="X922" s="122" t="str">
        <f t="shared" si="104"/>
        <v/>
      </c>
      <c r="Y922" s="119">
        <f>SUMIF(Virkedager!C:C,"&lt;" &amp; H922,Virkedager!A:A)-SUMIF(Virkedager!C:C,"&lt;" &amp; X922,Virkedager!A:A)</f>
        <v>0</v>
      </c>
      <c r="Z922" s="121" t="str">
        <f t="shared" si="105"/>
        <v/>
      </c>
      <c r="AA922" s="123" t="str">
        <f t="shared" si="100"/>
        <v/>
      </c>
      <c r="AB922" s="124" t="str">
        <f t="shared" si="106"/>
        <v/>
      </c>
      <c r="AC922" s="172"/>
    </row>
    <row r="923" spans="2:29" ht="15" x14ac:dyDescent="0.25">
      <c r="B923" s="101"/>
      <c r="C923" s="102"/>
      <c r="D923" s="149"/>
      <c r="E923" s="150"/>
      <c r="F923" s="103"/>
      <c r="G923" s="104"/>
      <c r="H923" s="103"/>
      <c r="I923" s="104"/>
      <c r="J923" s="105"/>
      <c r="K923" s="106"/>
      <c r="L923" s="116" t="s">
        <v>77</v>
      </c>
      <c r="M923" s="117" t="s">
        <v>137</v>
      </c>
      <c r="N923" s="118">
        <f t="shared" si="101"/>
        <v>0</v>
      </c>
      <c r="O923" s="118">
        <f t="shared" si="102"/>
        <v>0</v>
      </c>
      <c r="P923" s="119">
        <f>SUMIF(Virkedager!C:C,"&lt;" &amp; H923,Virkedager!A:A)-SUMIF(Virkedager!C:C,"&lt;" &amp; F923,Virkedager!A:A)</f>
        <v>0</v>
      </c>
      <c r="Q923" s="120" t="str">
        <f t="shared" si="103"/>
        <v>Operatøraksess</v>
      </c>
      <c r="R923" s="121">
        <f>MATCH(Q923,'SLA-parameter DRIFT'!A:A,0)</f>
        <v>16</v>
      </c>
      <c r="S923" s="118" t="e">
        <f>VLOOKUP(DATE(YEAR(F923),MONTH(F923),DAY(F923)),Virkedager!C:G,IF(E923="B",3,2),0)+INDEX('SLA-parameter DRIFT'!D:D,R923+2)</f>
        <v>#N/A</v>
      </c>
      <c r="T923" s="122" t="e">
        <f>VLOOKUP(DATE(YEAR(F923),MONTH(F923),DAY(F923)),Virkedager!C:G,2,0)+INDEX('SLA-parameter DRIFT'!B:B,R923+1)</f>
        <v>#N/A</v>
      </c>
      <c r="U923" s="173" t="e">
        <f>VLOOKUP(DATE(YEAR(F923),MONTH(F923),DAY(F923)),Virkedager!C:G,IF(E923="B",3,2)+INDEX('SLA-parameter DRIFT'!E:E,R923+0,0),0)+INDEX('SLA-parameter DRIFT'!D:D,R923+1)</f>
        <v>#N/A</v>
      </c>
      <c r="V923" s="122" t="e">
        <f>VLOOKUP(DATE(YEAR(F923),MONTH(F923),DAY(F923)),Virkedager!C:G,2,0)+INDEX('SLA-parameter DRIFT'!B:B,R923+2)</f>
        <v>#N/A</v>
      </c>
      <c r="W923" s="118" t="e">
        <f>VLOOKUP(DATE(YEAR(F923),MONTH(F923),DAY(F923)),Virkedager!C:G,IF(E923="B",4,3)+INDEX('SLA-parameter DRIFT'!E:E,R923+2,0),0)+INDEX('SLA-parameter DRIFT'!D:D,R923+2)</f>
        <v>#N/A</v>
      </c>
      <c r="X923" s="122" t="str">
        <f t="shared" si="104"/>
        <v/>
      </c>
      <c r="Y923" s="119">
        <f>SUMIF(Virkedager!C:C,"&lt;" &amp; H923,Virkedager!A:A)-SUMIF(Virkedager!C:C,"&lt;" &amp; X923,Virkedager!A:A)</f>
        <v>0</v>
      </c>
      <c r="Z923" s="121" t="str">
        <f t="shared" si="105"/>
        <v/>
      </c>
      <c r="AA923" s="123" t="str">
        <f t="shared" si="100"/>
        <v/>
      </c>
      <c r="AB923" s="124" t="str">
        <f t="shared" si="106"/>
        <v/>
      </c>
      <c r="AC923" s="172"/>
    </row>
    <row r="924" spans="2:29" ht="15" x14ac:dyDescent="0.25">
      <c r="B924" s="101"/>
      <c r="C924" s="102"/>
      <c r="D924" s="149"/>
      <c r="E924" s="150"/>
      <c r="F924" s="103"/>
      <c r="G924" s="104"/>
      <c r="H924" s="103"/>
      <c r="I924" s="104"/>
      <c r="J924" s="105"/>
      <c r="K924" s="106"/>
      <c r="L924" s="116" t="s">
        <v>77</v>
      </c>
      <c r="M924" s="117" t="s">
        <v>137</v>
      </c>
      <c r="N924" s="118">
        <f t="shared" si="101"/>
        <v>0</v>
      </c>
      <c r="O924" s="118">
        <f t="shared" si="102"/>
        <v>0</v>
      </c>
      <c r="P924" s="119">
        <f>SUMIF(Virkedager!C:C,"&lt;" &amp; H924,Virkedager!A:A)-SUMIF(Virkedager!C:C,"&lt;" &amp; F924,Virkedager!A:A)</f>
        <v>0</v>
      </c>
      <c r="Q924" s="120" t="str">
        <f t="shared" si="103"/>
        <v>Operatøraksess</v>
      </c>
      <c r="R924" s="121">
        <f>MATCH(Q924,'SLA-parameter DRIFT'!A:A,0)</f>
        <v>16</v>
      </c>
      <c r="S924" s="118" t="e">
        <f>VLOOKUP(DATE(YEAR(F924),MONTH(F924),DAY(F924)),Virkedager!C:G,IF(E924="B",3,2),0)+INDEX('SLA-parameter DRIFT'!D:D,R924+2)</f>
        <v>#N/A</v>
      </c>
      <c r="T924" s="122" t="e">
        <f>VLOOKUP(DATE(YEAR(F924),MONTH(F924),DAY(F924)),Virkedager!C:G,2,0)+INDEX('SLA-parameter DRIFT'!B:B,R924+1)</f>
        <v>#N/A</v>
      </c>
      <c r="U924" s="173" t="e">
        <f>VLOOKUP(DATE(YEAR(F924),MONTH(F924),DAY(F924)),Virkedager!C:G,IF(E924="B",3,2)+INDEX('SLA-parameter DRIFT'!E:E,R924+0,0),0)+INDEX('SLA-parameter DRIFT'!D:D,R924+1)</f>
        <v>#N/A</v>
      </c>
      <c r="V924" s="122" t="e">
        <f>VLOOKUP(DATE(YEAR(F924),MONTH(F924),DAY(F924)),Virkedager!C:G,2,0)+INDEX('SLA-parameter DRIFT'!B:B,R924+2)</f>
        <v>#N/A</v>
      </c>
      <c r="W924" s="118" t="e">
        <f>VLOOKUP(DATE(YEAR(F924),MONTH(F924),DAY(F924)),Virkedager!C:G,IF(E924="B",4,3)+INDEX('SLA-parameter DRIFT'!E:E,R924+2,0),0)+INDEX('SLA-parameter DRIFT'!D:D,R924+2)</f>
        <v>#N/A</v>
      </c>
      <c r="X924" s="122" t="str">
        <f t="shared" si="104"/>
        <v/>
      </c>
      <c r="Y924" s="119">
        <f>SUMIF(Virkedager!C:C,"&lt;" &amp; H924,Virkedager!A:A)-SUMIF(Virkedager!C:C,"&lt;" &amp; X924,Virkedager!A:A)</f>
        <v>0</v>
      </c>
      <c r="Z924" s="121" t="str">
        <f t="shared" si="105"/>
        <v/>
      </c>
      <c r="AA924" s="123" t="str">
        <f t="shared" si="100"/>
        <v/>
      </c>
      <c r="AB924" s="124" t="str">
        <f t="shared" si="106"/>
        <v/>
      </c>
      <c r="AC924" s="172"/>
    </row>
    <row r="925" spans="2:29" ht="15" x14ac:dyDescent="0.25">
      <c r="B925" s="101"/>
      <c r="C925" s="102"/>
      <c r="D925" s="149"/>
      <c r="E925" s="150"/>
      <c r="F925" s="103"/>
      <c r="G925" s="104"/>
      <c r="H925" s="103"/>
      <c r="I925" s="104"/>
      <c r="J925" s="105"/>
      <c r="K925" s="106"/>
      <c r="L925" s="116" t="s">
        <v>77</v>
      </c>
      <c r="M925" s="117" t="s">
        <v>137</v>
      </c>
      <c r="N925" s="118">
        <f t="shared" si="101"/>
        <v>0</v>
      </c>
      <c r="O925" s="118">
        <f t="shared" si="102"/>
        <v>0</v>
      </c>
      <c r="P925" s="119">
        <f>SUMIF(Virkedager!C:C,"&lt;" &amp; H925,Virkedager!A:A)-SUMIF(Virkedager!C:C,"&lt;" &amp; F925,Virkedager!A:A)</f>
        <v>0</v>
      </c>
      <c r="Q925" s="120" t="str">
        <f t="shared" si="103"/>
        <v>Operatøraksess</v>
      </c>
      <c r="R925" s="121">
        <f>MATCH(Q925,'SLA-parameter DRIFT'!A:A,0)</f>
        <v>16</v>
      </c>
      <c r="S925" s="118" t="e">
        <f>VLOOKUP(DATE(YEAR(F925),MONTH(F925),DAY(F925)),Virkedager!C:G,IF(E925="B",3,2),0)+INDEX('SLA-parameter DRIFT'!D:D,R925+2)</f>
        <v>#N/A</v>
      </c>
      <c r="T925" s="122" t="e">
        <f>VLOOKUP(DATE(YEAR(F925),MONTH(F925),DAY(F925)),Virkedager!C:G,2,0)+INDEX('SLA-parameter DRIFT'!B:B,R925+1)</f>
        <v>#N/A</v>
      </c>
      <c r="U925" s="173" t="e">
        <f>VLOOKUP(DATE(YEAR(F925),MONTH(F925),DAY(F925)),Virkedager!C:G,IF(E925="B",3,2)+INDEX('SLA-parameter DRIFT'!E:E,R925+0,0),0)+INDEX('SLA-parameter DRIFT'!D:D,R925+1)</f>
        <v>#N/A</v>
      </c>
      <c r="V925" s="122" t="e">
        <f>VLOOKUP(DATE(YEAR(F925),MONTH(F925),DAY(F925)),Virkedager!C:G,2,0)+INDEX('SLA-parameter DRIFT'!B:B,R925+2)</f>
        <v>#N/A</v>
      </c>
      <c r="W925" s="118" t="e">
        <f>VLOOKUP(DATE(YEAR(F925),MONTH(F925),DAY(F925)),Virkedager!C:G,IF(E925="B",4,3)+INDEX('SLA-parameter DRIFT'!E:E,R925+2,0),0)+INDEX('SLA-parameter DRIFT'!D:D,R925+2)</f>
        <v>#N/A</v>
      </c>
      <c r="X925" s="122" t="str">
        <f t="shared" si="104"/>
        <v/>
      </c>
      <c r="Y925" s="119">
        <f>SUMIF(Virkedager!C:C,"&lt;" &amp; H925,Virkedager!A:A)-SUMIF(Virkedager!C:C,"&lt;" &amp; X925,Virkedager!A:A)</f>
        <v>0</v>
      </c>
      <c r="Z925" s="121" t="str">
        <f t="shared" si="105"/>
        <v/>
      </c>
      <c r="AA925" s="123" t="str">
        <f t="shared" si="100"/>
        <v/>
      </c>
      <c r="AB925" s="124" t="str">
        <f t="shared" si="106"/>
        <v/>
      </c>
      <c r="AC925" s="172"/>
    </row>
    <row r="926" spans="2:29" ht="15" x14ac:dyDescent="0.25">
      <c r="B926" s="101"/>
      <c r="C926" s="102"/>
      <c r="D926" s="149"/>
      <c r="E926" s="150"/>
      <c r="F926" s="103"/>
      <c r="G926" s="104"/>
      <c r="H926" s="103"/>
      <c r="I926" s="104"/>
      <c r="J926" s="105"/>
      <c r="K926" s="106"/>
      <c r="L926" s="116" t="s">
        <v>77</v>
      </c>
      <c r="M926" s="117" t="s">
        <v>137</v>
      </c>
      <c r="N926" s="118">
        <f t="shared" si="101"/>
        <v>0</v>
      </c>
      <c r="O926" s="118">
        <f t="shared" si="102"/>
        <v>0</v>
      </c>
      <c r="P926" s="119">
        <f>SUMIF(Virkedager!C:C,"&lt;" &amp; H926,Virkedager!A:A)-SUMIF(Virkedager!C:C,"&lt;" &amp; F926,Virkedager!A:A)</f>
        <v>0</v>
      </c>
      <c r="Q926" s="120" t="str">
        <f t="shared" si="103"/>
        <v>Operatøraksess</v>
      </c>
      <c r="R926" s="121">
        <f>MATCH(Q926,'SLA-parameter DRIFT'!A:A,0)</f>
        <v>16</v>
      </c>
      <c r="S926" s="118" t="e">
        <f>VLOOKUP(DATE(YEAR(F926),MONTH(F926),DAY(F926)),Virkedager!C:G,IF(E926="B",3,2),0)+INDEX('SLA-parameter DRIFT'!D:D,R926+2)</f>
        <v>#N/A</v>
      </c>
      <c r="T926" s="122" t="e">
        <f>VLOOKUP(DATE(YEAR(F926),MONTH(F926),DAY(F926)),Virkedager!C:G,2,0)+INDEX('SLA-parameter DRIFT'!B:B,R926+1)</f>
        <v>#N/A</v>
      </c>
      <c r="U926" s="173" t="e">
        <f>VLOOKUP(DATE(YEAR(F926),MONTH(F926),DAY(F926)),Virkedager!C:G,IF(E926="B",3,2)+INDEX('SLA-parameter DRIFT'!E:E,R926+0,0),0)+INDEX('SLA-parameter DRIFT'!D:D,R926+1)</f>
        <v>#N/A</v>
      </c>
      <c r="V926" s="122" t="e">
        <f>VLOOKUP(DATE(YEAR(F926),MONTH(F926),DAY(F926)),Virkedager!C:G,2,0)+INDEX('SLA-parameter DRIFT'!B:B,R926+2)</f>
        <v>#N/A</v>
      </c>
      <c r="W926" s="118" t="e">
        <f>VLOOKUP(DATE(YEAR(F926),MONTH(F926),DAY(F926)),Virkedager!C:G,IF(E926="B",4,3)+INDEX('SLA-parameter DRIFT'!E:E,R926+2,0),0)+INDEX('SLA-parameter DRIFT'!D:D,R926+2)</f>
        <v>#N/A</v>
      </c>
      <c r="X926" s="122" t="str">
        <f t="shared" si="104"/>
        <v/>
      </c>
      <c r="Y926" s="119">
        <f>SUMIF(Virkedager!C:C,"&lt;" &amp; H926,Virkedager!A:A)-SUMIF(Virkedager!C:C,"&lt;" &amp; X926,Virkedager!A:A)</f>
        <v>0</v>
      </c>
      <c r="Z926" s="121" t="str">
        <f t="shared" si="105"/>
        <v/>
      </c>
      <c r="AA926" s="123" t="str">
        <f t="shared" si="100"/>
        <v/>
      </c>
      <c r="AB926" s="124" t="str">
        <f t="shared" si="106"/>
        <v/>
      </c>
      <c r="AC926" s="172"/>
    </row>
    <row r="927" spans="2:29" ht="15" x14ac:dyDescent="0.25">
      <c r="B927" s="101"/>
      <c r="C927" s="102"/>
      <c r="D927" s="149"/>
      <c r="E927" s="150"/>
      <c r="F927" s="103"/>
      <c r="G927" s="104"/>
      <c r="H927" s="103"/>
      <c r="I927" s="104"/>
      <c r="J927" s="105"/>
      <c r="K927" s="106"/>
      <c r="L927" s="116" t="s">
        <v>77</v>
      </c>
      <c r="M927" s="117" t="s">
        <v>137</v>
      </c>
      <c r="N927" s="118">
        <f t="shared" si="101"/>
        <v>0</v>
      </c>
      <c r="O927" s="118">
        <f t="shared" si="102"/>
        <v>0</v>
      </c>
      <c r="P927" s="119">
        <f>SUMIF(Virkedager!C:C,"&lt;" &amp; H927,Virkedager!A:A)-SUMIF(Virkedager!C:C,"&lt;" &amp; F927,Virkedager!A:A)</f>
        <v>0</v>
      </c>
      <c r="Q927" s="120" t="str">
        <f t="shared" si="103"/>
        <v>Operatøraksess</v>
      </c>
      <c r="R927" s="121">
        <f>MATCH(Q927,'SLA-parameter DRIFT'!A:A,0)</f>
        <v>16</v>
      </c>
      <c r="S927" s="118" t="e">
        <f>VLOOKUP(DATE(YEAR(F927),MONTH(F927),DAY(F927)),Virkedager!C:G,IF(E927="B",3,2),0)+INDEX('SLA-parameter DRIFT'!D:D,R927+2)</f>
        <v>#N/A</v>
      </c>
      <c r="T927" s="122" t="e">
        <f>VLOOKUP(DATE(YEAR(F927),MONTH(F927),DAY(F927)),Virkedager!C:G,2,0)+INDEX('SLA-parameter DRIFT'!B:B,R927+1)</f>
        <v>#N/A</v>
      </c>
      <c r="U927" s="173" t="e">
        <f>VLOOKUP(DATE(YEAR(F927),MONTH(F927),DAY(F927)),Virkedager!C:G,IF(E927="B",3,2)+INDEX('SLA-parameter DRIFT'!E:E,R927+0,0),0)+INDEX('SLA-parameter DRIFT'!D:D,R927+1)</f>
        <v>#N/A</v>
      </c>
      <c r="V927" s="122" t="e">
        <f>VLOOKUP(DATE(YEAR(F927),MONTH(F927),DAY(F927)),Virkedager!C:G,2,0)+INDEX('SLA-parameter DRIFT'!B:B,R927+2)</f>
        <v>#N/A</v>
      </c>
      <c r="W927" s="118" t="e">
        <f>VLOOKUP(DATE(YEAR(F927),MONTH(F927),DAY(F927)),Virkedager!C:G,IF(E927="B",4,3)+INDEX('SLA-parameter DRIFT'!E:E,R927+2,0),0)+INDEX('SLA-parameter DRIFT'!D:D,R927+2)</f>
        <v>#N/A</v>
      </c>
      <c r="X927" s="122" t="str">
        <f t="shared" si="104"/>
        <v/>
      </c>
      <c r="Y927" s="119">
        <f>SUMIF(Virkedager!C:C,"&lt;" &amp; H927,Virkedager!A:A)-SUMIF(Virkedager!C:C,"&lt;" &amp; X927,Virkedager!A:A)</f>
        <v>0</v>
      </c>
      <c r="Z927" s="121" t="str">
        <f t="shared" si="105"/>
        <v/>
      </c>
      <c r="AA927" s="123" t="str">
        <f t="shared" si="100"/>
        <v/>
      </c>
      <c r="AB927" s="124" t="str">
        <f t="shared" si="106"/>
        <v/>
      </c>
      <c r="AC927" s="172"/>
    </row>
    <row r="928" spans="2:29" ht="15" x14ac:dyDescent="0.25">
      <c r="B928" s="101"/>
      <c r="C928" s="102"/>
      <c r="D928" s="149"/>
      <c r="E928" s="150"/>
      <c r="F928" s="103"/>
      <c r="G928" s="104"/>
      <c r="H928" s="103"/>
      <c r="I928" s="104"/>
      <c r="J928" s="105"/>
      <c r="K928" s="106"/>
      <c r="L928" s="116" t="s">
        <v>77</v>
      </c>
      <c r="M928" s="117" t="s">
        <v>137</v>
      </c>
      <c r="N928" s="118">
        <f t="shared" si="101"/>
        <v>0</v>
      </c>
      <c r="O928" s="118">
        <f t="shared" si="102"/>
        <v>0</v>
      </c>
      <c r="P928" s="119">
        <f>SUMIF(Virkedager!C:C,"&lt;" &amp; H928,Virkedager!A:A)-SUMIF(Virkedager!C:C,"&lt;" &amp; F928,Virkedager!A:A)</f>
        <v>0</v>
      </c>
      <c r="Q928" s="120" t="str">
        <f t="shared" si="103"/>
        <v>Operatøraksess</v>
      </c>
      <c r="R928" s="121">
        <f>MATCH(Q928,'SLA-parameter DRIFT'!A:A,0)</f>
        <v>16</v>
      </c>
      <c r="S928" s="118" t="e">
        <f>VLOOKUP(DATE(YEAR(F928),MONTH(F928),DAY(F928)),Virkedager!C:G,IF(E928="B",3,2),0)+INDEX('SLA-parameter DRIFT'!D:D,R928+2)</f>
        <v>#N/A</v>
      </c>
      <c r="T928" s="122" t="e">
        <f>VLOOKUP(DATE(YEAR(F928),MONTH(F928),DAY(F928)),Virkedager!C:G,2,0)+INDEX('SLA-parameter DRIFT'!B:B,R928+1)</f>
        <v>#N/A</v>
      </c>
      <c r="U928" s="173" t="e">
        <f>VLOOKUP(DATE(YEAR(F928),MONTH(F928),DAY(F928)),Virkedager!C:G,IF(E928="B",3,2)+INDEX('SLA-parameter DRIFT'!E:E,R928+0,0),0)+INDEX('SLA-parameter DRIFT'!D:D,R928+1)</f>
        <v>#N/A</v>
      </c>
      <c r="V928" s="122" t="e">
        <f>VLOOKUP(DATE(YEAR(F928),MONTH(F928),DAY(F928)),Virkedager!C:G,2,0)+INDEX('SLA-parameter DRIFT'!B:B,R928+2)</f>
        <v>#N/A</v>
      </c>
      <c r="W928" s="118" t="e">
        <f>VLOOKUP(DATE(YEAR(F928),MONTH(F928),DAY(F928)),Virkedager!C:G,IF(E928="B",4,3)+INDEX('SLA-parameter DRIFT'!E:E,R928+2,0),0)+INDEX('SLA-parameter DRIFT'!D:D,R928+2)</f>
        <v>#N/A</v>
      </c>
      <c r="X928" s="122" t="str">
        <f t="shared" si="104"/>
        <v/>
      </c>
      <c r="Y928" s="119">
        <f>SUMIF(Virkedager!C:C,"&lt;" &amp; H928,Virkedager!A:A)-SUMIF(Virkedager!C:C,"&lt;" &amp; X928,Virkedager!A:A)</f>
        <v>0</v>
      </c>
      <c r="Z928" s="121" t="str">
        <f t="shared" si="105"/>
        <v/>
      </c>
      <c r="AA928" s="123" t="str">
        <f t="shared" si="100"/>
        <v/>
      </c>
      <c r="AB928" s="124" t="str">
        <f t="shared" si="106"/>
        <v/>
      </c>
      <c r="AC928" s="172"/>
    </row>
    <row r="929" spans="2:29" ht="15" x14ac:dyDescent="0.25">
      <c r="B929" s="101"/>
      <c r="C929" s="102"/>
      <c r="D929" s="149"/>
      <c r="E929" s="150"/>
      <c r="F929" s="103"/>
      <c r="G929" s="104"/>
      <c r="H929" s="103"/>
      <c r="I929" s="104"/>
      <c r="J929" s="105"/>
      <c r="K929" s="106"/>
      <c r="L929" s="116" t="s">
        <v>77</v>
      </c>
      <c r="M929" s="117" t="s">
        <v>137</v>
      </c>
      <c r="N929" s="118">
        <f t="shared" si="101"/>
        <v>0</v>
      </c>
      <c r="O929" s="118">
        <f t="shared" si="102"/>
        <v>0</v>
      </c>
      <c r="P929" s="119">
        <f>SUMIF(Virkedager!C:C,"&lt;" &amp; H929,Virkedager!A:A)-SUMIF(Virkedager!C:C,"&lt;" &amp; F929,Virkedager!A:A)</f>
        <v>0</v>
      </c>
      <c r="Q929" s="120" t="str">
        <f t="shared" si="103"/>
        <v>Operatøraksess</v>
      </c>
      <c r="R929" s="121">
        <f>MATCH(Q929,'SLA-parameter DRIFT'!A:A,0)</f>
        <v>16</v>
      </c>
      <c r="S929" s="118" t="e">
        <f>VLOOKUP(DATE(YEAR(F929),MONTH(F929),DAY(F929)),Virkedager!C:G,IF(E929="B",3,2),0)+INDEX('SLA-parameter DRIFT'!D:D,R929+2)</f>
        <v>#N/A</v>
      </c>
      <c r="T929" s="122" t="e">
        <f>VLOOKUP(DATE(YEAR(F929),MONTH(F929),DAY(F929)),Virkedager!C:G,2,0)+INDEX('SLA-parameter DRIFT'!B:B,R929+1)</f>
        <v>#N/A</v>
      </c>
      <c r="U929" s="173" t="e">
        <f>VLOOKUP(DATE(YEAR(F929),MONTH(F929),DAY(F929)),Virkedager!C:G,IF(E929="B",3,2)+INDEX('SLA-parameter DRIFT'!E:E,R929+0,0),0)+INDEX('SLA-parameter DRIFT'!D:D,R929+1)</f>
        <v>#N/A</v>
      </c>
      <c r="V929" s="122" t="e">
        <f>VLOOKUP(DATE(YEAR(F929),MONTH(F929),DAY(F929)),Virkedager!C:G,2,0)+INDEX('SLA-parameter DRIFT'!B:B,R929+2)</f>
        <v>#N/A</v>
      </c>
      <c r="W929" s="118" t="e">
        <f>VLOOKUP(DATE(YEAR(F929),MONTH(F929),DAY(F929)),Virkedager!C:G,IF(E929="B",4,3)+INDEX('SLA-parameter DRIFT'!E:E,R929+2,0),0)+INDEX('SLA-parameter DRIFT'!D:D,R929+2)</f>
        <v>#N/A</v>
      </c>
      <c r="X929" s="122" t="str">
        <f t="shared" si="104"/>
        <v/>
      </c>
      <c r="Y929" s="119">
        <f>SUMIF(Virkedager!C:C,"&lt;" &amp; H929,Virkedager!A:A)-SUMIF(Virkedager!C:C,"&lt;" &amp; X929,Virkedager!A:A)</f>
        <v>0</v>
      </c>
      <c r="Z929" s="121" t="str">
        <f t="shared" si="105"/>
        <v/>
      </c>
      <c r="AA929" s="123" t="str">
        <f t="shared" si="100"/>
        <v/>
      </c>
      <c r="AB929" s="124" t="str">
        <f t="shared" si="106"/>
        <v/>
      </c>
      <c r="AC929" s="172"/>
    </row>
    <row r="930" spans="2:29" ht="15" x14ac:dyDescent="0.25">
      <c r="B930" s="101"/>
      <c r="C930" s="102"/>
      <c r="D930" s="149"/>
      <c r="E930" s="150"/>
      <c r="F930" s="103"/>
      <c r="G930" s="104"/>
      <c r="H930" s="103"/>
      <c r="I930" s="104"/>
      <c r="J930" s="105"/>
      <c r="K930" s="106"/>
      <c r="L930" s="116" t="s">
        <v>77</v>
      </c>
      <c r="M930" s="117" t="s">
        <v>137</v>
      </c>
      <c r="N930" s="118">
        <f t="shared" si="101"/>
        <v>0</v>
      </c>
      <c r="O930" s="118">
        <f t="shared" si="102"/>
        <v>0</v>
      </c>
      <c r="P930" s="119">
        <f>SUMIF(Virkedager!C:C,"&lt;" &amp; H930,Virkedager!A:A)-SUMIF(Virkedager!C:C,"&lt;" &amp; F930,Virkedager!A:A)</f>
        <v>0</v>
      </c>
      <c r="Q930" s="120" t="str">
        <f t="shared" si="103"/>
        <v>Operatøraksess</v>
      </c>
      <c r="R930" s="121">
        <f>MATCH(Q930,'SLA-parameter DRIFT'!A:A,0)</f>
        <v>16</v>
      </c>
      <c r="S930" s="118" t="e">
        <f>VLOOKUP(DATE(YEAR(F930),MONTH(F930),DAY(F930)),Virkedager!C:G,IF(E930="B",3,2),0)+INDEX('SLA-parameter DRIFT'!D:D,R930+2)</f>
        <v>#N/A</v>
      </c>
      <c r="T930" s="122" t="e">
        <f>VLOOKUP(DATE(YEAR(F930),MONTH(F930),DAY(F930)),Virkedager!C:G,2,0)+INDEX('SLA-parameter DRIFT'!B:B,R930+1)</f>
        <v>#N/A</v>
      </c>
      <c r="U930" s="173" t="e">
        <f>VLOOKUP(DATE(YEAR(F930),MONTH(F930),DAY(F930)),Virkedager!C:G,IF(E930="B",3,2)+INDEX('SLA-parameter DRIFT'!E:E,R930+0,0),0)+INDEX('SLA-parameter DRIFT'!D:D,R930+1)</f>
        <v>#N/A</v>
      </c>
      <c r="V930" s="122" t="e">
        <f>VLOOKUP(DATE(YEAR(F930),MONTH(F930),DAY(F930)),Virkedager!C:G,2,0)+INDEX('SLA-parameter DRIFT'!B:B,R930+2)</f>
        <v>#N/A</v>
      </c>
      <c r="W930" s="118" t="e">
        <f>VLOOKUP(DATE(YEAR(F930),MONTH(F930),DAY(F930)),Virkedager!C:G,IF(E930="B",4,3)+INDEX('SLA-parameter DRIFT'!E:E,R930+2,0),0)+INDEX('SLA-parameter DRIFT'!D:D,R930+2)</f>
        <v>#N/A</v>
      </c>
      <c r="X930" s="122" t="str">
        <f t="shared" si="104"/>
        <v/>
      </c>
      <c r="Y930" s="119">
        <f>SUMIF(Virkedager!C:C,"&lt;" &amp; H930,Virkedager!A:A)-SUMIF(Virkedager!C:C,"&lt;" &amp; X930,Virkedager!A:A)</f>
        <v>0</v>
      </c>
      <c r="Z930" s="121" t="str">
        <f t="shared" si="105"/>
        <v/>
      </c>
      <c r="AA930" s="123" t="str">
        <f t="shared" si="100"/>
        <v/>
      </c>
      <c r="AB930" s="124" t="str">
        <f t="shared" si="106"/>
        <v/>
      </c>
      <c r="AC930" s="172"/>
    </row>
    <row r="931" spans="2:29" ht="15" x14ac:dyDescent="0.25">
      <c r="B931" s="101"/>
      <c r="C931" s="102"/>
      <c r="D931" s="149"/>
      <c r="E931" s="150"/>
      <c r="F931" s="103"/>
      <c r="G931" s="104"/>
      <c r="H931" s="103"/>
      <c r="I931" s="104"/>
      <c r="J931" s="105"/>
      <c r="K931" s="106"/>
      <c r="L931" s="116" t="s">
        <v>77</v>
      </c>
      <c r="M931" s="117" t="s">
        <v>137</v>
      </c>
      <c r="N931" s="118">
        <f t="shared" si="101"/>
        <v>0</v>
      </c>
      <c r="O931" s="118">
        <f t="shared" si="102"/>
        <v>0</v>
      </c>
      <c r="P931" s="119">
        <f>SUMIF(Virkedager!C:C,"&lt;" &amp; H931,Virkedager!A:A)-SUMIF(Virkedager!C:C,"&lt;" &amp; F931,Virkedager!A:A)</f>
        <v>0</v>
      </c>
      <c r="Q931" s="120" t="str">
        <f t="shared" si="103"/>
        <v>Operatøraksess</v>
      </c>
      <c r="R931" s="121">
        <f>MATCH(Q931,'SLA-parameter DRIFT'!A:A,0)</f>
        <v>16</v>
      </c>
      <c r="S931" s="118" t="e">
        <f>VLOOKUP(DATE(YEAR(F931),MONTH(F931),DAY(F931)),Virkedager!C:G,IF(E931="B",3,2),0)+INDEX('SLA-parameter DRIFT'!D:D,R931+2)</f>
        <v>#N/A</v>
      </c>
      <c r="T931" s="122" t="e">
        <f>VLOOKUP(DATE(YEAR(F931),MONTH(F931),DAY(F931)),Virkedager!C:G,2,0)+INDEX('SLA-parameter DRIFT'!B:B,R931+1)</f>
        <v>#N/A</v>
      </c>
      <c r="U931" s="173" t="e">
        <f>VLOOKUP(DATE(YEAR(F931),MONTH(F931),DAY(F931)),Virkedager!C:G,IF(E931="B",3,2)+INDEX('SLA-parameter DRIFT'!E:E,R931+0,0),0)+INDEX('SLA-parameter DRIFT'!D:D,R931+1)</f>
        <v>#N/A</v>
      </c>
      <c r="V931" s="122" t="e">
        <f>VLOOKUP(DATE(YEAR(F931),MONTH(F931),DAY(F931)),Virkedager!C:G,2,0)+INDEX('SLA-parameter DRIFT'!B:B,R931+2)</f>
        <v>#N/A</v>
      </c>
      <c r="W931" s="118" t="e">
        <f>VLOOKUP(DATE(YEAR(F931),MONTH(F931),DAY(F931)),Virkedager!C:G,IF(E931="B",4,3)+INDEX('SLA-parameter DRIFT'!E:E,R931+2,0),0)+INDEX('SLA-parameter DRIFT'!D:D,R931+2)</f>
        <v>#N/A</v>
      </c>
      <c r="X931" s="122" t="str">
        <f t="shared" si="104"/>
        <v/>
      </c>
      <c r="Y931" s="119">
        <f>SUMIF(Virkedager!C:C,"&lt;" &amp; H931,Virkedager!A:A)-SUMIF(Virkedager!C:C,"&lt;" &amp; X931,Virkedager!A:A)</f>
        <v>0</v>
      </c>
      <c r="Z931" s="121" t="str">
        <f t="shared" si="105"/>
        <v/>
      </c>
      <c r="AA931" s="123" t="str">
        <f t="shared" si="100"/>
        <v/>
      </c>
      <c r="AB931" s="124" t="str">
        <f t="shared" si="106"/>
        <v/>
      </c>
      <c r="AC931" s="172"/>
    </row>
    <row r="932" spans="2:29" ht="15" x14ac:dyDescent="0.25">
      <c r="B932" s="101"/>
      <c r="C932" s="102"/>
      <c r="D932" s="149"/>
      <c r="E932" s="150"/>
      <c r="F932" s="103"/>
      <c r="G932" s="104"/>
      <c r="H932" s="103"/>
      <c r="I932" s="104"/>
      <c r="J932" s="105"/>
      <c r="K932" s="106"/>
      <c r="L932" s="116" t="s">
        <v>77</v>
      </c>
      <c r="M932" s="117" t="s">
        <v>137</v>
      </c>
      <c r="N932" s="118">
        <f t="shared" si="101"/>
        <v>0</v>
      </c>
      <c r="O932" s="118">
        <f t="shared" si="102"/>
        <v>0</v>
      </c>
      <c r="P932" s="119">
        <f>SUMIF(Virkedager!C:C,"&lt;" &amp; H932,Virkedager!A:A)-SUMIF(Virkedager!C:C,"&lt;" &amp; F932,Virkedager!A:A)</f>
        <v>0</v>
      </c>
      <c r="Q932" s="120" t="str">
        <f t="shared" si="103"/>
        <v>Operatøraksess</v>
      </c>
      <c r="R932" s="121">
        <f>MATCH(Q932,'SLA-parameter DRIFT'!A:A,0)</f>
        <v>16</v>
      </c>
      <c r="S932" s="118" t="e">
        <f>VLOOKUP(DATE(YEAR(F932),MONTH(F932),DAY(F932)),Virkedager!C:G,IF(E932="B",3,2),0)+INDEX('SLA-parameter DRIFT'!D:D,R932+2)</f>
        <v>#N/A</v>
      </c>
      <c r="T932" s="122" t="e">
        <f>VLOOKUP(DATE(YEAR(F932),MONTH(F932),DAY(F932)),Virkedager!C:G,2,0)+INDEX('SLA-parameter DRIFT'!B:B,R932+1)</f>
        <v>#N/A</v>
      </c>
      <c r="U932" s="173" t="e">
        <f>VLOOKUP(DATE(YEAR(F932),MONTH(F932),DAY(F932)),Virkedager!C:G,IF(E932="B",3,2)+INDEX('SLA-parameter DRIFT'!E:E,R932+0,0),0)+INDEX('SLA-parameter DRIFT'!D:D,R932+1)</f>
        <v>#N/A</v>
      </c>
      <c r="V932" s="122" t="e">
        <f>VLOOKUP(DATE(YEAR(F932),MONTH(F932),DAY(F932)),Virkedager!C:G,2,0)+INDEX('SLA-parameter DRIFT'!B:B,R932+2)</f>
        <v>#N/A</v>
      </c>
      <c r="W932" s="118" t="e">
        <f>VLOOKUP(DATE(YEAR(F932),MONTH(F932),DAY(F932)),Virkedager!C:G,IF(E932="B",4,3)+INDEX('SLA-parameter DRIFT'!E:E,R932+2,0),0)+INDEX('SLA-parameter DRIFT'!D:D,R932+2)</f>
        <v>#N/A</v>
      </c>
      <c r="X932" s="122" t="str">
        <f t="shared" si="104"/>
        <v/>
      </c>
      <c r="Y932" s="119">
        <f>SUMIF(Virkedager!C:C,"&lt;" &amp; H932,Virkedager!A:A)-SUMIF(Virkedager!C:C,"&lt;" &amp; X932,Virkedager!A:A)</f>
        <v>0</v>
      </c>
      <c r="Z932" s="121" t="str">
        <f t="shared" si="105"/>
        <v/>
      </c>
      <c r="AA932" s="123" t="str">
        <f t="shared" si="100"/>
        <v/>
      </c>
      <c r="AB932" s="124" t="str">
        <f t="shared" si="106"/>
        <v/>
      </c>
      <c r="AC932" s="172"/>
    </row>
    <row r="933" spans="2:29" ht="15" x14ac:dyDescent="0.25">
      <c r="B933" s="101"/>
      <c r="C933" s="102"/>
      <c r="D933" s="149"/>
      <c r="E933" s="150"/>
      <c r="F933" s="103"/>
      <c r="G933" s="104"/>
      <c r="H933" s="103"/>
      <c r="I933" s="104"/>
      <c r="J933" s="105"/>
      <c r="K933" s="106"/>
      <c r="L933" s="116" t="s">
        <v>77</v>
      </c>
      <c r="M933" s="117" t="s">
        <v>137</v>
      </c>
      <c r="N933" s="118">
        <f t="shared" si="101"/>
        <v>0</v>
      </c>
      <c r="O933" s="118">
        <f t="shared" si="102"/>
        <v>0</v>
      </c>
      <c r="P933" s="119">
        <f>SUMIF(Virkedager!C:C,"&lt;" &amp; H933,Virkedager!A:A)-SUMIF(Virkedager!C:C,"&lt;" &amp; F933,Virkedager!A:A)</f>
        <v>0</v>
      </c>
      <c r="Q933" s="120" t="str">
        <f t="shared" si="103"/>
        <v>Operatøraksess</v>
      </c>
      <c r="R933" s="121">
        <f>MATCH(Q933,'SLA-parameter DRIFT'!A:A,0)</f>
        <v>16</v>
      </c>
      <c r="S933" s="118" t="e">
        <f>VLOOKUP(DATE(YEAR(F933),MONTH(F933),DAY(F933)),Virkedager!C:G,IF(E933="B",3,2),0)+INDEX('SLA-parameter DRIFT'!D:D,R933+2)</f>
        <v>#N/A</v>
      </c>
      <c r="T933" s="122" t="e">
        <f>VLOOKUP(DATE(YEAR(F933),MONTH(F933),DAY(F933)),Virkedager!C:G,2,0)+INDEX('SLA-parameter DRIFT'!B:B,R933+1)</f>
        <v>#N/A</v>
      </c>
      <c r="U933" s="173" t="e">
        <f>VLOOKUP(DATE(YEAR(F933),MONTH(F933),DAY(F933)),Virkedager!C:G,IF(E933="B",3,2)+INDEX('SLA-parameter DRIFT'!E:E,R933+0,0),0)+INDEX('SLA-parameter DRIFT'!D:D,R933+1)</f>
        <v>#N/A</v>
      </c>
      <c r="V933" s="122" t="e">
        <f>VLOOKUP(DATE(YEAR(F933),MONTH(F933),DAY(F933)),Virkedager!C:G,2,0)+INDEX('SLA-parameter DRIFT'!B:B,R933+2)</f>
        <v>#N/A</v>
      </c>
      <c r="W933" s="118" t="e">
        <f>VLOOKUP(DATE(YEAR(F933),MONTH(F933),DAY(F933)),Virkedager!C:G,IF(E933="B",4,3)+INDEX('SLA-parameter DRIFT'!E:E,R933+2,0),0)+INDEX('SLA-parameter DRIFT'!D:D,R933+2)</f>
        <v>#N/A</v>
      </c>
      <c r="X933" s="122" t="str">
        <f t="shared" si="104"/>
        <v/>
      </c>
      <c r="Y933" s="119">
        <f>SUMIF(Virkedager!C:C,"&lt;" &amp; H933,Virkedager!A:A)-SUMIF(Virkedager!C:C,"&lt;" &amp; X933,Virkedager!A:A)</f>
        <v>0</v>
      </c>
      <c r="Z933" s="121" t="str">
        <f t="shared" si="105"/>
        <v/>
      </c>
      <c r="AA933" s="123" t="str">
        <f t="shared" si="100"/>
        <v/>
      </c>
      <c r="AB933" s="124" t="str">
        <f t="shared" si="106"/>
        <v/>
      </c>
      <c r="AC933" s="172"/>
    </row>
    <row r="934" spans="2:29" ht="15" x14ac:dyDescent="0.25">
      <c r="B934" s="101"/>
      <c r="C934" s="102"/>
      <c r="D934" s="149"/>
      <c r="E934" s="150"/>
      <c r="F934" s="103"/>
      <c r="G934" s="104"/>
      <c r="H934" s="103"/>
      <c r="I934" s="104"/>
      <c r="J934" s="105"/>
      <c r="K934" s="106"/>
      <c r="L934" s="116" t="s">
        <v>77</v>
      </c>
      <c r="M934" s="117" t="s">
        <v>137</v>
      </c>
      <c r="N934" s="118">
        <f t="shared" si="101"/>
        <v>0</v>
      </c>
      <c r="O934" s="118">
        <f t="shared" si="102"/>
        <v>0</v>
      </c>
      <c r="P934" s="119">
        <f>SUMIF(Virkedager!C:C,"&lt;" &amp; H934,Virkedager!A:A)-SUMIF(Virkedager!C:C,"&lt;" &amp; F934,Virkedager!A:A)</f>
        <v>0</v>
      </c>
      <c r="Q934" s="120" t="str">
        <f t="shared" si="103"/>
        <v>Operatøraksess</v>
      </c>
      <c r="R934" s="121">
        <f>MATCH(Q934,'SLA-parameter DRIFT'!A:A,0)</f>
        <v>16</v>
      </c>
      <c r="S934" s="118" t="e">
        <f>VLOOKUP(DATE(YEAR(F934),MONTH(F934),DAY(F934)),Virkedager!C:G,IF(E934="B",3,2),0)+INDEX('SLA-parameter DRIFT'!D:D,R934+2)</f>
        <v>#N/A</v>
      </c>
      <c r="T934" s="122" t="e">
        <f>VLOOKUP(DATE(YEAR(F934),MONTH(F934),DAY(F934)),Virkedager!C:G,2,0)+INDEX('SLA-parameter DRIFT'!B:B,R934+1)</f>
        <v>#N/A</v>
      </c>
      <c r="U934" s="173" t="e">
        <f>VLOOKUP(DATE(YEAR(F934),MONTH(F934),DAY(F934)),Virkedager!C:G,IF(E934="B",3,2)+INDEX('SLA-parameter DRIFT'!E:E,R934+0,0),0)+INDEX('SLA-parameter DRIFT'!D:D,R934+1)</f>
        <v>#N/A</v>
      </c>
      <c r="V934" s="122" t="e">
        <f>VLOOKUP(DATE(YEAR(F934),MONTH(F934),DAY(F934)),Virkedager!C:G,2,0)+INDEX('SLA-parameter DRIFT'!B:B,R934+2)</f>
        <v>#N/A</v>
      </c>
      <c r="W934" s="118" t="e">
        <f>VLOOKUP(DATE(YEAR(F934),MONTH(F934),DAY(F934)),Virkedager!C:G,IF(E934="B",4,3)+INDEX('SLA-parameter DRIFT'!E:E,R934+2,0),0)+INDEX('SLA-parameter DRIFT'!D:D,R934+2)</f>
        <v>#N/A</v>
      </c>
      <c r="X934" s="122" t="str">
        <f t="shared" si="104"/>
        <v/>
      </c>
      <c r="Y934" s="119">
        <f>SUMIF(Virkedager!C:C,"&lt;" &amp; H934,Virkedager!A:A)-SUMIF(Virkedager!C:C,"&lt;" &amp; X934,Virkedager!A:A)</f>
        <v>0</v>
      </c>
      <c r="Z934" s="121" t="str">
        <f t="shared" si="105"/>
        <v/>
      </c>
      <c r="AA934" s="123" t="str">
        <f t="shared" si="100"/>
        <v/>
      </c>
      <c r="AB934" s="124" t="str">
        <f t="shared" si="106"/>
        <v/>
      </c>
      <c r="AC934" s="172"/>
    </row>
    <row r="935" spans="2:29" ht="15" x14ac:dyDescent="0.25">
      <c r="B935" s="101"/>
      <c r="C935" s="102"/>
      <c r="D935" s="149"/>
      <c r="E935" s="150"/>
      <c r="F935" s="103"/>
      <c r="G935" s="104"/>
      <c r="H935" s="103"/>
      <c r="I935" s="104"/>
      <c r="J935" s="105"/>
      <c r="K935" s="106"/>
      <c r="L935" s="116" t="s">
        <v>77</v>
      </c>
      <c r="M935" s="117" t="s">
        <v>137</v>
      </c>
      <c r="N935" s="118">
        <f t="shared" si="101"/>
        <v>0</v>
      </c>
      <c r="O935" s="118">
        <f t="shared" si="102"/>
        <v>0</v>
      </c>
      <c r="P935" s="119">
        <f>SUMIF(Virkedager!C:C,"&lt;" &amp; H935,Virkedager!A:A)-SUMIF(Virkedager!C:C,"&lt;" &amp; F935,Virkedager!A:A)</f>
        <v>0</v>
      </c>
      <c r="Q935" s="120" t="str">
        <f t="shared" si="103"/>
        <v>Operatøraksess</v>
      </c>
      <c r="R935" s="121">
        <f>MATCH(Q935,'SLA-parameter DRIFT'!A:A,0)</f>
        <v>16</v>
      </c>
      <c r="S935" s="118" t="e">
        <f>VLOOKUP(DATE(YEAR(F935),MONTH(F935),DAY(F935)),Virkedager!C:G,IF(E935="B",3,2),0)+INDEX('SLA-parameter DRIFT'!D:D,R935+2)</f>
        <v>#N/A</v>
      </c>
      <c r="T935" s="122" t="e">
        <f>VLOOKUP(DATE(YEAR(F935),MONTH(F935),DAY(F935)),Virkedager!C:G,2,0)+INDEX('SLA-parameter DRIFT'!B:B,R935+1)</f>
        <v>#N/A</v>
      </c>
      <c r="U935" s="173" t="e">
        <f>VLOOKUP(DATE(YEAR(F935),MONTH(F935),DAY(F935)),Virkedager!C:G,IF(E935="B",3,2)+INDEX('SLA-parameter DRIFT'!E:E,R935+0,0),0)+INDEX('SLA-parameter DRIFT'!D:D,R935+1)</f>
        <v>#N/A</v>
      </c>
      <c r="V935" s="122" t="e">
        <f>VLOOKUP(DATE(YEAR(F935),MONTH(F935),DAY(F935)),Virkedager!C:G,2,0)+INDEX('SLA-parameter DRIFT'!B:B,R935+2)</f>
        <v>#N/A</v>
      </c>
      <c r="W935" s="118" t="e">
        <f>VLOOKUP(DATE(YEAR(F935),MONTH(F935),DAY(F935)),Virkedager!C:G,IF(E935="B",4,3)+INDEX('SLA-parameter DRIFT'!E:E,R935+2,0),0)+INDEX('SLA-parameter DRIFT'!D:D,R935+2)</f>
        <v>#N/A</v>
      </c>
      <c r="X935" s="122" t="str">
        <f t="shared" si="104"/>
        <v/>
      </c>
      <c r="Y935" s="119">
        <f>SUMIF(Virkedager!C:C,"&lt;" &amp; H935,Virkedager!A:A)-SUMIF(Virkedager!C:C,"&lt;" &amp; X935,Virkedager!A:A)</f>
        <v>0</v>
      </c>
      <c r="Z935" s="121" t="str">
        <f t="shared" si="105"/>
        <v/>
      </c>
      <c r="AA935" s="123" t="str">
        <f t="shared" si="100"/>
        <v/>
      </c>
      <c r="AB935" s="124" t="str">
        <f t="shared" si="106"/>
        <v/>
      </c>
      <c r="AC935" s="172"/>
    </row>
    <row r="936" spans="2:29" ht="15" x14ac:dyDescent="0.25">
      <c r="B936" s="101"/>
      <c r="C936" s="102"/>
      <c r="D936" s="149"/>
      <c r="E936" s="150"/>
      <c r="F936" s="103"/>
      <c r="G936" s="104"/>
      <c r="H936" s="103"/>
      <c r="I936" s="104"/>
      <c r="J936" s="105"/>
      <c r="K936" s="106"/>
      <c r="L936" s="116" t="s">
        <v>77</v>
      </c>
      <c r="M936" s="117" t="s">
        <v>137</v>
      </c>
      <c r="N936" s="118">
        <f t="shared" si="101"/>
        <v>0</v>
      </c>
      <c r="O936" s="118">
        <f t="shared" si="102"/>
        <v>0</v>
      </c>
      <c r="P936" s="119">
        <f>SUMIF(Virkedager!C:C,"&lt;" &amp; H936,Virkedager!A:A)-SUMIF(Virkedager!C:C,"&lt;" &amp; F936,Virkedager!A:A)</f>
        <v>0</v>
      </c>
      <c r="Q936" s="120" t="str">
        <f t="shared" si="103"/>
        <v>Operatøraksess</v>
      </c>
      <c r="R936" s="121">
        <f>MATCH(Q936,'SLA-parameter DRIFT'!A:A,0)</f>
        <v>16</v>
      </c>
      <c r="S936" s="118" t="e">
        <f>VLOOKUP(DATE(YEAR(F936),MONTH(F936),DAY(F936)),Virkedager!C:G,IF(E936="B",3,2),0)+INDEX('SLA-parameter DRIFT'!D:D,R936+2)</f>
        <v>#N/A</v>
      </c>
      <c r="T936" s="122" t="e">
        <f>VLOOKUP(DATE(YEAR(F936),MONTH(F936),DAY(F936)),Virkedager!C:G,2,0)+INDEX('SLA-parameter DRIFT'!B:B,R936+1)</f>
        <v>#N/A</v>
      </c>
      <c r="U936" s="173" t="e">
        <f>VLOOKUP(DATE(YEAR(F936),MONTH(F936),DAY(F936)),Virkedager!C:G,IF(E936="B",3,2)+INDEX('SLA-parameter DRIFT'!E:E,R936+0,0),0)+INDEX('SLA-parameter DRIFT'!D:D,R936+1)</f>
        <v>#N/A</v>
      </c>
      <c r="V936" s="122" t="e">
        <f>VLOOKUP(DATE(YEAR(F936),MONTH(F936),DAY(F936)),Virkedager!C:G,2,0)+INDEX('SLA-parameter DRIFT'!B:B,R936+2)</f>
        <v>#N/A</v>
      </c>
      <c r="W936" s="118" t="e">
        <f>VLOOKUP(DATE(YEAR(F936),MONTH(F936),DAY(F936)),Virkedager!C:G,IF(E936="B",4,3)+INDEX('SLA-parameter DRIFT'!E:E,R936+2,0),0)+INDEX('SLA-parameter DRIFT'!D:D,R936+2)</f>
        <v>#N/A</v>
      </c>
      <c r="X936" s="122" t="str">
        <f t="shared" si="104"/>
        <v/>
      </c>
      <c r="Y936" s="119">
        <f>SUMIF(Virkedager!C:C,"&lt;" &amp; H936,Virkedager!A:A)-SUMIF(Virkedager!C:C,"&lt;" &amp; X936,Virkedager!A:A)</f>
        <v>0</v>
      </c>
      <c r="Z936" s="121" t="str">
        <f t="shared" si="105"/>
        <v/>
      </c>
      <c r="AA936" s="123" t="str">
        <f t="shared" si="100"/>
        <v/>
      </c>
      <c r="AB936" s="124" t="str">
        <f t="shared" si="106"/>
        <v/>
      </c>
      <c r="AC936" s="172"/>
    </row>
    <row r="937" spans="2:29" ht="15" x14ac:dyDescent="0.25">
      <c r="B937" s="101"/>
      <c r="C937" s="102"/>
      <c r="D937" s="149"/>
      <c r="E937" s="150"/>
      <c r="F937" s="103"/>
      <c r="G937" s="104"/>
      <c r="H937" s="103"/>
      <c r="I937" s="104"/>
      <c r="J937" s="105"/>
      <c r="K937" s="106"/>
      <c r="L937" s="116" t="s">
        <v>77</v>
      </c>
      <c r="M937" s="117" t="s">
        <v>137</v>
      </c>
      <c r="N937" s="118">
        <f t="shared" si="101"/>
        <v>0</v>
      </c>
      <c r="O937" s="118">
        <f t="shared" si="102"/>
        <v>0</v>
      </c>
      <c r="P937" s="119">
        <f>SUMIF(Virkedager!C:C,"&lt;" &amp; H937,Virkedager!A:A)-SUMIF(Virkedager!C:C,"&lt;" &amp; F937,Virkedager!A:A)</f>
        <v>0</v>
      </c>
      <c r="Q937" s="120" t="str">
        <f t="shared" si="103"/>
        <v>Operatøraksess</v>
      </c>
      <c r="R937" s="121">
        <f>MATCH(Q937,'SLA-parameter DRIFT'!A:A,0)</f>
        <v>16</v>
      </c>
      <c r="S937" s="118" t="e">
        <f>VLOOKUP(DATE(YEAR(F937),MONTH(F937),DAY(F937)),Virkedager!C:G,IF(E937="B",3,2),0)+INDEX('SLA-parameter DRIFT'!D:D,R937+2)</f>
        <v>#N/A</v>
      </c>
      <c r="T937" s="122" t="e">
        <f>VLOOKUP(DATE(YEAR(F937),MONTH(F937),DAY(F937)),Virkedager!C:G,2,0)+INDEX('SLA-parameter DRIFT'!B:B,R937+1)</f>
        <v>#N/A</v>
      </c>
      <c r="U937" s="173" t="e">
        <f>VLOOKUP(DATE(YEAR(F937),MONTH(F937),DAY(F937)),Virkedager!C:G,IF(E937="B",3,2)+INDEX('SLA-parameter DRIFT'!E:E,R937+0,0),0)+INDEX('SLA-parameter DRIFT'!D:D,R937+1)</f>
        <v>#N/A</v>
      </c>
      <c r="V937" s="122" t="e">
        <f>VLOOKUP(DATE(YEAR(F937),MONTH(F937),DAY(F937)),Virkedager!C:G,2,0)+INDEX('SLA-parameter DRIFT'!B:B,R937+2)</f>
        <v>#N/A</v>
      </c>
      <c r="W937" s="118" t="e">
        <f>VLOOKUP(DATE(YEAR(F937),MONTH(F937),DAY(F937)),Virkedager!C:G,IF(E937="B",4,3)+INDEX('SLA-parameter DRIFT'!E:E,R937+2,0),0)+INDEX('SLA-parameter DRIFT'!D:D,R937+2)</f>
        <v>#N/A</v>
      </c>
      <c r="X937" s="122" t="str">
        <f t="shared" si="104"/>
        <v/>
      </c>
      <c r="Y937" s="119">
        <f>SUMIF(Virkedager!C:C,"&lt;" &amp; H937,Virkedager!A:A)-SUMIF(Virkedager!C:C,"&lt;" &amp; X937,Virkedager!A:A)</f>
        <v>0</v>
      </c>
      <c r="Z937" s="121" t="str">
        <f t="shared" si="105"/>
        <v/>
      </c>
      <c r="AA937" s="123" t="str">
        <f t="shared" si="100"/>
        <v/>
      </c>
      <c r="AB937" s="124" t="str">
        <f t="shared" si="106"/>
        <v/>
      </c>
      <c r="AC937" s="172"/>
    </row>
    <row r="938" spans="2:29" ht="15" x14ac:dyDescent="0.25">
      <c r="B938" s="101"/>
      <c r="C938" s="102"/>
      <c r="D938" s="149"/>
      <c r="E938" s="150"/>
      <c r="F938" s="103"/>
      <c r="G938" s="104"/>
      <c r="H938" s="103"/>
      <c r="I938" s="104"/>
      <c r="J938" s="105"/>
      <c r="K938" s="106"/>
      <c r="L938" s="116" t="s">
        <v>77</v>
      </c>
      <c r="M938" s="117" t="s">
        <v>137</v>
      </c>
      <c r="N938" s="118">
        <f t="shared" si="101"/>
        <v>0</v>
      </c>
      <c r="O938" s="118">
        <f t="shared" si="102"/>
        <v>0</v>
      </c>
      <c r="P938" s="119">
        <f>SUMIF(Virkedager!C:C,"&lt;" &amp; H938,Virkedager!A:A)-SUMIF(Virkedager!C:C,"&lt;" &amp; F938,Virkedager!A:A)</f>
        <v>0</v>
      </c>
      <c r="Q938" s="120" t="str">
        <f t="shared" si="103"/>
        <v>Operatøraksess</v>
      </c>
      <c r="R938" s="121">
        <f>MATCH(Q938,'SLA-parameter DRIFT'!A:A,0)</f>
        <v>16</v>
      </c>
      <c r="S938" s="118" t="e">
        <f>VLOOKUP(DATE(YEAR(F938),MONTH(F938),DAY(F938)),Virkedager!C:G,IF(E938="B",3,2),0)+INDEX('SLA-parameter DRIFT'!D:D,R938+2)</f>
        <v>#N/A</v>
      </c>
      <c r="T938" s="122" t="e">
        <f>VLOOKUP(DATE(YEAR(F938),MONTH(F938),DAY(F938)),Virkedager!C:G,2,0)+INDEX('SLA-parameter DRIFT'!B:B,R938+1)</f>
        <v>#N/A</v>
      </c>
      <c r="U938" s="173" t="e">
        <f>VLOOKUP(DATE(YEAR(F938),MONTH(F938),DAY(F938)),Virkedager!C:G,IF(E938="B",3,2)+INDEX('SLA-parameter DRIFT'!E:E,R938+0,0),0)+INDEX('SLA-parameter DRIFT'!D:D,R938+1)</f>
        <v>#N/A</v>
      </c>
      <c r="V938" s="122" t="e">
        <f>VLOOKUP(DATE(YEAR(F938),MONTH(F938),DAY(F938)),Virkedager!C:G,2,0)+INDEX('SLA-parameter DRIFT'!B:B,R938+2)</f>
        <v>#N/A</v>
      </c>
      <c r="W938" s="118" t="e">
        <f>VLOOKUP(DATE(YEAR(F938),MONTH(F938),DAY(F938)),Virkedager!C:G,IF(E938="B",4,3)+INDEX('SLA-parameter DRIFT'!E:E,R938+2,0),0)+INDEX('SLA-parameter DRIFT'!D:D,R938+2)</f>
        <v>#N/A</v>
      </c>
      <c r="X938" s="122" t="str">
        <f t="shared" si="104"/>
        <v/>
      </c>
      <c r="Y938" s="119">
        <f>SUMIF(Virkedager!C:C,"&lt;" &amp; H938,Virkedager!A:A)-SUMIF(Virkedager!C:C,"&lt;" &amp; X938,Virkedager!A:A)</f>
        <v>0</v>
      </c>
      <c r="Z938" s="121" t="str">
        <f t="shared" si="105"/>
        <v/>
      </c>
      <c r="AA938" s="123" t="str">
        <f t="shared" si="100"/>
        <v/>
      </c>
      <c r="AB938" s="124" t="str">
        <f t="shared" si="106"/>
        <v/>
      </c>
      <c r="AC938" s="172"/>
    </row>
    <row r="939" spans="2:29" ht="15" x14ac:dyDescent="0.25">
      <c r="B939" s="101"/>
      <c r="C939" s="102"/>
      <c r="D939" s="149"/>
      <c r="E939" s="150"/>
      <c r="F939" s="103"/>
      <c r="G939" s="104"/>
      <c r="H939" s="103"/>
      <c r="I939" s="104"/>
      <c r="J939" s="105"/>
      <c r="K939" s="106"/>
      <c r="L939" s="116" t="s">
        <v>77</v>
      </c>
      <c r="M939" s="117" t="s">
        <v>137</v>
      </c>
      <c r="N939" s="118">
        <f t="shared" si="101"/>
        <v>0</v>
      </c>
      <c r="O939" s="118">
        <f t="shared" si="102"/>
        <v>0</v>
      </c>
      <c r="P939" s="119">
        <f>SUMIF(Virkedager!C:C,"&lt;" &amp; H939,Virkedager!A:A)-SUMIF(Virkedager!C:C,"&lt;" &amp; F939,Virkedager!A:A)</f>
        <v>0</v>
      </c>
      <c r="Q939" s="120" t="str">
        <f t="shared" si="103"/>
        <v>Operatøraksess</v>
      </c>
      <c r="R939" s="121">
        <f>MATCH(Q939,'SLA-parameter DRIFT'!A:A,0)</f>
        <v>16</v>
      </c>
      <c r="S939" s="118" t="e">
        <f>VLOOKUP(DATE(YEAR(F939),MONTH(F939),DAY(F939)),Virkedager!C:G,IF(E939="B",3,2),0)+INDEX('SLA-parameter DRIFT'!D:D,R939+2)</f>
        <v>#N/A</v>
      </c>
      <c r="T939" s="122" t="e">
        <f>VLOOKUP(DATE(YEAR(F939),MONTH(F939),DAY(F939)),Virkedager!C:G,2,0)+INDEX('SLA-parameter DRIFT'!B:B,R939+1)</f>
        <v>#N/A</v>
      </c>
      <c r="U939" s="173" t="e">
        <f>VLOOKUP(DATE(YEAR(F939),MONTH(F939),DAY(F939)),Virkedager!C:G,IF(E939="B",3,2)+INDEX('SLA-parameter DRIFT'!E:E,R939+0,0),0)+INDEX('SLA-parameter DRIFT'!D:D,R939+1)</f>
        <v>#N/A</v>
      </c>
      <c r="V939" s="122" t="e">
        <f>VLOOKUP(DATE(YEAR(F939),MONTH(F939),DAY(F939)),Virkedager!C:G,2,0)+INDEX('SLA-parameter DRIFT'!B:B,R939+2)</f>
        <v>#N/A</v>
      </c>
      <c r="W939" s="118" t="e">
        <f>VLOOKUP(DATE(YEAR(F939),MONTH(F939),DAY(F939)),Virkedager!C:G,IF(E939="B",4,3)+INDEX('SLA-parameter DRIFT'!E:E,R939+2,0),0)+INDEX('SLA-parameter DRIFT'!D:D,R939+2)</f>
        <v>#N/A</v>
      </c>
      <c r="X939" s="122" t="str">
        <f t="shared" si="104"/>
        <v/>
      </c>
      <c r="Y939" s="119">
        <f>SUMIF(Virkedager!C:C,"&lt;" &amp; H939,Virkedager!A:A)-SUMIF(Virkedager!C:C,"&lt;" &amp; X939,Virkedager!A:A)</f>
        <v>0</v>
      </c>
      <c r="Z939" s="121" t="str">
        <f t="shared" si="105"/>
        <v/>
      </c>
      <c r="AA939" s="123" t="str">
        <f t="shared" si="100"/>
        <v/>
      </c>
      <c r="AB939" s="124" t="str">
        <f t="shared" si="106"/>
        <v/>
      </c>
      <c r="AC939" s="172"/>
    </row>
    <row r="940" spans="2:29" ht="15" x14ac:dyDescent="0.25">
      <c r="B940" s="101"/>
      <c r="C940" s="102"/>
      <c r="D940" s="149"/>
      <c r="E940" s="150"/>
      <c r="F940" s="103"/>
      <c r="G940" s="104"/>
      <c r="H940" s="103"/>
      <c r="I940" s="104"/>
      <c r="J940" s="105"/>
      <c r="K940" s="106"/>
      <c r="L940" s="116" t="s">
        <v>77</v>
      </c>
      <c r="M940" s="117" t="s">
        <v>137</v>
      </c>
      <c r="N940" s="118">
        <f t="shared" si="101"/>
        <v>0</v>
      </c>
      <c r="O940" s="118">
        <f t="shared" si="102"/>
        <v>0</v>
      </c>
      <c r="P940" s="119">
        <f>SUMIF(Virkedager!C:C,"&lt;" &amp; H940,Virkedager!A:A)-SUMIF(Virkedager!C:C,"&lt;" &amp; F940,Virkedager!A:A)</f>
        <v>0</v>
      </c>
      <c r="Q940" s="120" t="str">
        <f t="shared" si="103"/>
        <v>Operatøraksess</v>
      </c>
      <c r="R940" s="121">
        <f>MATCH(Q940,'SLA-parameter DRIFT'!A:A,0)</f>
        <v>16</v>
      </c>
      <c r="S940" s="118" t="e">
        <f>VLOOKUP(DATE(YEAR(F940),MONTH(F940),DAY(F940)),Virkedager!C:G,IF(E940="B",3,2),0)+INDEX('SLA-parameter DRIFT'!D:D,R940+2)</f>
        <v>#N/A</v>
      </c>
      <c r="T940" s="122" t="e">
        <f>VLOOKUP(DATE(YEAR(F940),MONTH(F940),DAY(F940)),Virkedager!C:G,2,0)+INDEX('SLA-parameter DRIFT'!B:B,R940+1)</f>
        <v>#N/A</v>
      </c>
      <c r="U940" s="173" t="e">
        <f>VLOOKUP(DATE(YEAR(F940),MONTH(F940),DAY(F940)),Virkedager!C:G,IF(E940="B",3,2)+INDEX('SLA-parameter DRIFT'!E:E,R940+0,0),0)+INDEX('SLA-parameter DRIFT'!D:D,R940+1)</f>
        <v>#N/A</v>
      </c>
      <c r="V940" s="122" t="e">
        <f>VLOOKUP(DATE(YEAR(F940),MONTH(F940),DAY(F940)),Virkedager!C:G,2,0)+INDEX('SLA-parameter DRIFT'!B:B,R940+2)</f>
        <v>#N/A</v>
      </c>
      <c r="W940" s="118" t="e">
        <f>VLOOKUP(DATE(YEAR(F940),MONTH(F940),DAY(F940)),Virkedager!C:G,IF(E940="B",4,3)+INDEX('SLA-parameter DRIFT'!E:E,R940+2,0),0)+INDEX('SLA-parameter DRIFT'!D:D,R940+2)</f>
        <v>#N/A</v>
      </c>
      <c r="X940" s="122" t="str">
        <f t="shared" si="104"/>
        <v/>
      </c>
      <c r="Y940" s="119">
        <f>SUMIF(Virkedager!C:C,"&lt;" &amp; H940,Virkedager!A:A)-SUMIF(Virkedager!C:C,"&lt;" &amp; X940,Virkedager!A:A)</f>
        <v>0</v>
      </c>
      <c r="Z940" s="121" t="str">
        <f t="shared" si="105"/>
        <v/>
      </c>
      <c r="AA940" s="123" t="str">
        <f t="shared" si="100"/>
        <v/>
      </c>
      <c r="AB940" s="124" t="str">
        <f t="shared" si="106"/>
        <v/>
      </c>
      <c r="AC940" s="172"/>
    </row>
    <row r="941" spans="2:29" ht="15" x14ac:dyDescent="0.25">
      <c r="B941" s="101"/>
      <c r="C941" s="102"/>
      <c r="D941" s="149"/>
      <c r="E941" s="150"/>
      <c r="F941" s="103"/>
      <c r="G941" s="104"/>
      <c r="H941" s="103"/>
      <c r="I941" s="104"/>
      <c r="J941" s="105"/>
      <c r="K941" s="106"/>
      <c r="L941" s="116" t="s">
        <v>77</v>
      </c>
      <c r="M941" s="117" t="s">
        <v>137</v>
      </c>
      <c r="N941" s="118">
        <f t="shared" si="101"/>
        <v>0</v>
      </c>
      <c r="O941" s="118">
        <f t="shared" si="102"/>
        <v>0</v>
      </c>
      <c r="P941" s="119">
        <f>SUMIF(Virkedager!C:C,"&lt;" &amp; H941,Virkedager!A:A)-SUMIF(Virkedager!C:C,"&lt;" &amp; F941,Virkedager!A:A)</f>
        <v>0</v>
      </c>
      <c r="Q941" s="120" t="str">
        <f t="shared" si="103"/>
        <v>Operatøraksess</v>
      </c>
      <c r="R941" s="121">
        <f>MATCH(Q941,'SLA-parameter DRIFT'!A:A,0)</f>
        <v>16</v>
      </c>
      <c r="S941" s="118" t="e">
        <f>VLOOKUP(DATE(YEAR(F941),MONTH(F941),DAY(F941)),Virkedager!C:G,IF(E941="B",3,2),0)+INDEX('SLA-parameter DRIFT'!D:D,R941+2)</f>
        <v>#N/A</v>
      </c>
      <c r="T941" s="122" t="e">
        <f>VLOOKUP(DATE(YEAR(F941),MONTH(F941),DAY(F941)),Virkedager!C:G,2,0)+INDEX('SLA-parameter DRIFT'!B:B,R941+1)</f>
        <v>#N/A</v>
      </c>
      <c r="U941" s="173" t="e">
        <f>VLOOKUP(DATE(YEAR(F941),MONTH(F941),DAY(F941)),Virkedager!C:G,IF(E941="B",3,2)+INDEX('SLA-parameter DRIFT'!E:E,R941+0,0),0)+INDEX('SLA-parameter DRIFT'!D:D,R941+1)</f>
        <v>#N/A</v>
      </c>
      <c r="V941" s="122" t="e">
        <f>VLOOKUP(DATE(YEAR(F941),MONTH(F941),DAY(F941)),Virkedager!C:G,2,0)+INDEX('SLA-parameter DRIFT'!B:B,R941+2)</f>
        <v>#N/A</v>
      </c>
      <c r="W941" s="118" t="e">
        <f>VLOOKUP(DATE(YEAR(F941),MONTH(F941),DAY(F941)),Virkedager!C:G,IF(E941="B",4,3)+INDEX('SLA-parameter DRIFT'!E:E,R941+2,0),0)+INDEX('SLA-parameter DRIFT'!D:D,R941+2)</f>
        <v>#N/A</v>
      </c>
      <c r="X941" s="122" t="str">
        <f t="shared" si="104"/>
        <v/>
      </c>
      <c r="Y941" s="119">
        <f>SUMIF(Virkedager!C:C,"&lt;" &amp; H941,Virkedager!A:A)-SUMIF(Virkedager!C:C,"&lt;" &amp; X941,Virkedager!A:A)</f>
        <v>0</v>
      </c>
      <c r="Z941" s="121" t="str">
        <f t="shared" si="105"/>
        <v/>
      </c>
      <c r="AA941" s="123" t="str">
        <f t="shared" si="100"/>
        <v/>
      </c>
      <c r="AB941" s="124" t="str">
        <f t="shared" si="106"/>
        <v/>
      </c>
      <c r="AC941" s="172"/>
    </row>
    <row r="942" spans="2:29" ht="15" x14ac:dyDescent="0.25">
      <c r="B942" s="101"/>
      <c r="C942" s="102"/>
      <c r="D942" s="149"/>
      <c r="E942" s="150"/>
      <c r="F942" s="103"/>
      <c r="G942" s="104"/>
      <c r="H942" s="103"/>
      <c r="I942" s="104"/>
      <c r="J942" s="105"/>
      <c r="K942" s="106"/>
      <c r="L942" s="116" t="s">
        <v>77</v>
      </c>
      <c r="M942" s="117" t="s">
        <v>137</v>
      </c>
      <c r="N942" s="118">
        <f t="shared" si="101"/>
        <v>0</v>
      </c>
      <c r="O942" s="118">
        <f t="shared" si="102"/>
        <v>0</v>
      </c>
      <c r="P942" s="119">
        <f>SUMIF(Virkedager!C:C,"&lt;" &amp; H942,Virkedager!A:A)-SUMIF(Virkedager!C:C,"&lt;" &amp; F942,Virkedager!A:A)</f>
        <v>0</v>
      </c>
      <c r="Q942" s="120" t="str">
        <f t="shared" si="103"/>
        <v>Operatøraksess</v>
      </c>
      <c r="R942" s="121">
        <f>MATCH(Q942,'SLA-parameter DRIFT'!A:A,0)</f>
        <v>16</v>
      </c>
      <c r="S942" s="118" t="e">
        <f>VLOOKUP(DATE(YEAR(F942),MONTH(F942),DAY(F942)),Virkedager!C:G,IF(E942="B",3,2),0)+INDEX('SLA-parameter DRIFT'!D:D,R942+2)</f>
        <v>#N/A</v>
      </c>
      <c r="T942" s="122" t="e">
        <f>VLOOKUP(DATE(YEAR(F942),MONTH(F942),DAY(F942)),Virkedager!C:G,2,0)+INDEX('SLA-parameter DRIFT'!B:B,R942+1)</f>
        <v>#N/A</v>
      </c>
      <c r="U942" s="173" t="e">
        <f>VLOOKUP(DATE(YEAR(F942),MONTH(F942),DAY(F942)),Virkedager!C:G,IF(E942="B",3,2)+INDEX('SLA-parameter DRIFT'!E:E,R942+0,0),0)+INDEX('SLA-parameter DRIFT'!D:D,R942+1)</f>
        <v>#N/A</v>
      </c>
      <c r="V942" s="122" t="e">
        <f>VLOOKUP(DATE(YEAR(F942),MONTH(F942),DAY(F942)),Virkedager!C:G,2,0)+INDEX('SLA-parameter DRIFT'!B:B,R942+2)</f>
        <v>#N/A</v>
      </c>
      <c r="W942" s="118" t="e">
        <f>VLOOKUP(DATE(YEAR(F942),MONTH(F942),DAY(F942)),Virkedager!C:G,IF(E942="B",4,3)+INDEX('SLA-parameter DRIFT'!E:E,R942+2,0),0)+INDEX('SLA-parameter DRIFT'!D:D,R942+2)</f>
        <v>#N/A</v>
      </c>
      <c r="X942" s="122" t="str">
        <f t="shared" si="104"/>
        <v/>
      </c>
      <c r="Y942" s="119">
        <f>SUMIF(Virkedager!C:C,"&lt;" &amp; H942,Virkedager!A:A)-SUMIF(Virkedager!C:C,"&lt;" &amp; X942,Virkedager!A:A)</f>
        <v>0</v>
      </c>
      <c r="Z942" s="121" t="str">
        <f t="shared" si="105"/>
        <v/>
      </c>
      <c r="AA942" s="123" t="str">
        <f t="shared" si="100"/>
        <v/>
      </c>
      <c r="AB942" s="124" t="str">
        <f t="shared" si="106"/>
        <v/>
      </c>
      <c r="AC942" s="172"/>
    </row>
    <row r="943" spans="2:29" ht="15" x14ac:dyDescent="0.25">
      <c r="B943" s="101"/>
      <c r="C943" s="102"/>
      <c r="D943" s="149"/>
      <c r="E943" s="150"/>
      <c r="F943" s="103"/>
      <c r="G943" s="104"/>
      <c r="H943" s="103"/>
      <c r="I943" s="104"/>
      <c r="J943" s="105"/>
      <c r="K943" s="106"/>
      <c r="L943" s="116" t="s">
        <v>77</v>
      </c>
      <c r="M943" s="117" t="s">
        <v>137</v>
      </c>
      <c r="N943" s="118">
        <f t="shared" si="101"/>
        <v>0</v>
      </c>
      <c r="O943" s="118">
        <f t="shared" si="102"/>
        <v>0</v>
      </c>
      <c r="P943" s="119">
        <f>SUMIF(Virkedager!C:C,"&lt;" &amp; H943,Virkedager!A:A)-SUMIF(Virkedager!C:C,"&lt;" &amp; F943,Virkedager!A:A)</f>
        <v>0</v>
      </c>
      <c r="Q943" s="120" t="str">
        <f t="shared" si="103"/>
        <v>Operatøraksess</v>
      </c>
      <c r="R943" s="121">
        <f>MATCH(Q943,'SLA-parameter DRIFT'!A:A,0)</f>
        <v>16</v>
      </c>
      <c r="S943" s="118" t="e">
        <f>VLOOKUP(DATE(YEAR(F943),MONTH(F943),DAY(F943)),Virkedager!C:G,IF(E943="B",3,2),0)+INDEX('SLA-parameter DRIFT'!D:D,R943+2)</f>
        <v>#N/A</v>
      </c>
      <c r="T943" s="122" t="e">
        <f>VLOOKUP(DATE(YEAR(F943),MONTH(F943),DAY(F943)),Virkedager!C:G,2,0)+INDEX('SLA-parameter DRIFT'!B:B,R943+1)</f>
        <v>#N/A</v>
      </c>
      <c r="U943" s="173" t="e">
        <f>VLOOKUP(DATE(YEAR(F943),MONTH(F943),DAY(F943)),Virkedager!C:G,IF(E943="B",3,2)+INDEX('SLA-parameter DRIFT'!E:E,R943+0,0),0)+INDEX('SLA-parameter DRIFT'!D:D,R943+1)</f>
        <v>#N/A</v>
      </c>
      <c r="V943" s="122" t="e">
        <f>VLOOKUP(DATE(YEAR(F943),MONTH(F943),DAY(F943)),Virkedager!C:G,2,0)+INDEX('SLA-parameter DRIFT'!B:B,R943+2)</f>
        <v>#N/A</v>
      </c>
      <c r="W943" s="118" t="e">
        <f>VLOOKUP(DATE(YEAR(F943),MONTH(F943),DAY(F943)),Virkedager!C:G,IF(E943="B",4,3)+INDEX('SLA-parameter DRIFT'!E:E,R943+2,0),0)+INDEX('SLA-parameter DRIFT'!D:D,R943+2)</f>
        <v>#N/A</v>
      </c>
      <c r="X943" s="122" t="str">
        <f t="shared" si="104"/>
        <v/>
      </c>
      <c r="Y943" s="119">
        <f>SUMIF(Virkedager!C:C,"&lt;" &amp; H943,Virkedager!A:A)-SUMIF(Virkedager!C:C,"&lt;" &amp; X943,Virkedager!A:A)</f>
        <v>0</v>
      </c>
      <c r="Z943" s="121" t="str">
        <f t="shared" si="105"/>
        <v/>
      </c>
      <c r="AA943" s="123" t="str">
        <f t="shared" si="100"/>
        <v/>
      </c>
      <c r="AB943" s="124" t="str">
        <f t="shared" si="106"/>
        <v/>
      </c>
      <c r="AC943" s="172"/>
    </row>
    <row r="944" spans="2:29" ht="15" x14ac:dyDescent="0.25">
      <c r="B944" s="101"/>
      <c r="C944" s="102"/>
      <c r="D944" s="149"/>
      <c r="E944" s="150"/>
      <c r="F944" s="103"/>
      <c r="G944" s="104"/>
      <c r="H944" s="103"/>
      <c r="I944" s="104"/>
      <c r="J944" s="105"/>
      <c r="K944" s="106"/>
      <c r="L944" s="116" t="s">
        <v>77</v>
      </c>
      <c r="M944" s="117" t="s">
        <v>137</v>
      </c>
      <c r="N944" s="118">
        <f t="shared" si="101"/>
        <v>0</v>
      </c>
      <c r="O944" s="118">
        <f t="shared" si="102"/>
        <v>0</v>
      </c>
      <c r="P944" s="119">
        <f>SUMIF(Virkedager!C:C,"&lt;" &amp; H944,Virkedager!A:A)-SUMIF(Virkedager!C:C,"&lt;" &amp; F944,Virkedager!A:A)</f>
        <v>0</v>
      </c>
      <c r="Q944" s="120" t="str">
        <f t="shared" si="103"/>
        <v>Operatøraksess</v>
      </c>
      <c r="R944" s="121">
        <f>MATCH(Q944,'SLA-parameter DRIFT'!A:A,0)</f>
        <v>16</v>
      </c>
      <c r="S944" s="118" t="e">
        <f>VLOOKUP(DATE(YEAR(F944),MONTH(F944),DAY(F944)),Virkedager!C:G,IF(E944="B",3,2),0)+INDEX('SLA-parameter DRIFT'!D:D,R944+2)</f>
        <v>#N/A</v>
      </c>
      <c r="T944" s="122" t="e">
        <f>VLOOKUP(DATE(YEAR(F944),MONTH(F944),DAY(F944)),Virkedager!C:G,2,0)+INDEX('SLA-parameter DRIFT'!B:B,R944+1)</f>
        <v>#N/A</v>
      </c>
      <c r="U944" s="173" t="e">
        <f>VLOOKUP(DATE(YEAR(F944),MONTH(F944),DAY(F944)),Virkedager!C:G,IF(E944="B",3,2)+INDEX('SLA-parameter DRIFT'!E:E,R944+0,0),0)+INDEX('SLA-parameter DRIFT'!D:D,R944+1)</f>
        <v>#N/A</v>
      </c>
      <c r="V944" s="122" t="e">
        <f>VLOOKUP(DATE(YEAR(F944),MONTH(F944),DAY(F944)),Virkedager!C:G,2,0)+INDEX('SLA-parameter DRIFT'!B:B,R944+2)</f>
        <v>#N/A</v>
      </c>
      <c r="W944" s="118" t="e">
        <f>VLOOKUP(DATE(YEAR(F944),MONTH(F944),DAY(F944)),Virkedager!C:G,IF(E944="B",4,3)+INDEX('SLA-parameter DRIFT'!E:E,R944+2,0),0)+INDEX('SLA-parameter DRIFT'!D:D,R944+2)</f>
        <v>#N/A</v>
      </c>
      <c r="X944" s="122" t="str">
        <f t="shared" si="104"/>
        <v/>
      </c>
      <c r="Y944" s="119">
        <f>SUMIF(Virkedager!C:C,"&lt;" &amp; H944,Virkedager!A:A)-SUMIF(Virkedager!C:C,"&lt;" &amp; X944,Virkedager!A:A)</f>
        <v>0</v>
      </c>
      <c r="Z944" s="121" t="str">
        <f t="shared" si="105"/>
        <v/>
      </c>
      <c r="AA944" s="123" t="str">
        <f t="shared" si="100"/>
        <v/>
      </c>
      <c r="AB944" s="124" t="str">
        <f t="shared" si="106"/>
        <v/>
      </c>
      <c r="AC944" s="172"/>
    </row>
    <row r="945" spans="2:29" ht="15" x14ac:dyDescent="0.25">
      <c r="B945" s="101"/>
      <c r="C945" s="102"/>
      <c r="D945" s="149"/>
      <c r="E945" s="150"/>
      <c r="F945" s="103"/>
      <c r="G945" s="104"/>
      <c r="H945" s="103"/>
      <c r="I945" s="104"/>
      <c r="J945" s="105"/>
      <c r="K945" s="106"/>
      <c r="L945" s="116" t="s">
        <v>77</v>
      </c>
      <c r="M945" s="117" t="s">
        <v>137</v>
      </c>
      <c r="N945" s="118">
        <f t="shared" si="101"/>
        <v>0</v>
      </c>
      <c r="O945" s="118">
        <f t="shared" si="102"/>
        <v>0</v>
      </c>
      <c r="P945" s="119">
        <f>SUMIF(Virkedager!C:C,"&lt;" &amp; H945,Virkedager!A:A)-SUMIF(Virkedager!C:C,"&lt;" &amp; F945,Virkedager!A:A)</f>
        <v>0</v>
      </c>
      <c r="Q945" s="120" t="str">
        <f t="shared" si="103"/>
        <v>Operatøraksess</v>
      </c>
      <c r="R945" s="121">
        <f>MATCH(Q945,'SLA-parameter DRIFT'!A:A,0)</f>
        <v>16</v>
      </c>
      <c r="S945" s="118" t="e">
        <f>VLOOKUP(DATE(YEAR(F945),MONTH(F945),DAY(F945)),Virkedager!C:G,IF(E945="B",3,2),0)+INDEX('SLA-parameter DRIFT'!D:D,R945+2)</f>
        <v>#N/A</v>
      </c>
      <c r="T945" s="122" t="e">
        <f>VLOOKUP(DATE(YEAR(F945),MONTH(F945),DAY(F945)),Virkedager!C:G,2,0)+INDEX('SLA-parameter DRIFT'!B:B,R945+1)</f>
        <v>#N/A</v>
      </c>
      <c r="U945" s="173" t="e">
        <f>VLOOKUP(DATE(YEAR(F945),MONTH(F945),DAY(F945)),Virkedager!C:G,IF(E945="B",3,2)+INDEX('SLA-parameter DRIFT'!E:E,R945+0,0),0)+INDEX('SLA-parameter DRIFT'!D:D,R945+1)</f>
        <v>#N/A</v>
      </c>
      <c r="V945" s="122" t="e">
        <f>VLOOKUP(DATE(YEAR(F945),MONTH(F945),DAY(F945)),Virkedager!C:G,2,0)+INDEX('SLA-parameter DRIFT'!B:B,R945+2)</f>
        <v>#N/A</v>
      </c>
      <c r="W945" s="118" t="e">
        <f>VLOOKUP(DATE(YEAR(F945),MONTH(F945),DAY(F945)),Virkedager!C:G,IF(E945="B",4,3)+INDEX('SLA-parameter DRIFT'!E:E,R945+2,0),0)+INDEX('SLA-parameter DRIFT'!D:D,R945+2)</f>
        <v>#N/A</v>
      </c>
      <c r="X945" s="122" t="str">
        <f t="shared" si="104"/>
        <v/>
      </c>
      <c r="Y945" s="119">
        <f>SUMIF(Virkedager!C:C,"&lt;" &amp; H945,Virkedager!A:A)-SUMIF(Virkedager!C:C,"&lt;" &amp; X945,Virkedager!A:A)</f>
        <v>0</v>
      </c>
      <c r="Z945" s="121" t="str">
        <f t="shared" si="105"/>
        <v/>
      </c>
      <c r="AA945" s="123" t="str">
        <f t="shared" si="100"/>
        <v/>
      </c>
      <c r="AB945" s="124" t="str">
        <f t="shared" si="106"/>
        <v/>
      </c>
      <c r="AC945" s="172"/>
    </row>
    <row r="946" spans="2:29" ht="15" x14ac:dyDescent="0.25">
      <c r="B946" s="101"/>
      <c r="C946" s="102"/>
      <c r="D946" s="149"/>
      <c r="E946" s="150"/>
      <c r="F946" s="103"/>
      <c r="G946" s="104"/>
      <c r="H946" s="103"/>
      <c r="I946" s="104"/>
      <c r="J946" s="105"/>
      <c r="K946" s="106"/>
      <c r="L946" s="116" t="s">
        <v>77</v>
      </c>
      <c r="M946" s="117" t="s">
        <v>137</v>
      </c>
      <c r="N946" s="118">
        <f t="shared" si="101"/>
        <v>0</v>
      </c>
      <c r="O946" s="118">
        <f t="shared" si="102"/>
        <v>0</v>
      </c>
      <c r="P946" s="119">
        <f>SUMIF(Virkedager!C:C,"&lt;" &amp; H946,Virkedager!A:A)-SUMIF(Virkedager!C:C,"&lt;" &amp; F946,Virkedager!A:A)</f>
        <v>0</v>
      </c>
      <c r="Q946" s="120" t="str">
        <f t="shared" si="103"/>
        <v>Operatøraksess</v>
      </c>
      <c r="R946" s="121">
        <f>MATCH(Q946,'SLA-parameter DRIFT'!A:A,0)</f>
        <v>16</v>
      </c>
      <c r="S946" s="118" t="e">
        <f>VLOOKUP(DATE(YEAR(F946),MONTH(F946),DAY(F946)),Virkedager!C:G,IF(E946="B",3,2),0)+INDEX('SLA-parameter DRIFT'!D:D,R946+2)</f>
        <v>#N/A</v>
      </c>
      <c r="T946" s="122" t="e">
        <f>VLOOKUP(DATE(YEAR(F946),MONTH(F946),DAY(F946)),Virkedager!C:G,2,0)+INDEX('SLA-parameter DRIFT'!B:B,R946+1)</f>
        <v>#N/A</v>
      </c>
      <c r="U946" s="173" t="e">
        <f>VLOOKUP(DATE(YEAR(F946),MONTH(F946),DAY(F946)),Virkedager!C:G,IF(E946="B",3,2)+INDEX('SLA-parameter DRIFT'!E:E,R946+0,0),0)+INDEX('SLA-parameter DRIFT'!D:D,R946+1)</f>
        <v>#N/A</v>
      </c>
      <c r="V946" s="122" t="e">
        <f>VLOOKUP(DATE(YEAR(F946),MONTH(F946),DAY(F946)),Virkedager!C:G,2,0)+INDEX('SLA-parameter DRIFT'!B:B,R946+2)</f>
        <v>#N/A</v>
      </c>
      <c r="W946" s="118" t="e">
        <f>VLOOKUP(DATE(YEAR(F946),MONTH(F946),DAY(F946)),Virkedager!C:G,IF(E946="B",4,3)+INDEX('SLA-parameter DRIFT'!E:E,R946+2,0),0)+INDEX('SLA-parameter DRIFT'!D:D,R946+2)</f>
        <v>#N/A</v>
      </c>
      <c r="X946" s="122" t="str">
        <f t="shared" si="104"/>
        <v/>
      </c>
      <c r="Y946" s="119">
        <f>SUMIF(Virkedager!C:C,"&lt;" &amp; H946,Virkedager!A:A)-SUMIF(Virkedager!C:C,"&lt;" &amp; X946,Virkedager!A:A)</f>
        <v>0</v>
      </c>
      <c r="Z946" s="121" t="str">
        <f t="shared" si="105"/>
        <v/>
      </c>
      <c r="AA946" s="123" t="str">
        <f t="shared" si="100"/>
        <v/>
      </c>
      <c r="AB946" s="124" t="str">
        <f t="shared" si="106"/>
        <v/>
      </c>
      <c r="AC946" s="172"/>
    </row>
    <row r="947" spans="2:29" ht="15" x14ac:dyDescent="0.25">
      <c r="B947" s="101"/>
      <c r="C947" s="102"/>
      <c r="D947" s="149"/>
      <c r="E947" s="150"/>
      <c r="F947" s="103"/>
      <c r="G947" s="104"/>
      <c r="H947" s="103"/>
      <c r="I947" s="104"/>
      <c r="J947" s="105"/>
      <c r="K947" s="106"/>
      <c r="L947" s="116" t="s">
        <v>77</v>
      </c>
      <c r="M947" s="117" t="s">
        <v>137</v>
      </c>
      <c r="N947" s="118">
        <f t="shared" si="101"/>
        <v>0</v>
      </c>
      <c r="O947" s="118">
        <f t="shared" si="102"/>
        <v>0</v>
      </c>
      <c r="P947" s="119">
        <f>SUMIF(Virkedager!C:C,"&lt;" &amp; H947,Virkedager!A:A)-SUMIF(Virkedager!C:C,"&lt;" &amp; F947,Virkedager!A:A)</f>
        <v>0</v>
      </c>
      <c r="Q947" s="120" t="str">
        <f t="shared" si="103"/>
        <v>Operatøraksess</v>
      </c>
      <c r="R947" s="121">
        <f>MATCH(Q947,'SLA-parameter DRIFT'!A:A,0)</f>
        <v>16</v>
      </c>
      <c r="S947" s="118" t="e">
        <f>VLOOKUP(DATE(YEAR(F947),MONTH(F947),DAY(F947)),Virkedager!C:G,IF(E947="B",3,2),0)+INDEX('SLA-parameter DRIFT'!D:D,R947+2)</f>
        <v>#N/A</v>
      </c>
      <c r="T947" s="122" t="e">
        <f>VLOOKUP(DATE(YEAR(F947),MONTH(F947),DAY(F947)),Virkedager!C:G,2,0)+INDEX('SLA-parameter DRIFT'!B:B,R947+1)</f>
        <v>#N/A</v>
      </c>
      <c r="U947" s="173" t="e">
        <f>VLOOKUP(DATE(YEAR(F947),MONTH(F947),DAY(F947)),Virkedager!C:G,IF(E947="B",3,2)+INDEX('SLA-parameter DRIFT'!E:E,R947+0,0),0)+INDEX('SLA-parameter DRIFT'!D:D,R947+1)</f>
        <v>#N/A</v>
      </c>
      <c r="V947" s="122" t="e">
        <f>VLOOKUP(DATE(YEAR(F947),MONTH(F947),DAY(F947)),Virkedager!C:G,2,0)+INDEX('SLA-parameter DRIFT'!B:B,R947+2)</f>
        <v>#N/A</v>
      </c>
      <c r="W947" s="118" t="e">
        <f>VLOOKUP(DATE(YEAR(F947),MONTH(F947),DAY(F947)),Virkedager!C:G,IF(E947="B",4,3)+INDEX('SLA-parameter DRIFT'!E:E,R947+2,0),0)+INDEX('SLA-parameter DRIFT'!D:D,R947+2)</f>
        <v>#N/A</v>
      </c>
      <c r="X947" s="122" t="str">
        <f t="shared" si="104"/>
        <v/>
      </c>
      <c r="Y947" s="119">
        <f>SUMIF(Virkedager!C:C,"&lt;" &amp; H947,Virkedager!A:A)-SUMIF(Virkedager!C:C,"&lt;" &amp; X947,Virkedager!A:A)</f>
        <v>0</v>
      </c>
      <c r="Z947" s="121" t="str">
        <f t="shared" si="105"/>
        <v/>
      </c>
      <c r="AA947" s="123" t="str">
        <f t="shared" si="100"/>
        <v/>
      </c>
      <c r="AB947" s="124" t="str">
        <f t="shared" si="106"/>
        <v/>
      </c>
      <c r="AC947" s="172"/>
    </row>
    <row r="948" spans="2:29" ht="15" x14ac:dyDescent="0.25">
      <c r="B948" s="101"/>
      <c r="C948" s="102"/>
      <c r="D948" s="149"/>
      <c r="E948" s="150"/>
      <c r="F948" s="103"/>
      <c r="G948" s="104"/>
      <c r="H948" s="103"/>
      <c r="I948" s="104"/>
      <c r="J948" s="105"/>
      <c r="K948" s="106"/>
      <c r="L948" s="116" t="s">
        <v>77</v>
      </c>
      <c r="M948" s="117" t="s">
        <v>137</v>
      </c>
      <c r="N948" s="118">
        <f t="shared" si="101"/>
        <v>0</v>
      </c>
      <c r="O948" s="118">
        <f t="shared" si="102"/>
        <v>0</v>
      </c>
      <c r="P948" s="119">
        <f>SUMIF(Virkedager!C:C,"&lt;" &amp; H948,Virkedager!A:A)-SUMIF(Virkedager!C:C,"&lt;" &amp; F948,Virkedager!A:A)</f>
        <v>0</v>
      </c>
      <c r="Q948" s="120" t="str">
        <f t="shared" si="103"/>
        <v>Operatøraksess</v>
      </c>
      <c r="R948" s="121">
        <f>MATCH(Q948,'SLA-parameter DRIFT'!A:A,0)</f>
        <v>16</v>
      </c>
      <c r="S948" s="118" t="e">
        <f>VLOOKUP(DATE(YEAR(F948),MONTH(F948),DAY(F948)),Virkedager!C:G,IF(E948="B",3,2),0)+INDEX('SLA-parameter DRIFT'!D:D,R948+2)</f>
        <v>#N/A</v>
      </c>
      <c r="T948" s="122" t="e">
        <f>VLOOKUP(DATE(YEAR(F948),MONTH(F948),DAY(F948)),Virkedager!C:G,2,0)+INDEX('SLA-parameter DRIFT'!B:B,R948+1)</f>
        <v>#N/A</v>
      </c>
      <c r="U948" s="173" t="e">
        <f>VLOOKUP(DATE(YEAR(F948),MONTH(F948),DAY(F948)),Virkedager!C:G,IF(E948="B",3,2)+INDEX('SLA-parameter DRIFT'!E:E,R948+0,0),0)+INDEX('SLA-parameter DRIFT'!D:D,R948+1)</f>
        <v>#N/A</v>
      </c>
      <c r="V948" s="122" t="e">
        <f>VLOOKUP(DATE(YEAR(F948),MONTH(F948),DAY(F948)),Virkedager!C:G,2,0)+INDEX('SLA-parameter DRIFT'!B:B,R948+2)</f>
        <v>#N/A</v>
      </c>
      <c r="W948" s="118" t="e">
        <f>VLOOKUP(DATE(YEAR(F948),MONTH(F948),DAY(F948)),Virkedager!C:G,IF(E948="B",4,3)+INDEX('SLA-parameter DRIFT'!E:E,R948+2,0),0)+INDEX('SLA-parameter DRIFT'!D:D,R948+2)</f>
        <v>#N/A</v>
      </c>
      <c r="X948" s="122" t="str">
        <f t="shared" si="104"/>
        <v/>
      </c>
      <c r="Y948" s="119">
        <f>SUMIF(Virkedager!C:C,"&lt;" &amp; H948,Virkedager!A:A)-SUMIF(Virkedager!C:C,"&lt;" &amp; X948,Virkedager!A:A)</f>
        <v>0</v>
      </c>
      <c r="Z948" s="121" t="str">
        <f t="shared" si="105"/>
        <v/>
      </c>
      <c r="AA948" s="123" t="str">
        <f t="shared" si="100"/>
        <v/>
      </c>
      <c r="AB948" s="124" t="str">
        <f t="shared" si="106"/>
        <v/>
      </c>
      <c r="AC948" s="172"/>
    </row>
    <row r="949" spans="2:29" ht="15" x14ac:dyDescent="0.25">
      <c r="B949" s="101"/>
      <c r="C949" s="102"/>
      <c r="D949" s="149"/>
      <c r="E949" s="150"/>
      <c r="F949" s="103"/>
      <c r="G949" s="104"/>
      <c r="H949" s="103"/>
      <c r="I949" s="104"/>
      <c r="J949" s="105"/>
      <c r="K949" s="106"/>
      <c r="L949" s="116" t="s">
        <v>77</v>
      </c>
      <c r="M949" s="117" t="s">
        <v>137</v>
      </c>
      <c r="N949" s="118">
        <f t="shared" si="101"/>
        <v>0</v>
      </c>
      <c r="O949" s="118">
        <f t="shared" si="102"/>
        <v>0</v>
      </c>
      <c r="P949" s="119">
        <f>SUMIF(Virkedager!C:C,"&lt;" &amp; H949,Virkedager!A:A)-SUMIF(Virkedager!C:C,"&lt;" &amp; F949,Virkedager!A:A)</f>
        <v>0</v>
      </c>
      <c r="Q949" s="120" t="str">
        <f t="shared" si="103"/>
        <v>Operatøraksess</v>
      </c>
      <c r="R949" s="121">
        <f>MATCH(Q949,'SLA-parameter DRIFT'!A:A,0)</f>
        <v>16</v>
      </c>
      <c r="S949" s="118" t="e">
        <f>VLOOKUP(DATE(YEAR(F949),MONTH(F949),DAY(F949)),Virkedager!C:G,IF(E949="B",3,2),0)+INDEX('SLA-parameter DRIFT'!D:D,R949+2)</f>
        <v>#N/A</v>
      </c>
      <c r="T949" s="122" t="e">
        <f>VLOOKUP(DATE(YEAR(F949),MONTH(F949),DAY(F949)),Virkedager!C:G,2,0)+INDEX('SLA-parameter DRIFT'!B:B,R949+1)</f>
        <v>#N/A</v>
      </c>
      <c r="U949" s="173" t="e">
        <f>VLOOKUP(DATE(YEAR(F949),MONTH(F949),DAY(F949)),Virkedager!C:G,IF(E949="B",3,2)+INDEX('SLA-parameter DRIFT'!E:E,R949+0,0),0)+INDEX('SLA-parameter DRIFT'!D:D,R949+1)</f>
        <v>#N/A</v>
      </c>
      <c r="V949" s="122" t="e">
        <f>VLOOKUP(DATE(YEAR(F949),MONTH(F949),DAY(F949)),Virkedager!C:G,2,0)+INDEX('SLA-parameter DRIFT'!B:B,R949+2)</f>
        <v>#N/A</v>
      </c>
      <c r="W949" s="118" t="e">
        <f>VLOOKUP(DATE(YEAR(F949),MONTH(F949),DAY(F949)),Virkedager!C:G,IF(E949="B",4,3)+INDEX('SLA-parameter DRIFT'!E:E,R949+2,0),0)+INDEX('SLA-parameter DRIFT'!D:D,R949+2)</f>
        <v>#N/A</v>
      </c>
      <c r="X949" s="122" t="str">
        <f t="shared" si="104"/>
        <v/>
      </c>
      <c r="Y949" s="119">
        <f>SUMIF(Virkedager!C:C,"&lt;" &amp; H949,Virkedager!A:A)-SUMIF(Virkedager!C:C,"&lt;" &amp; X949,Virkedager!A:A)</f>
        <v>0</v>
      </c>
      <c r="Z949" s="121" t="str">
        <f t="shared" si="105"/>
        <v/>
      </c>
      <c r="AA949" s="123" t="str">
        <f t="shared" si="100"/>
        <v/>
      </c>
      <c r="AB949" s="124" t="str">
        <f t="shared" si="106"/>
        <v/>
      </c>
      <c r="AC949" s="172"/>
    </row>
    <row r="950" spans="2:29" ht="15" x14ac:dyDescent="0.25">
      <c r="B950" s="101"/>
      <c r="C950" s="102"/>
      <c r="D950" s="149"/>
      <c r="E950" s="150"/>
      <c r="F950" s="103"/>
      <c r="G950" s="104"/>
      <c r="H950" s="103"/>
      <c r="I950" s="104"/>
      <c r="J950" s="105"/>
      <c r="K950" s="106"/>
      <c r="L950" s="116" t="s">
        <v>77</v>
      </c>
      <c r="M950" s="117" t="s">
        <v>137</v>
      </c>
      <c r="N950" s="118">
        <f t="shared" si="101"/>
        <v>0</v>
      </c>
      <c r="O950" s="118">
        <f t="shared" si="102"/>
        <v>0</v>
      </c>
      <c r="P950" s="119">
        <f>SUMIF(Virkedager!C:C,"&lt;" &amp; H950,Virkedager!A:A)-SUMIF(Virkedager!C:C,"&lt;" &amp; F950,Virkedager!A:A)</f>
        <v>0</v>
      </c>
      <c r="Q950" s="120" t="str">
        <f t="shared" si="103"/>
        <v>Operatøraksess</v>
      </c>
      <c r="R950" s="121">
        <f>MATCH(Q950,'SLA-parameter DRIFT'!A:A,0)</f>
        <v>16</v>
      </c>
      <c r="S950" s="118" t="e">
        <f>VLOOKUP(DATE(YEAR(F950),MONTH(F950),DAY(F950)),Virkedager!C:G,IF(E950="B",3,2),0)+INDEX('SLA-parameter DRIFT'!D:D,R950+2)</f>
        <v>#N/A</v>
      </c>
      <c r="T950" s="122" t="e">
        <f>VLOOKUP(DATE(YEAR(F950),MONTH(F950),DAY(F950)),Virkedager!C:G,2,0)+INDEX('SLA-parameter DRIFT'!B:B,R950+1)</f>
        <v>#N/A</v>
      </c>
      <c r="U950" s="173" t="e">
        <f>VLOOKUP(DATE(YEAR(F950),MONTH(F950),DAY(F950)),Virkedager!C:G,IF(E950="B",3,2)+INDEX('SLA-parameter DRIFT'!E:E,R950+0,0),0)+INDEX('SLA-parameter DRIFT'!D:D,R950+1)</f>
        <v>#N/A</v>
      </c>
      <c r="V950" s="122" t="e">
        <f>VLOOKUP(DATE(YEAR(F950),MONTH(F950),DAY(F950)),Virkedager!C:G,2,0)+INDEX('SLA-parameter DRIFT'!B:B,R950+2)</f>
        <v>#N/A</v>
      </c>
      <c r="W950" s="118" t="e">
        <f>VLOOKUP(DATE(YEAR(F950),MONTH(F950),DAY(F950)),Virkedager!C:G,IF(E950="B",4,3)+INDEX('SLA-parameter DRIFT'!E:E,R950+2,0),0)+INDEX('SLA-parameter DRIFT'!D:D,R950+2)</f>
        <v>#N/A</v>
      </c>
      <c r="X950" s="122" t="str">
        <f t="shared" si="104"/>
        <v/>
      </c>
      <c r="Y950" s="119">
        <f>SUMIF(Virkedager!C:C,"&lt;" &amp; H950,Virkedager!A:A)-SUMIF(Virkedager!C:C,"&lt;" &amp; X950,Virkedager!A:A)</f>
        <v>0</v>
      </c>
      <c r="Z950" s="121" t="str">
        <f t="shared" si="105"/>
        <v/>
      </c>
      <c r="AA950" s="123" t="str">
        <f t="shared" si="100"/>
        <v/>
      </c>
      <c r="AB950" s="124" t="str">
        <f t="shared" si="106"/>
        <v/>
      </c>
      <c r="AC950" s="172"/>
    </row>
    <row r="951" spans="2:29" ht="15" x14ac:dyDescent="0.25">
      <c r="B951" s="101"/>
      <c r="C951" s="102"/>
      <c r="D951" s="149"/>
      <c r="E951" s="150"/>
      <c r="F951" s="103"/>
      <c r="G951" s="104"/>
      <c r="H951" s="103"/>
      <c r="I951" s="104"/>
      <c r="J951" s="105"/>
      <c r="K951" s="106"/>
      <c r="L951" s="116" t="s">
        <v>77</v>
      </c>
      <c r="M951" s="117" t="s">
        <v>137</v>
      </c>
      <c r="N951" s="118">
        <f t="shared" si="101"/>
        <v>0</v>
      </c>
      <c r="O951" s="118">
        <f t="shared" si="102"/>
        <v>0</v>
      </c>
      <c r="P951" s="119">
        <f>SUMIF(Virkedager!C:C,"&lt;" &amp; H951,Virkedager!A:A)-SUMIF(Virkedager!C:C,"&lt;" &amp; F951,Virkedager!A:A)</f>
        <v>0</v>
      </c>
      <c r="Q951" s="120" t="str">
        <f t="shared" si="103"/>
        <v>Operatøraksess</v>
      </c>
      <c r="R951" s="121">
        <f>MATCH(Q951,'SLA-parameter DRIFT'!A:A,0)</f>
        <v>16</v>
      </c>
      <c r="S951" s="118" t="e">
        <f>VLOOKUP(DATE(YEAR(F951),MONTH(F951),DAY(F951)),Virkedager!C:G,IF(E951="B",3,2),0)+INDEX('SLA-parameter DRIFT'!D:D,R951+2)</f>
        <v>#N/A</v>
      </c>
      <c r="T951" s="122" t="e">
        <f>VLOOKUP(DATE(YEAR(F951),MONTH(F951),DAY(F951)),Virkedager!C:G,2,0)+INDEX('SLA-parameter DRIFT'!B:B,R951+1)</f>
        <v>#N/A</v>
      </c>
      <c r="U951" s="173" t="e">
        <f>VLOOKUP(DATE(YEAR(F951),MONTH(F951),DAY(F951)),Virkedager!C:G,IF(E951="B",3,2)+INDEX('SLA-parameter DRIFT'!E:E,R951+0,0),0)+INDEX('SLA-parameter DRIFT'!D:D,R951+1)</f>
        <v>#N/A</v>
      </c>
      <c r="V951" s="122" t="e">
        <f>VLOOKUP(DATE(YEAR(F951),MONTH(F951),DAY(F951)),Virkedager!C:G,2,0)+INDEX('SLA-parameter DRIFT'!B:B,R951+2)</f>
        <v>#N/A</v>
      </c>
      <c r="W951" s="118" t="e">
        <f>VLOOKUP(DATE(YEAR(F951),MONTH(F951),DAY(F951)),Virkedager!C:G,IF(E951="B",4,3)+INDEX('SLA-parameter DRIFT'!E:E,R951+2,0),0)+INDEX('SLA-parameter DRIFT'!D:D,R951+2)</f>
        <v>#N/A</v>
      </c>
      <c r="X951" s="122" t="str">
        <f t="shared" si="104"/>
        <v/>
      </c>
      <c r="Y951" s="119">
        <f>SUMIF(Virkedager!C:C,"&lt;" &amp; H951,Virkedager!A:A)-SUMIF(Virkedager!C:C,"&lt;" &amp; X951,Virkedager!A:A)</f>
        <v>0</v>
      </c>
      <c r="Z951" s="121" t="str">
        <f t="shared" si="105"/>
        <v/>
      </c>
      <c r="AA951" s="123" t="str">
        <f t="shared" si="100"/>
        <v/>
      </c>
      <c r="AB951" s="124" t="str">
        <f t="shared" si="106"/>
        <v/>
      </c>
      <c r="AC951" s="172"/>
    </row>
    <row r="952" spans="2:29" ht="15" x14ac:dyDescent="0.25">
      <c r="B952" s="101"/>
      <c r="C952" s="102"/>
      <c r="D952" s="149"/>
      <c r="E952" s="150"/>
      <c r="F952" s="103"/>
      <c r="G952" s="104"/>
      <c r="H952" s="103"/>
      <c r="I952" s="104"/>
      <c r="J952" s="105"/>
      <c r="K952" s="106"/>
      <c r="L952" s="116" t="s">
        <v>77</v>
      </c>
      <c r="M952" s="117" t="s">
        <v>137</v>
      </c>
      <c r="N952" s="118">
        <f t="shared" si="101"/>
        <v>0</v>
      </c>
      <c r="O952" s="118">
        <f t="shared" si="102"/>
        <v>0</v>
      </c>
      <c r="P952" s="119">
        <f>SUMIF(Virkedager!C:C,"&lt;" &amp; H952,Virkedager!A:A)-SUMIF(Virkedager!C:C,"&lt;" &amp; F952,Virkedager!A:A)</f>
        <v>0</v>
      </c>
      <c r="Q952" s="120" t="str">
        <f t="shared" si="103"/>
        <v>Operatøraksess</v>
      </c>
      <c r="R952" s="121">
        <f>MATCH(Q952,'SLA-parameter DRIFT'!A:A,0)</f>
        <v>16</v>
      </c>
      <c r="S952" s="118" t="e">
        <f>VLOOKUP(DATE(YEAR(F952),MONTH(F952),DAY(F952)),Virkedager!C:G,IF(E952="B",3,2),0)+INDEX('SLA-parameter DRIFT'!D:D,R952+2)</f>
        <v>#N/A</v>
      </c>
      <c r="T952" s="122" t="e">
        <f>VLOOKUP(DATE(YEAR(F952),MONTH(F952),DAY(F952)),Virkedager!C:G,2,0)+INDEX('SLA-parameter DRIFT'!B:B,R952+1)</f>
        <v>#N/A</v>
      </c>
      <c r="U952" s="173" t="e">
        <f>VLOOKUP(DATE(YEAR(F952),MONTH(F952),DAY(F952)),Virkedager!C:G,IF(E952="B",3,2)+INDEX('SLA-parameter DRIFT'!E:E,R952+0,0),0)+INDEX('SLA-parameter DRIFT'!D:D,R952+1)</f>
        <v>#N/A</v>
      </c>
      <c r="V952" s="122" t="e">
        <f>VLOOKUP(DATE(YEAR(F952),MONTH(F952),DAY(F952)),Virkedager!C:G,2,0)+INDEX('SLA-parameter DRIFT'!B:B,R952+2)</f>
        <v>#N/A</v>
      </c>
      <c r="W952" s="118" t="e">
        <f>VLOOKUP(DATE(YEAR(F952),MONTH(F952),DAY(F952)),Virkedager!C:G,IF(E952="B",4,3)+INDEX('SLA-parameter DRIFT'!E:E,R952+2,0),0)+INDEX('SLA-parameter DRIFT'!D:D,R952+2)</f>
        <v>#N/A</v>
      </c>
      <c r="X952" s="122" t="str">
        <f t="shared" si="104"/>
        <v/>
      </c>
      <c r="Y952" s="119">
        <f>SUMIF(Virkedager!C:C,"&lt;" &amp; H952,Virkedager!A:A)-SUMIF(Virkedager!C:C,"&lt;" &amp; X952,Virkedager!A:A)</f>
        <v>0</v>
      </c>
      <c r="Z952" s="121" t="str">
        <f t="shared" si="105"/>
        <v/>
      </c>
      <c r="AA952" s="123" t="str">
        <f t="shared" si="100"/>
        <v/>
      </c>
      <c r="AB952" s="124" t="str">
        <f t="shared" si="106"/>
        <v/>
      </c>
      <c r="AC952" s="172"/>
    </row>
    <row r="953" spans="2:29" ht="15" x14ac:dyDescent="0.25">
      <c r="B953" s="101"/>
      <c r="C953" s="102"/>
      <c r="D953" s="149"/>
      <c r="E953" s="150"/>
      <c r="F953" s="103"/>
      <c r="G953" s="104"/>
      <c r="H953" s="103"/>
      <c r="I953" s="104"/>
      <c r="J953" s="105"/>
      <c r="K953" s="106"/>
      <c r="L953" s="116" t="s">
        <v>77</v>
      </c>
      <c r="M953" s="117" t="s">
        <v>137</v>
      </c>
      <c r="N953" s="118">
        <f t="shared" si="101"/>
        <v>0</v>
      </c>
      <c r="O953" s="118">
        <f t="shared" si="102"/>
        <v>0</v>
      </c>
      <c r="P953" s="119">
        <f>SUMIF(Virkedager!C:C,"&lt;" &amp; H953,Virkedager!A:A)-SUMIF(Virkedager!C:C,"&lt;" &amp; F953,Virkedager!A:A)</f>
        <v>0</v>
      </c>
      <c r="Q953" s="120" t="str">
        <f t="shared" si="103"/>
        <v>Operatøraksess</v>
      </c>
      <c r="R953" s="121">
        <f>MATCH(Q953,'SLA-parameter DRIFT'!A:A,0)</f>
        <v>16</v>
      </c>
      <c r="S953" s="118" t="e">
        <f>VLOOKUP(DATE(YEAR(F953),MONTH(F953),DAY(F953)),Virkedager!C:G,IF(E953="B",3,2),0)+INDEX('SLA-parameter DRIFT'!D:D,R953+2)</f>
        <v>#N/A</v>
      </c>
      <c r="T953" s="122" t="e">
        <f>VLOOKUP(DATE(YEAR(F953),MONTH(F953),DAY(F953)),Virkedager!C:G,2,0)+INDEX('SLA-parameter DRIFT'!B:B,R953+1)</f>
        <v>#N/A</v>
      </c>
      <c r="U953" s="173" t="e">
        <f>VLOOKUP(DATE(YEAR(F953),MONTH(F953),DAY(F953)),Virkedager!C:G,IF(E953="B",3,2)+INDEX('SLA-parameter DRIFT'!E:E,R953+0,0),0)+INDEX('SLA-parameter DRIFT'!D:D,R953+1)</f>
        <v>#N/A</v>
      </c>
      <c r="V953" s="122" t="e">
        <f>VLOOKUP(DATE(YEAR(F953),MONTH(F953),DAY(F953)),Virkedager!C:G,2,0)+INDEX('SLA-parameter DRIFT'!B:B,R953+2)</f>
        <v>#N/A</v>
      </c>
      <c r="W953" s="118" t="e">
        <f>VLOOKUP(DATE(YEAR(F953),MONTH(F953),DAY(F953)),Virkedager!C:G,IF(E953="B",4,3)+INDEX('SLA-parameter DRIFT'!E:E,R953+2,0),0)+INDEX('SLA-parameter DRIFT'!D:D,R953+2)</f>
        <v>#N/A</v>
      </c>
      <c r="X953" s="122" t="str">
        <f t="shared" si="104"/>
        <v/>
      </c>
      <c r="Y953" s="119">
        <f>SUMIF(Virkedager!C:C,"&lt;" &amp; H953,Virkedager!A:A)-SUMIF(Virkedager!C:C,"&lt;" &amp; X953,Virkedager!A:A)</f>
        <v>0</v>
      </c>
      <c r="Z953" s="121" t="str">
        <f t="shared" si="105"/>
        <v/>
      </c>
      <c r="AA953" s="123" t="str">
        <f t="shared" si="100"/>
        <v/>
      </c>
      <c r="AB953" s="124" t="str">
        <f t="shared" si="106"/>
        <v/>
      </c>
      <c r="AC953" s="172"/>
    </row>
    <row r="954" spans="2:29" ht="15" x14ac:dyDescent="0.25">
      <c r="B954" s="101"/>
      <c r="C954" s="102"/>
      <c r="D954" s="149"/>
      <c r="E954" s="150"/>
      <c r="F954" s="103"/>
      <c r="G954" s="104"/>
      <c r="H954" s="103"/>
      <c r="I954" s="104"/>
      <c r="J954" s="105"/>
      <c r="K954" s="106"/>
      <c r="L954" s="116" t="s">
        <v>77</v>
      </c>
      <c r="M954" s="117" t="s">
        <v>137</v>
      </c>
      <c r="N954" s="118">
        <f t="shared" si="101"/>
        <v>0</v>
      </c>
      <c r="O954" s="118">
        <f t="shared" si="102"/>
        <v>0</v>
      </c>
      <c r="P954" s="119">
        <f>SUMIF(Virkedager!C:C,"&lt;" &amp; H954,Virkedager!A:A)-SUMIF(Virkedager!C:C,"&lt;" &amp; F954,Virkedager!A:A)</f>
        <v>0</v>
      </c>
      <c r="Q954" s="120" t="str">
        <f t="shared" si="103"/>
        <v>Operatøraksess</v>
      </c>
      <c r="R954" s="121">
        <f>MATCH(Q954,'SLA-parameter DRIFT'!A:A,0)</f>
        <v>16</v>
      </c>
      <c r="S954" s="118" t="e">
        <f>VLOOKUP(DATE(YEAR(F954),MONTH(F954),DAY(F954)),Virkedager!C:G,IF(E954="B",3,2),0)+INDEX('SLA-parameter DRIFT'!D:D,R954+2)</f>
        <v>#N/A</v>
      </c>
      <c r="T954" s="122" t="e">
        <f>VLOOKUP(DATE(YEAR(F954),MONTH(F954),DAY(F954)),Virkedager!C:G,2,0)+INDEX('SLA-parameter DRIFT'!B:B,R954+1)</f>
        <v>#N/A</v>
      </c>
      <c r="U954" s="173" t="e">
        <f>VLOOKUP(DATE(YEAR(F954),MONTH(F954),DAY(F954)),Virkedager!C:G,IF(E954="B",3,2)+INDEX('SLA-parameter DRIFT'!E:E,R954+0,0),0)+INDEX('SLA-parameter DRIFT'!D:D,R954+1)</f>
        <v>#N/A</v>
      </c>
      <c r="V954" s="122" t="e">
        <f>VLOOKUP(DATE(YEAR(F954),MONTH(F954),DAY(F954)),Virkedager!C:G,2,0)+INDEX('SLA-parameter DRIFT'!B:B,R954+2)</f>
        <v>#N/A</v>
      </c>
      <c r="W954" s="118" t="e">
        <f>VLOOKUP(DATE(YEAR(F954),MONTH(F954),DAY(F954)),Virkedager!C:G,IF(E954="B",4,3)+INDEX('SLA-parameter DRIFT'!E:E,R954+2,0),0)+INDEX('SLA-parameter DRIFT'!D:D,R954+2)</f>
        <v>#N/A</v>
      </c>
      <c r="X954" s="122" t="str">
        <f t="shared" si="104"/>
        <v/>
      </c>
      <c r="Y954" s="119">
        <f>SUMIF(Virkedager!C:C,"&lt;" &amp; H954,Virkedager!A:A)-SUMIF(Virkedager!C:C,"&lt;" &amp; X954,Virkedager!A:A)</f>
        <v>0</v>
      </c>
      <c r="Z954" s="121" t="str">
        <f t="shared" si="105"/>
        <v/>
      </c>
      <c r="AA954" s="123" t="str">
        <f t="shared" si="100"/>
        <v/>
      </c>
      <c r="AB954" s="124" t="str">
        <f t="shared" si="106"/>
        <v/>
      </c>
      <c r="AC954" s="172"/>
    </row>
    <row r="955" spans="2:29" ht="15" x14ac:dyDescent="0.25">
      <c r="B955" s="101"/>
      <c r="C955" s="102"/>
      <c r="D955" s="149"/>
      <c r="E955" s="150"/>
      <c r="F955" s="103"/>
      <c r="G955" s="104"/>
      <c r="H955" s="103"/>
      <c r="I955" s="104"/>
      <c r="J955" s="105"/>
      <c r="K955" s="106"/>
      <c r="L955" s="116" t="s">
        <v>77</v>
      </c>
      <c r="M955" s="117" t="s">
        <v>137</v>
      </c>
      <c r="N955" s="118">
        <f t="shared" si="101"/>
        <v>0</v>
      </c>
      <c r="O955" s="118">
        <f t="shared" si="102"/>
        <v>0</v>
      </c>
      <c r="P955" s="119">
        <f>SUMIF(Virkedager!C:C,"&lt;" &amp; H955,Virkedager!A:A)-SUMIF(Virkedager!C:C,"&lt;" &amp; F955,Virkedager!A:A)</f>
        <v>0</v>
      </c>
      <c r="Q955" s="120" t="str">
        <f t="shared" si="103"/>
        <v>Operatøraksess</v>
      </c>
      <c r="R955" s="121">
        <f>MATCH(Q955,'SLA-parameter DRIFT'!A:A,0)</f>
        <v>16</v>
      </c>
      <c r="S955" s="118" t="e">
        <f>VLOOKUP(DATE(YEAR(F955),MONTH(F955),DAY(F955)),Virkedager!C:G,IF(E955="B",3,2),0)+INDEX('SLA-parameter DRIFT'!D:D,R955+2)</f>
        <v>#N/A</v>
      </c>
      <c r="T955" s="122" t="e">
        <f>VLOOKUP(DATE(YEAR(F955),MONTH(F955),DAY(F955)),Virkedager!C:G,2,0)+INDEX('SLA-parameter DRIFT'!B:B,R955+1)</f>
        <v>#N/A</v>
      </c>
      <c r="U955" s="173" t="e">
        <f>VLOOKUP(DATE(YEAR(F955),MONTH(F955),DAY(F955)),Virkedager!C:G,IF(E955="B",3,2)+INDEX('SLA-parameter DRIFT'!E:E,R955+0,0),0)+INDEX('SLA-parameter DRIFT'!D:D,R955+1)</f>
        <v>#N/A</v>
      </c>
      <c r="V955" s="122" t="e">
        <f>VLOOKUP(DATE(YEAR(F955),MONTH(F955),DAY(F955)),Virkedager!C:G,2,0)+INDEX('SLA-parameter DRIFT'!B:B,R955+2)</f>
        <v>#N/A</v>
      </c>
      <c r="W955" s="118" t="e">
        <f>VLOOKUP(DATE(YEAR(F955),MONTH(F955),DAY(F955)),Virkedager!C:G,IF(E955="B",4,3)+INDEX('SLA-parameter DRIFT'!E:E,R955+2,0),0)+INDEX('SLA-parameter DRIFT'!D:D,R955+2)</f>
        <v>#N/A</v>
      </c>
      <c r="X955" s="122" t="str">
        <f t="shared" si="104"/>
        <v/>
      </c>
      <c r="Y955" s="119">
        <f>SUMIF(Virkedager!C:C,"&lt;" &amp; H955,Virkedager!A:A)-SUMIF(Virkedager!C:C,"&lt;" &amp; X955,Virkedager!A:A)</f>
        <v>0</v>
      </c>
      <c r="Z955" s="121" t="str">
        <f t="shared" si="105"/>
        <v/>
      </c>
      <c r="AA955" s="123" t="str">
        <f t="shared" si="100"/>
        <v/>
      </c>
      <c r="AB955" s="124" t="str">
        <f t="shared" si="106"/>
        <v/>
      </c>
      <c r="AC955" s="172"/>
    </row>
    <row r="956" spans="2:29" ht="15" x14ac:dyDescent="0.25">
      <c r="B956" s="101"/>
      <c r="C956" s="102"/>
      <c r="D956" s="149"/>
      <c r="E956" s="150"/>
      <c r="F956" s="103"/>
      <c r="G956" s="104"/>
      <c r="H956" s="103"/>
      <c r="I956" s="104"/>
      <c r="J956" s="105"/>
      <c r="K956" s="106"/>
      <c r="L956" s="116" t="s">
        <v>77</v>
      </c>
      <c r="M956" s="117" t="s">
        <v>137</v>
      </c>
      <c r="N956" s="118">
        <f t="shared" si="101"/>
        <v>0</v>
      </c>
      <c r="O956" s="118">
        <f t="shared" si="102"/>
        <v>0</v>
      </c>
      <c r="P956" s="119">
        <f>SUMIF(Virkedager!C:C,"&lt;" &amp; H956,Virkedager!A:A)-SUMIF(Virkedager!C:C,"&lt;" &amp; F956,Virkedager!A:A)</f>
        <v>0</v>
      </c>
      <c r="Q956" s="120" t="str">
        <f t="shared" si="103"/>
        <v>Operatøraksess</v>
      </c>
      <c r="R956" s="121">
        <f>MATCH(Q956,'SLA-parameter DRIFT'!A:A,0)</f>
        <v>16</v>
      </c>
      <c r="S956" s="118" t="e">
        <f>VLOOKUP(DATE(YEAR(F956),MONTH(F956),DAY(F956)),Virkedager!C:G,IF(E956="B",3,2),0)+INDEX('SLA-parameter DRIFT'!D:D,R956+2)</f>
        <v>#N/A</v>
      </c>
      <c r="T956" s="122" t="e">
        <f>VLOOKUP(DATE(YEAR(F956),MONTH(F956),DAY(F956)),Virkedager!C:G,2,0)+INDEX('SLA-parameter DRIFT'!B:B,R956+1)</f>
        <v>#N/A</v>
      </c>
      <c r="U956" s="173" t="e">
        <f>VLOOKUP(DATE(YEAR(F956),MONTH(F956),DAY(F956)),Virkedager!C:G,IF(E956="B",3,2)+INDEX('SLA-parameter DRIFT'!E:E,R956+0,0),0)+INDEX('SLA-parameter DRIFT'!D:D,R956+1)</f>
        <v>#N/A</v>
      </c>
      <c r="V956" s="122" t="e">
        <f>VLOOKUP(DATE(YEAR(F956),MONTH(F956),DAY(F956)),Virkedager!C:G,2,0)+INDEX('SLA-parameter DRIFT'!B:B,R956+2)</f>
        <v>#N/A</v>
      </c>
      <c r="W956" s="118" t="e">
        <f>VLOOKUP(DATE(YEAR(F956),MONTH(F956),DAY(F956)),Virkedager!C:G,IF(E956="B",4,3)+INDEX('SLA-parameter DRIFT'!E:E,R956+2,0),0)+INDEX('SLA-parameter DRIFT'!D:D,R956+2)</f>
        <v>#N/A</v>
      </c>
      <c r="X956" s="122" t="str">
        <f t="shared" si="104"/>
        <v/>
      </c>
      <c r="Y956" s="119">
        <f>SUMIF(Virkedager!C:C,"&lt;" &amp; H956,Virkedager!A:A)-SUMIF(Virkedager!C:C,"&lt;" &amp; X956,Virkedager!A:A)</f>
        <v>0</v>
      </c>
      <c r="Z956" s="121" t="str">
        <f t="shared" si="105"/>
        <v/>
      </c>
      <c r="AA956" s="123" t="str">
        <f t="shared" si="100"/>
        <v/>
      </c>
      <c r="AB956" s="124" t="str">
        <f t="shared" si="106"/>
        <v/>
      </c>
      <c r="AC956" s="172"/>
    </row>
    <row r="957" spans="2:29" ht="15" x14ac:dyDescent="0.25">
      <c r="B957" s="101"/>
      <c r="C957" s="102"/>
      <c r="D957" s="149"/>
      <c r="E957" s="150"/>
      <c r="F957" s="103"/>
      <c r="G957" s="104"/>
      <c r="H957" s="103"/>
      <c r="I957" s="104"/>
      <c r="J957" s="105"/>
      <c r="K957" s="106"/>
      <c r="L957" s="116" t="s">
        <v>77</v>
      </c>
      <c r="M957" s="117" t="s">
        <v>137</v>
      </c>
      <c r="N957" s="118">
        <f t="shared" si="101"/>
        <v>0</v>
      </c>
      <c r="O957" s="118">
        <f t="shared" si="102"/>
        <v>0</v>
      </c>
      <c r="P957" s="119">
        <f>SUMIF(Virkedager!C:C,"&lt;" &amp; H957,Virkedager!A:A)-SUMIF(Virkedager!C:C,"&lt;" &amp; F957,Virkedager!A:A)</f>
        <v>0</v>
      </c>
      <c r="Q957" s="120" t="str">
        <f t="shared" si="103"/>
        <v>Operatøraksess</v>
      </c>
      <c r="R957" s="121">
        <f>MATCH(Q957,'SLA-parameter DRIFT'!A:A,0)</f>
        <v>16</v>
      </c>
      <c r="S957" s="118" t="e">
        <f>VLOOKUP(DATE(YEAR(F957),MONTH(F957),DAY(F957)),Virkedager!C:G,IF(E957="B",3,2),0)+INDEX('SLA-parameter DRIFT'!D:D,R957+2)</f>
        <v>#N/A</v>
      </c>
      <c r="T957" s="122" t="e">
        <f>VLOOKUP(DATE(YEAR(F957),MONTH(F957),DAY(F957)),Virkedager!C:G,2,0)+INDEX('SLA-parameter DRIFT'!B:B,R957+1)</f>
        <v>#N/A</v>
      </c>
      <c r="U957" s="173" t="e">
        <f>VLOOKUP(DATE(YEAR(F957),MONTH(F957),DAY(F957)),Virkedager!C:G,IF(E957="B",3,2)+INDEX('SLA-parameter DRIFT'!E:E,R957+0,0),0)+INDEX('SLA-parameter DRIFT'!D:D,R957+1)</f>
        <v>#N/A</v>
      </c>
      <c r="V957" s="122" t="e">
        <f>VLOOKUP(DATE(YEAR(F957),MONTH(F957),DAY(F957)),Virkedager!C:G,2,0)+INDEX('SLA-parameter DRIFT'!B:B,R957+2)</f>
        <v>#N/A</v>
      </c>
      <c r="W957" s="118" t="e">
        <f>VLOOKUP(DATE(YEAR(F957),MONTH(F957),DAY(F957)),Virkedager!C:G,IF(E957="B",4,3)+INDEX('SLA-parameter DRIFT'!E:E,R957+2,0),0)+INDEX('SLA-parameter DRIFT'!D:D,R957+2)</f>
        <v>#N/A</v>
      </c>
      <c r="X957" s="122" t="str">
        <f t="shared" si="104"/>
        <v/>
      </c>
      <c r="Y957" s="119">
        <f>SUMIF(Virkedager!C:C,"&lt;" &amp; H957,Virkedager!A:A)-SUMIF(Virkedager!C:C,"&lt;" &amp; X957,Virkedager!A:A)</f>
        <v>0</v>
      </c>
      <c r="Z957" s="121" t="str">
        <f t="shared" si="105"/>
        <v/>
      </c>
      <c r="AA957" s="123" t="str">
        <f t="shared" si="100"/>
        <v/>
      </c>
      <c r="AB957" s="124" t="str">
        <f t="shared" si="106"/>
        <v/>
      </c>
      <c r="AC957" s="172"/>
    </row>
    <row r="958" spans="2:29" ht="15" x14ac:dyDescent="0.25">
      <c r="B958" s="101"/>
      <c r="C958" s="102"/>
      <c r="D958" s="149"/>
      <c r="E958" s="150"/>
      <c r="F958" s="103"/>
      <c r="G958" s="104"/>
      <c r="H958" s="103"/>
      <c r="I958" s="104"/>
      <c r="J958" s="105"/>
      <c r="K958" s="106"/>
      <c r="L958" s="116" t="s">
        <v>77</v>
      </c>
      <c r="M958" s="117" t="s">
        <v>137</v>
      </c>
      <c r="N958" s="118">
        <f t="shared" si="101"/>
        <v>0</v>
      </c>
      <c r="O958" s="118">
        <f t="shared" si="102"/>
        <v>0</v>
      </c>
      <c r="P958" s="119">
        <f>SUMIF(Virkedager!C:C,"&lt;" &amp; H958,Virkedager!A:A)-SUMIF(Virkedager!C:C,"&lt;" &amp; F958,Virkedager!A:A)</f>
        <v>0</v>
      </c>
      <c r="Q958" s="120" t="str">
        <f t="shared" si="103"/>
        <v>Operatøraksess</v>
      </c>
      <c r="R958" s="121">
        <f>MATCH(Q958,'SLA-parameter DRIFT'!A:A,0)</f>
        <v>16</v>
      </c>
      <c r="S958" s="118" t="e">
        <f>VLOOKUP(DATE(YEAR(F958),MONTH(F958),DAY(F958)),Virkedager!C:G,IF(E958="B",3,2),0)+INDEX('SLA-parameter DRIFT'!D:D,R958+2)</f>
        <v>#N/A</v>
      </c>
      <c r="T958" s="122" t="e">
        <f>VLOOKUP(DATE(YEAR(F958),MONTH(F958),DAY(F958)),Virkedager!C:G,2,0)+INDEX('SLA-parameter DRIFT'!B:B,R958+1)</f>
        <v>#N/A</v>
      </c>
      <c r="U958" s="173" t="e">
        <f>VLOOKUP(DATE(YEAR(F958),MONTH(F958),DAY(F958)),Virkedager!C:G,IF(E958="B",3,2)+INDEX('SLA-parameter DRIFT'!E:E,R958+0,0),0)+INDEX('SLA-parameter DRIFT'!D:D,R958+1)</f>
        <v>#N/A</v>
      </c>
      <c r="V958" s="122" t="e">
        <f>VLOOKUP(DATE(YEAR(F958),MONTH(F958),DAY(F958)),Virkedager!C:G,2,0)+INDEX('SLA-parameter DRIFT'!B:B,R958+2)</f>
        <v>#N/A</v>
      </c>
      <c r="W958" s="118" t="e">
        <f>VLOOKUP(DATE(YEAR(F958),MONTH(F958),DAY(F958)),Virkedager!C:G,IF(E958="B",4,3)+INDEX('SLA-parameter DRIFT'!E:E,R958+2,0),0)+INDEX('SLA-parameter DRIFT'!D:D,R958+2)</f>
        <v>#N/A</v>
      </c>
      <c r="X958" s="122" t="str">
        <f t="shared" si="104"/>
        <v/>
      </c>
      <c r="Y958" s="119">
        <f>SUMIF(Virkedager!C:C,"&lt;" &amp; H958,Virkedager!A:A)-SUMIF(Virkedager!C:C,"&lt;" &amp; X958,Virkedager!A:A)</f>
        <v>0</v>
      </c>
      <c r="Z958" s="121" t="str">
        <f t="shared" si="105"/>
        <v/>
      </c>
      <c r="AA958" s="123" t="str">
        <f t="shared" si="100"/>
        <v/>
      </c>
      <c r="AB958" s="124" t="str">
        <f t="shared" si="106"/>
        <v/>
      </c>
      <c r="AC958" s="172"/>
    </row>
    <row r="959" spans="2:29" ht="15" x14ac:dyDescent="0.25">
      <c r="B959" s="101"/>
      <c r="C959" s="102"/>
      <c r="D959" s="149"/>
      <c r="E959" s="150"/>
      <c r="F959" s="103"/>
      <c r="G959" s="104"/>
      <c r="H959" s="103"/>
      <c r="I959" s="104"/>
      <c r="J959" s="105"/>
      <c r="K959" s="106"/>
      <c r="L959" s="116" t="s">
        <v>77</v>
      </c>
      <c r="M959" s="117" t="s">
        <v>137</v>
      </c>
      <c r="N959" s="118">
        <f t="shared" si="101"/>
        <v>0</v>
      </c>
      <c r="O959" s="118">
        <f t="shared" si="102"/>
        <v>0</v>
      </c>
      <c r="P959" s="119">
        <f>SUMIF(Virkedager!C:C,"&lt;" &amp; H959,Virkedager!A:A)-SUMIF(Virkedager!C:C,"&lt;" &amp; F959,Virkedager!A:A)</f>
        <v>0</v>
      </c>
      <c r="Q959" s="120" t="str">
        <f t="shared" si="103"/>
        <v>Operatøraksess</v>
      </c>
      <c r="R959" s="121">
        <f>MATCH(Q959,'SLA-parameter DRIFT'!A:A,0)</f>
        <v>16</v>
      </c>
      <c r="S959" s="118" t="e">
        <f>VLOOKUP(DATE(YEAR(F959),MONTH(F959),DAY(F959)),Virkedager!C:G,IF(E959="B",3,2),0)+INDEX('SLA-parameter DRIFT'!D:D,R959+2)</f>
        <v>#N/A</v>
      </c>
      <c r="T959" s="122" t="e">
        <f>VLOOKUP(DATE(YEAR(F959),MONTH(F959),DAY(F959)),Virkedager!C:G,2,0)+INDEX('SLA-parameter DRIFT'!B:B,R959+1)</f>
        <v>#N/A</v>
      </c>
      <c r="U959" s="173" t="e">
        <f>VLOOKUP(DATE(YEAR(F959),MONTH(F959),DAY(F959)),Virkedager!C:G,IF(E959="B",3,2)+INDEX('SLA-parameter DRIFT'!E:E,R959+0,0),0)+INDEX('SLA-parameter DRIFT'!D:D,R959+1)</f>
        <v>#N/A</v>
      </c>
      <c r="V959" s="122" t="e">
        <f>VLOOKUP(DATE(YEAR(F959),MONTH(F959),DAY(F959)),Virkedager!C:G,2,0)+INDEX('SLA-parameter DRIFT'!B:B,R959+2)</f>
        <v>#N/A</v>
      </c>
      <c r="W959" s="118" t="e">
        <f>VLOOKUP(DATE(YEAR(F959),MONTH(F959),DAY(F959)),Virkedager!C:G,IF(E959="B",4,3)+INDEX('SLA-parameter DRIFT'!E:E,R959+2,0),0)+INDEX('SLA-parameter DRIFT'!D:D,R959+2)</f>
        <v>#N/A</v>
      </c>
      <c r="X959" s="122" t="str">
        <f t="shared" si="104"/>
        <v/>
      </c>
      <c r="Y959" s="119">
        <f>SUMIF(Virkedager!C:C,"&lt;" &amp; H959,Virkedager!A:A)-SUMIF(Virkedager!C:C,"&lt;" &amp; X959,Virkedager!A:A)</f>
        <v>0</v>
      </c>
      <c r="Z959" s="121" t="str">
        <f t="shared" si="105"/>
        <v/>
      </c>
      <c r="AA959" s="123" t="str">
        <f t="shared" si="100"/>
        <v/>
      </c>
      <c r="AB959" s="124" t="str">
        <f t="shared" si="106"/>
        <v/>
      </c>
      <c r="AC959" s="172"/>
    </row>
    <row r="960" spans="2:29" ht="15" x14ac:dyDescent="0.25">
      <c r="B960" s="101"/>
      <c r="C960" s="102"/>
      <c r="D960" s="149"/>
      <c r="E960" s="150"/>
      <c r="F960" s="103"/>
      <c r="G960" s="104"/>
      <c r="H960" s="103"/>
      <c r="I960" s="104"/>
      <c r="J960" s="105"/>
      <c r="K960" s="106"/>
      <c r="L960" s="116" t="s">
        <v>77</v>
      </c>
      <c r="M960" s="117" t="s">
        <v>137</v>
      </c>
      <c r="N960" s="118">
        <f t="shared" si="101"/>
        <v>0</v>
      </c>
      <c r="O960" s="118">
        <f t="shared" si="102"/>
        <v>0</v>
      </c>
      <c r="P960" s="119">
        <f>SUMIF(Virkedager!C:C,"&lt;" &amp; H960,Virkedager!A:A)-SUMIF(Virkedager!C:C,"&lt;" &amp; F960,Virkedager!A:A)</f>
        <v>0</v>
      </c>
      <c r="Q960" s="120" t="str">
        <f t="shared" si="103"/>
        <v>Operatøraksess</v>
      </c>
      <c r="R960" s="121">
        <f>MATCH(Q960,'SLA-parameter DRIFT'!A:A,0)</f>
        <v>16</v>
      </c>
      <c r="S960" s="118" t="e">
        <f>VLOOKUP(DATE(YEAR(F960),MONTH(F960),DAY(F960)),Virkedager!C:G,IF(E960="B",3,2),0)+INDEX('SLA-parameter DRIFT'!D:D,R960+2)</f>
        <v>#N/A</v>
      </c>
      <c r="T960" s="122" t="e">
        <f>VLOOKUP(DATE(YEAR(F960),MONTH(F960),DAY(F960)),Virkedager!C:G,2,0)+INDEX('SLA-parameter DRIFT'!B:B,R960+1)</f>
        <v>#N/A</v>
      </c>
      <c r="U960" s="173" t="e">
        <f>VLOOKUP(DATE(YEAR(F960),MONTH(F960),DAY(F960)),Virkedager!C:G,IF(E960="B",3,2)+INDEX('SLA-parameter DRIFT'!E:E,R960+0,0),0)+INDEX('SLA-parameter DRIFT'!D:D,R960+1)</f>
        <v>#N/A</v>
      </c>
      <c r="V960" s="122" t="e">
        <f>VLOOKUP(DATE(YEAR(F960),MONTH(F960),DAY(F960)),Virkedager!C:G,2,0)+INDEX('SLA-parameter DRIFT'!B:B,R960+2)</f>
        <v>#N/A</v>
      </c>
      <c r="W960" s="118" t="e">
        <f>VLOOKUP(DATE(YEAR(F960),MONTH(F960),DAY(F960)),Virkedager!C:G,IF(E960="B",4,3)+INDEX('SLA-parameter DRIFT'!E:E,R960+2,0),0)+INDEX('SLA-parameter DRIFT'!D:D,R960+2)</f>
        <v>#N/A</v>
      </c>
      <c r="X960" s="122" t="str">
        <f t="shared" si="104"/>
        <v/>
      </c>
      <c r="Y960" s="119">
        <f>SUMIF(Virkedager!C:C,"&lt;" &amp; H960,Virkedager!A:A)-SUMIF(Virkedager!C:C,"&lt;" &amp; X960,Virkedager!A:A)</f>
        <v>0</v>
      </c>
      <c r="Z960" s="121" t="str">
        <f t="shared" si="105"/>
        <v/>
      </c>
      <c r="AA960" s="123" t="str">
        <f t="shared" si="100"/>
        <v/>
      </c>
      <c r="AB960" s="124" t="str">
        <f t="shared" si="106"/>
        <v/>
      </c>
      <c r="AC960" s="172"/>
    </row>
    <row r="961" spans="2:29" ht="15" x14ac:dyDescent="0.25">
      <c r="B961" s="101"/>
      <c r="C961" s="102"/>
      <c r="D961" s="149"/>
      <c r="E961" s="150"/>
      <c r="F961" s="103"/>
      <c r="G961" s="104"/>
      <c r="H961" s="103"/>
      <c r="I961" s="104"/>
      <c r="J961" s="105"/>
      <c r="K961" s="106"/>
      <c r="L961" s="116" t="s">
        <v>77</v>
      </c>
      <c r="M961" s="117" t="s">
        <v>137</v>
      </c>
      <c r="N961" s="118">
        <f t="shared" si="101"/>
        <v>0</v>
      </c>
      <c r="O961" s="118">
        <f t="shared" si="102"/>
        <v>0</v>
      </c>
      <c r="P961" s="119">
        <f>SUMIF(Virkedager!C:C,"&lt;" &amp; H961,Virkedager!A:A)-SUMIF(Virkedager!C:C,"&lt;" &amp; F961,Virkedager!A:A)</f>
        <v>0</v>
      </c>
      <c r="Q961" s="120" t="str">
        <f t="shared" si="103"/>
        <v>Operatøraksess</v>
      </c>
      <c r="R961" s="121">
        <f>MATCH(Q961,'SLA-parameter DRIFT'!A:A,0)</f>
        <v>16</v>
      </c>
      <c r="S961" s="118" t="e">
        <f>VLOOKUP(DATE(YEAR(F961),MONTH(F961),DAY(F961)),Virkedager!C:G,IF(E961="B",3,2),0)+INDEX('SLA-parameter DRIFT'!D:D,R961+2)</f>
        <v>#N/A</v>
      </c>
      <c r="T961" s="122" t="e">
        <f>VLOOKUP(DATE(YEAR(F961),MONTH(F961),DAY(F961)),Virkedager!C:G,2,0)+INDEX('SLA-parameter DRIFT'!B:B,R961+1)</f>
        <v>#N/A</v>
      </c>
      <c r="U961" s="173" t="e">
        <f>VLOOKUP(DATE(YEAR(F961),MONTH(F961),DAY(F961)),Virkedager!C:G,IF(E961="B",3,2)+INDEX('SLA-parameter DRIFT'!E:E,R961+0,0),0)+INDEX('SLA-parameter DRIFT'!D:D,R961+1)</f>
        <v>#N/A</v>
      </c>
      <c r="V961" s="122" t="e">
        <f>VLOOKUP(DATE(YEAR(F961),MONTH(F961),DAY(F961)),Virkedager!C:G,2,0)+INDEX('SLA-parameter DRIFT'!B:B,R961+2)</f>
        <v>#N/A</v>
      </c>
      <c r="W961" s="118" t="e">
        <f>VLOOKUP(DATE(YEAR(F961),MONTH(F961),DAY(F961)),Virkedager!C:G,IF(E961="B",4,3)+INDEX('SLA-parameter DRIFT'!E:E,R961+2,0),0)+INDEX('SLA-parameter DRIFT'!D:D,R961+2)</f>
        <v>#N/A</v>
      </c>
      <c r="X961" s="122" t="str">
        <f t="shared" si="104"/>
        <v/>
      </c>
      <c r="Y961" s="119">
        <f>SUMIF(Virkedager!C:C,"&lt;" &amp; H961,Virkedager!A:A)-SUMIF(Virkedager!C:C,"&lt;" &amp; X961,Virkedager!A:A)</f>
        <v>0</v>
      </c>
      <c r="Z961" s="121" t="str">
        <f t="shared" si="105"/>
        <v/>
      </c>
      <c r="AA961" s="123" t="str">
        <f t="shared" si="100"/>
        <v/>
      </c>
      <c r="AB961" s="124" t="str">
        <f t="shared" si="106"/>
        <v/>
      </c>
      <c r="AC961" s="172"/>
    </row>
    <row r="962" spans="2:29" ht="15" x14ac:dyDescent="0.25">
      <c r="B962" s="101"/>
      <c r="C962" s="102"/>
      <c r="D962" s="149"/>
      <c r="E962" s="150"/>
      <c r="F962" s="103"/>
      <c r="G962" s="104"/>
      <c r="H962" s="103"/>
      <c r="I962" s="104"/>
      <c r="J962" s="105"/>
      <c r="K962" s="106"/>
      <c r="L962" s="116" t="s">
        <v>77</v>
      </c>
      <c r="M962" s="117" t="s">
        <v>137</v>
      </c>
      <c r="N962" s="118">
        <f t="shared" si="101"/>
        <v>0</v>
      </c>
      <c r="O962" s="118">
        <f t="shared" si="102"/>
        <v>0</v>
      </c>
      <c r="P962" s="119">
        <f>SUMIF(Virkedager!C:C,"&lt;" &amp; H962,Virkedager!A:A)-SUMIF(Virkedager!C:C,"&lt;" &amp; F962,Virkedager!A:A)</f>
        <v>0</v>
      </c>
      <c r="Q962" s="120" t="str">
        <f t="shared" si="103"/>
        <v>Operatøraksess</v>
      </c>
      <c r="R962" s="121">
        <f>MATCH(Q962,'SLA-parameter DRIFT'!A:A,0)</f>
        <v>16</v>
      </c>
      <c r="S962" s="118" t="e">
        <f>VLOOKUP(DATE(YEAR(F962),MONTH(F962),DAY(F962)),Virkedager!C:G,IF(E962="B",3,2),0)+INDEX('SLA-parameter DRIFT'!D:D,R962+2)</f>
        <v>#N/A</v>
      </c>
      <c r="T962" s="122" t="e">
        <f>VLOOKUP(DATE(YEAR(F962),MONTH(F962),DAY(F962)),Virkedager!C:G,2,0)+INDEX('SLA-parameter DRIFT'!B:B,R962+1)</f>
        <v>#N/A</v>
      </c>
      <c r="U962" s="173" t="e">
        <f>VLOOKUP(DATE(YEAR(F962),MONTH(F962),DAY(F962)),Virkedager!C:G,IF(E962="B",3,2)+INDEX('SLA-parameter DRIFT'!E:E,R962+0,0),0)+INDEX('SLA-parameter DRIFT'!D:D,R962+1)</f>
        <v>#N/A</v>
      </c>
      <c r="V962" s="122" t="e">
        <f>VLOOKUP(DATE(YEAR(F962),MONTH(F962),DAY(F962)),Virkedager!C:G,2,0)+INDEX('SLA-parameter DRIFT'!B:B,R962+2)</f>
        <v>#N/A</v>
      </c>
      <c r="W962" s="118" t="e">
        <f>VLOOKUP(DATE(YEAR(F962),MONTH(F962),DAY(F962)),Virkedager!C:G,IF(E962="B",4,3)+INDEX('SLA-parameter DRIFT'!E:E,R962+2,0),0)+INDEX('SLA-parameter DRIFT'!D:D,R962+2)</f>
        <v>#N/A</v>
      </c>
      <c r="X962" s="122" t="str">
        <f t="shared" si="104"/>
        <v/>
      </c>
      <c r="Y962" s="119">
        <f>SUMIF(Virkedager!C:C,"&lt;" &amp; H962,Virkedager!A:A)-SUMIF(Virkedager!C:C,"&lt;" &amp; X962,Virkedager!A:A)</f>
        <v>0</v>
      </c>
      <c r="Z962" s="121" t="str">
        <f t="shared" si="105"/>
        <v/>
      </c>
      <c r="AA962" s="123" t="str">
        <f t="shared" si="100"/>
        <v/>
      </c>
      <c r="AB962" s="124" t="str">
        <f t="shared" si="106"/>
        <v/>
      </c>
      <c r="AC962" s="172"/>
    </row>
    <row r="963" spans="2:29" ht="15" x14ac:dyDescent="0.25">
      <c r="B963" s="101"/>
      <c r="C963" s="102"/>
      <c r="D963" s="149"/>
      <c r="E963" s="150"/>
      <c r="F963" s="103"/>
      <c r="G963" s="104"/>
      <c r="H963" s="103"/>
      <c r="I963" s="104"/>
      <c r="J963" s="105"/>
      <c r="K963" s="106"/>
      <c r="L963" s="116" t="s">
        <v>77</v>
      </c>
      <c r="M963" s="117" t="s">
        <v>137</v>
      </c>
      <c r="N963" s="118">
        <f t="shared" si="101"/>
        <v>0</v>
      </c>
      <c r="O963" s="118">
        <f t="shared" si="102"/>
        <v>0</v>
      </c>
      <c r="P963" s="119">
        <f>SUMIF(Virkedager!C:C,"&lt;" &amp; H963,Virkedager!A:A)-SUMIF(Virkedager!C:C,"&lt;" &amp; F963,Virkedager!A:A)</f>
        <v>0</v>
      </c>
      <c r="Q963" s="120" t="str">
        <f t="shared" si="103"/>
        <v>Operatøraksess</v>
      </c>
      <c r="R963" s="121">
        <f>MATCH(Q963,'SLA-parameter DRIFT'!A:A,0)</f>
        <v>16</v>
      </c>
      <c r="S963" s="118" t="e">
        <f>VLOOKUP(DATE(YEAR(F963),MONTH(F963),DAY(F963)),Virkedager!C:G,IF(E963="B",3,2),0)+INDEX('SLA-parameter DRIFT'!D:D,R963+2)</f>
        <v>#N/A</v>
      </c>
      <c r="T963" s="122" t="e">
        <f>VLOOKUP(DATE(YEAR(F963),MONTH(F963),DAY(F963)),Virkedager!C:G,2,0)+INDEX('SLA-parameter DRIFT'!B:B,R963+1)</f>
        <v>#N/A</v>
      </c>
      <c r="U963" s="173" t="e">
        <f>VLOOKUP(DATE(YEAR(F963),MONTH(F963),DAY(F963)),Virkedager!C:G,IF(E963="B",3,2)+INDEX('SLA-parameter DRIFT'!E:E,R963+0,0),0)+INDEX('SLA-parameter DRIFT'!D:D,R963+1)</f>
        <v>#N/A</v>
      </c>
      <c r="V963" s="122" t="e">
        <f>VLOOKUP(DATE(YEAR(F963),MONTH(F963),DAY(F963)),Virkedager!C:G,2,0)+INDEX('SLA-parameter DRIFT'!B:B,R963+2)</f>
        <v>#N/A</v>
      </c>
      <c r="W963" s="118" t="e">
        <f>VLOOKUP(DATE(YEAR(F963),MONTH(F963),DAY(F963)),Virkedager!C:G,IF(E963="B",4,3)+INDEX('SLA-parameter DRIFT'!E:E,R963+2,0),0)+INDEX('SLA-parameter DRIFT'!D:D,R963+2)</f>
        <v>#N/A</v>
      </c>
      <c r="X963" s="122" t="str">
        <f t="shared" si="104"/>
        <v/>
      </c>
      <c r="Y963" s="119">
        <f>SUMIF(Virkedager!C:C,"&lt;" &amp; H963,Virkedager!A:A)-SUMIF(Virkedager!C:C,"&lt;" &amp; X963,Virkedager!A:A)</f>
        <v>0</v>
      </c>
      <c r="Z963" s="121" t="str">
        <f t="shared" si="105"/>
        <v/>
      </c>
      <c r="AA963" s="123" t="str">
        <f t="shared" si="100"/>
        <v/>
      </c>
      <c r="AB963" s="124" t="str">
        <f t="shared" si="106"/>
        <v/>
      </c>
      <c r="AC963" s="172"/>
    </row>
    <row r="964" spans="2:29" ht="15" x14ac:dyDescent="0.25">
      <c r="B964" s="101"/>
      <c r="C964" s="102"/>
      <c r="D964" s="149"/>
      <c r="E964" s="150"/>
      <c r="F964" s="103"/>
      <c r="G964" s="104"/>
      <c r="H964" s="103"/>
      <c r="I964" s="104"/>
      <c r="J964" s="105"/>
      <c r="K964" s="106"/>
      <c r="L964" s="116" t="s">
        <v>77</v>
      </c>
      <c r="M964" s="117" t="s">
        <v>137</v>
      </c>
      <c r="N964" s="118">
        <f t="shared" si="101"/>
        <v>0</v>
      </c>
      <c r="O964" s="118">
        <f t="shared" si="102"/>
        <v>0</v>
      </c>
      <c r="P964" s="119">
        <f>SUMIF(Virkedager!C:C,"&lt;" &amp; H964,Virkedager!A:A)-SUMIF(Virkedager!C:C,"&lt;" &amp; F964,Virkedager!A:A)</f>
        <v>0</v>
      </c>
      <c r="Q964" s="120" t="str">
        <f t="shared" si="103"/>
        <v>Operatøraksess</v>
      </c>
      <c r="R964" s="121">
        <f>MATCH(Q964,'SLA-parameter DRIFT'!A:A,0)</f>
        <v>16</v>
      </c>
      <c r="S964" s="118" t="e">
        <f>VLOOKUP(DATE(YEAR(F964),MONTH(F964),DAY(F964)),Virkedager!C:G,IF(E964="B",3,2),0)+INDEX('SLA-parameter DRIFT'!D:D,R964+2)</f>
        <v>#N/A</v>
      </c>
      <c r="T964" s="122" t="e">
        <f>VLOOKUP(DATE(YEAR(F964),MONTH(F964),DAY(F964)),Virkedager!C:G,2,0)+INDEX('SLA-parameter DRIFT'!B:B,R964+1)</f>
        <v>#N/A</v>
      </c>
      <c r="U964" s="173" t="e">
        <f>VLOOKUP(DATE(YEAR(F964),MONTH(F964),DAY(F964)),Virkedager!C:G,IF(E964="B",3,2)+INDEX('SLA-parameter DRIFT'!E:E,R964+0,0),0)+INDEX('SLA-parameter DRIFT'!D:D,R964+1)</f>
        <v>#N/A</v>
      </c>
      <c r="V964" s="122" t="e">
        <f>VLOOKUP(DATE(YEAR(F964),MONTH(F964),DAY(F964)),Virkedager!C:G,2,0)+INDEX('SLA-parameter DRIFT'!B:B,R964+2)</f>
        <v>#N/A</v>
      </c>
      <c r="W964" s="118" t="e">
        <f>VLOOKUP(DATE(YEAR(F964),MONTH(F964),DAY(F964)),Virkedager!C:G,IF(E964="B",4,3)+INDEX('SLA-parameter DRIFT'!E:E,R964+2,0),0)+INDEX('SLA-parameter DRIFT'!D:D,R964+2)</f>
        <v>#N/A</v>
      </c>
      <c r="X964" s="122" t="str">
        <f t="shared" si="104"/>
        <v/>
      </c>
      <c r="Y964" s="119">
        <f>SUMIF(Virkedager!C:C,"&lt;" &amp; H964,Virkedager!A:A)-SUMIF(Virkedager!C:C,"&lt;" &amp; X964,Virkedager!A:A)</f>
        <v>0</v>
      </c>
      <c r="Z964" s="121" t="str">
        <f t="shared" si="105"/>
        <v/>
      </c>
      <c r="AA964" s="123" t="str">
        <f t="shared" si="100"/>
        <v/>
      </c>
      <c r="AB964" s="124" t="str">
        <f t="shared" si="106"/>
        <v/>
      </c>
      <c r="AC964" s="172"/>
    </row>
    <row r="965" spans="2:29" ht="15" x14ac:dyDescent="0.25">
      <c r="B965" s="101"/>
      <c r="C965" s="102"/>
      <c r="D965" s="149"/>
      <c r="E965" s="150"/>
      <c r="F965" s="103"/>
      <c r="G965" s="104"/>
      <c r="H965" s="103"/>
      <c r="I965" s="104"/>
      <c r="J965" s="105"/>
      <c r="K965" s="106"/>
      <c r="L965" s="116" t="s">
        <v>77</v>
      </c>
      <c r="M965" s="117" t="s">
        <v>137</v>
      </c>
      <c r="N965" s="118">
        <f t="shared" si="101"/>
        <v>0</v>
      </c>
      <c r="O965" s="118">
        <f t="shared" si="102"/>
        <v>0</v>
      </c>
      <c r="P965" s="119">
        <f>SUMIF(Virkedager!C:C,"&lt;" &amp; H965,Virkedager!A:A)-SUMIF(Virkedager!C:C,"&lt;" &amp; F965,Virkedager!A:A)</f>
        <v>0</v>
      </c>
      <c r="Q965" s="120" t="str">
        <f t="shared" si="103"/>
        <v>Operatøraksess</v>
      </c>
      <c r="R965" s="121">
        <f>MATCH(Q965,'SLA-parameter DRIFT'!A:A,0)</f>
        <v>16</v>
      </c>
      <c r="S965" s="118" t="e">
        <f>VLOOKUP(DATE(YEAR(F965),MONTH(F965),DAY(F965)),Virkedager!C:G,IF(E965="B",3,2),0)+INDEX('SLA-parameter DRIFT'!D:D,R965+2)</f>
        <v>#N/A</v>
      </c>
      <c r="T965" s="122" t="e">
        <f>VLOOKUP(DATE(YEAR(F965),MONTH(F965),DAY(F965)),Virkedager!C:G,2,0)+INDEX('SLA-parameter DRIFT'!B:B,R965+1)</f>
        <v>#N/A</v>
      </c>
      <c r="U965" s="173" t="e">
        <f>VLOOKUP(DATE(YEAR(F965),MONTH(F965),DAY(F965)),Virkedager!C:G,IF(E965="B",3,2)+INDEX('SLA-parameter DRIFT'!E:E,R965+0,0),0)+INDEX('SLA-parameter DRIFT'!D:D,R965+1)</f>
        <v>#N/A</v>
      </c>
      <c r="V965" s="122" t="e">
        <f>VLOOKUP(DATE(YEAR(F965),MONTH(F965),DAY(F965)),Virkedager!C:G,2,0)+INDEX('SLA-parameter DRIFT'!B:B,R965+2)</f>
        <v>#N/A</v>
      </c>
      <c r="W965" s="118" t="e">
        <f>VLOOKUP(DATE(YEAR(F965),MONTH(F965),DAY(F965)),Virkedager!C:G,IF(E965="B",4,3)+INDEX('SLA-parameter DRIFT'!E:E,R965+2,0),0)+INDEX('SLA-parameter DRIFT'!D:D,R965+2)</f>
        <v>#N/A</v>
      </c>
      <c r="X965" s="122" t="str">
        <f t="shared" si="104"/>
        <v/>
      </c>
      <c r="Y965" s="119">
        <f>SUMIF(Virkedager!C:C,"&lt;" &amp; H965,Virkedager!A:A)-SUMIF(Virkedager!C:C,"&lt;" &amp; X965,Virkedager!A:A)</f>
        <v>0</v>
      </c>
      <c r="Z965" s="121" t="str">
        <f t="shared" si="105"/>
        <v/>
      </c>
      <c r="AA965" s="123" t="str">
        <f t="shared" ref="AA965:AA1003" si="107">IF(ISBLANK(F965),"",IF(Z965,0,IF(Y965&gt;60,60,Y965)))</f>
        <v/>
      </c>
      <c r="AB965" s="124" t="str">
        <f t="shared" si="106"/>
        <v/>
      </c>
      <c r="AC965" s="172"/>
    </row>
    <row r="966" spans="2:29" ht="15" x14ac:dyDescent="0.25">
      <c r="B966" s="101"/>
      <c r="C966" s="102"/>
      <c r="D966" s="149"/>
      <c r="E966" s="150"/>
      <c r="F966" s="103"/>
      <c r="G966" s="104"/>
      <c r="H966" s="103"/>
      <c r="I966" s="104"/>
      <c r="J966" s="105"/>
      <c r="K966" s="106"/>
      <c r="L966" s="116" t="s">
        <v>77</v>
      </c>
      <c r="M966" s="117" t="s">
        <v>137</v>
      </c>
      <c r="N966" s="118">
        <f t="shared" si="101"/>
        <v>0</v>
      </c>
      <c r="O966" s="118">
        <f t="shared" si="102"/>
        <v>0</v>
      </c>
      <c r="P966" s="119">
        <f>SUMIF(Virkedager!C:C,"&lt;" &amp; H966,Virkedager!A:A)-SUMIF(Virkedager!C:C,"&lt;" &amp; F966,Virkedager!A:A)</f>
        <v>0</v>
      </c>
      <c r="Q966" s="120" t="str">
        <f t="shared" si="103"/>
        <v>Operatøraksess</v>
      </c>
      <c r="R966" s="121">
        <f>MATCH(Q966,'SLA-parameter DRIFT'!A:A,0)</f>
        <v>16</v>
      </c>
      <c r="S966" s="118" t="e">
        <f>VLOOKUP(DATE(YEAR(F966),MONTH(F966),DAY(F966)),Virkedager!C:G,IF(E966="B",3,2),0)+INDEX('SLA-parameter DRIFT'!D:D,R966+2)</f>
        <v>#N/A</v>
      </c>
      <c r="T966" s="122" t="e">
        <f>VLOOKUP(DATE(YEAR(F966),MONTH(F966),DAY(F966)),Virkedager!C:G,2,0)+INDEX('SLA-parameter DRIFT'!B:B,R966+1)</f>
        <v>#N/A</v>
      </c>
      <c r="U966" s="173" t="e">
        <f>VLOOKUP(DATE(YEAR(F966),MONTH(F966),DAY(F966)),Virkedager!C:G,IF(E966="B",3,2)+INDEX('SLA-parameter DRIFT'!E:E,R966+0,0),0)+INDEX('SLA-parameter DRIFT'!D:D,R966+1)</f>
        <v>#N/A</v>
      </c>
      <c r="V966" s="122" t="e">
        <f>VLOOKUP(DATE(YEAR(F966),MONTH(F966),DAY(F966)),Virkedager!C:G,2,0)+INDEX('SLA-parameter DRIFT'!B:B,R966+2)</f>
        <v>#N/A</v>
      </c>
      <c r="W966" s="118" t="e">
        <f>VLOOKUP(DATE(YEAR(F966),MONTH(F966),DAY(F966)),Virkedager!C:G,IF(E966="B",4,3)+INDEX('SLA-parameter DRIFT'!E:E,R966+2,0),0)+INDEX('SLA-parameter DRIFT'!D:D,R966+2)</f>
        <v>#N/A</v>
      </c>
      <c r="X966" s="122" t="str">
        <f t="shared" si="104"/>
        <v/>
      </c>
      <c r="Y966" s="119">
        <f>SUMIF(Virkedager!C:C,"&lt;" &amp; H966,Virkedager!A:A)-SUMIF(Virkedager!C:C,"&lt;" &amp; X966,Virkedager!A:A)</f>
        <v>0</v>
      </c>
      <c r="Z966" s="121" t="str">
        <f t="shared" si="105"/>
        <v/>
      </c>
      <c r="AA966" s="123" t="str">
        <f t="shared" si="107"/>
        <v/>
      </c>
      <c r="AB966" s="124" t="str">
        <f t="shared" si="106"/>
        <v/>
      </c>
      <c r="AC966" s="172"/>
    </row>
    <row r="967" spans="2:29" ht="15" x14ac:dyDescent="0.25">
      <c r="B967" s="101"/>
      <c r="C967" s="102"/>
      <c r="D967" s="149"/>
      <c r="E967" s="150"/>
      <c r="F967" s="103"/>
      <c r="G967" s="104"/>
      <c r="H967" s="103"/>
      <c r="I967" s="104"/>
      <c r="J967" s="105"/>
      <c r="K967" s="106"/>
      <c r="L967" s="116" t="s">
        <v>77</v>
      </c>
      <c r="M967" s="117" t="s">
        <v>137</v>
      </c>
      <c r="N967" s="118">
        <f t="shared" ref="N967:N1003" si="108">DATE(YEAR(F967),MONTH(F967),DAY(F967))+TIME(HOUR(G967),MINUTE(G967),0)</f>
        <v>0</v>
      </c>
      <c r="O967" s="118">
        <f t="shared" ref="O967:O1003" si="109">DATE(YEAR(H967),MONTH(H967),DAY(H967))+TIME(HOUR(I967),MINUTE(I967),0)</f>
        <v>0</v>
      </c>
      <c r="P967" s="119">
        <f>SUMIF(Virkedager!C:C,"&lt;" &amp; H967,Virkedager!A:A)-SUMIF(Virkedager!C:C,"&lt;" &amp; F967,Virkedager!A:A)</f>
        <v>0</v>
      </c>
      <c r="Q967" s="120" t="str">
        <f t="shared" ref="Q967:Q1003" si="110">L967 &amp; IF(L967&lt;&gt;"Jara ADSL Basis",""," (" &amp; IF(AND(M967&lt;&gt;"Distrikt",M967&lt;&gt;""),"Sentralt","Distrikt") &amp; ")")</f>
        <v>Operatøraksess</v>
      </c>
      <c r="R967" s="121">
        <f>MATCH(Q967,'SLA-parameter DRIFT'!A:A,0)</f>
        <v>16</v>
      </c>
      <c r="S967" s="118" t="e">
        <f>VLOOKUP(DATE(YEAR(F967),MONTH(F967),DAY(F967)),Virkedager!C:G,IF(E967="B",3,2),0)+INDEX('SLA-parameter DRIFT'!D:D,R967+2)</f>
        <v>#N/A</v>
      </c>
      <c r="T967" s="122" t="e">
        <f>VLOOKUP(DATE(YEAR(F967),MONTH(F967),DAY(F967)),Virkedager!C:G,2,0)+INDEX('SLA-parameter DRIFT'!B:B,R967+1)</f>
        <v>#N/A</v>
      </c>
      <c r="U967" s="173" t="e">
        <f>VLOOKUP(DATE(YEAR(F967),MONTH(F967),DAY(F967)),Virkedager!C:G,IF(E967="B",3,2)+INDEX('SLA-parameter DRIFT'!E:E,R967+0,0),0)+INDEX('SLA-parameter DRIFT'!D:D,R967+1)</f>
        <v>#N/A</v>
      </c>
      <c r="V967" s="122" t="e">
        <f>VLOOKUP(DATE(YEAR(F967),MONTH(F967),DAY(F967)),Virkedager!C:G,2,0)+INDEX('SLA-parameter DRIFT'!B:B,R967+2)</f>
        <v>#N/A</v>
      </c>
      <c r="W967" s="118" t="e">
        <f>VLOOKUP(DATE(YEAR(F967),MONTH(F967),DAY(F967)),Virkedager!C:G,IF(E967="B",4,3)+INDEX('SLA-parameter DRIFT'!E:E,R967+2,0),0)+INDEX('SLA-parameter DRIFT'!D:D,R967+2)</f>
        <v>#N/A</v>
      </c>
      <c r="X967" s="122" t="str">
        <f t="shared" ref="X967:X1003" si="111">IF(ISBLANK(F967),"",IF(N967&lt;T967,S967,IF(AND(T967&lt;=N967,N967&lt;V967),U967,IF(V967&lt;=N967,W967,0))))</f>
        <v/>
      </c>
      <c r="Y967" s="119">
        <f>SUMIF(Virkedager!C:C,"&lt;" &amp; H967,Virkedager!A:A)-SUMIF(Virkedager!C:C,"&lt;" &amp; X967,Virkedager!A:A)</f>
        <v>0</v>
      </c>
      <c r="Z967" s="121" t="str">
        <f t="shared" ref="Z967:Z1003" si="112">IF(ISBLANK(F967),"",O967&lt;X967)</f>
        <v/>
      </c>
      <c r="AA967" s="123" t="str">
        <f t="shared" si="107"/>
        <v/>
      </c>
      <c r="AB967" s="124" t="str">
        <f t="shared" ref="AB967:AB1002" si="113">IF(F967="","",IF(NOT(Z967),J967*0.06*AA967,0))</f>
        <v/>
      </c>
      <c r="AC967" s="172"/>
    </row>
    <row r="968" spans="2:29" ht="15" x14ac:dyDescent="0.25">
      <c r="B968" s="101"/>
      <c r="C968" s="102"/>
      <c r="D968" s="149"/>
      <c r="E968" s="150"/>
      <c r="F968" s="103"/>
      <c r="G968" s="104"/>
      <c r="H968" s="103"/>
      <c r="I968" s="104"/>
      <c r="J968" s="105"/>
      <c r="K968" s="106"/>
      <c r="L968" s="116" t="s">
        <v>77</v>
      </c>
      <c r="M968" s="117" t="s">
        <v>137</v>
      </c>
      <c r="N968" s="118">
        <f t="shared" si="108"/>
        <v>0</v>
      </c>
      <c r="O968" s="118">
        <f t="shared" si="109"/>
        <v>0</v>
      </c>
      <c r="P968" s="119">
        <f>SUMIF(Virkedager!C:C,"&lt;" &amp; H968,Virkedager!A:A)-SUMIF(Virkedager!C:C,"&lt;" &amp; F968,Virkedager!A:A)</f>
        <v>0</v>
      </c>
      <c r="Q968" s="120" t="str">
        <f t="shared" si="110"/>
        <v>Operatøraksess</v>
      </c>
      <c r="R968" s="121">
        <f>MATCH(Q968,'SLA-parameter DRIFT'!A:A,0)</f>
        <v>16</v>
      </c>
      <c r="S968" s="118" t="e">
        <f>VLOOKUP(DATE(YEAR(F968),MONTH(F968),DAY(F968)),Virkedager!C:G,IF(E968="B",3,2),0)+INDEX('SLA-parameter DRIFT'!D:D,R968+2)</f>
        <v>#N/A</v>
      </c>
      <c r="T968" s="122" t="e">
        <f>VLOOKUP(DATE(YEAR(F968),MONTH(F968),DAY(F968)),Virkedager!C:G,2,0)+INDEX('SLA-parameter DRIFT'!B:B,R968+1)</f>
        <v>#N/A</v>
      </c>
      <c r="U968" s="173" t="e">
        <f>VLOOKUP(DATE(YEAR(F968),MONTH(F968),DAY(F968)),Virkedager!C:G,IF(E968="B",3,2)+INDEX('SLA-parameter DRIFT'!E:E,R968+0,0),0)+INDEX('SLA-parameter DRIFT'!D:D,R968+1)</f>
        <v>#N/A</v>
      </c>
      <c r="V968" s="122" t="e">
        <f>VLOOKUP(DATE(YEAR(F968),MONTH(F968),DAY(F968)),Virkedager!C:G,2,0)+INDEX('SLA-parameter DRIFT'!B:B,R968+2)</f>
        <v>#N/A</v>
      </c>
      <c r="W968" s="118" t="e">
        <f>VLOOKUP(DATE(YEAR(F968),MONTH(F968),DAY(F968)),Virkedager!C:G,IF(E968="B",4,3)+INDEX('SLA-parameter DRIFT'!E:E,R968+2,0),0)+INDEX('SLA-parameter DRIFT'!D:D,R968+2)</f>
        <v>#N/A</v>
      </c>
      <c r="X968" s="122" t="str">
        <f t="shared" si="111"/>
        <v/>
      </c>
      <c r="Y968" s="119">
        <f>SUMIF(Virkedager!C:C,"&lt;" &amp; H968,Virkedager!A:A)-SUMIF(Virkedager!C:C,"&lt;" &amp; X968,Virkedager!A:A)</f>
        <v>0</v>
      </c>
      <c r="Z968" s="121" t="str">
        <f t="shared" si="112"/>
        <v/>
      </c>
      <c r="AA968" s="123" t="str">
        <f t="shared" si="107"/>
        <v/>
      </c>
      <c r="AB968" s="124" t="str">
        <f t="shared" si="113"/>
        <v/>
      </c>
      <c r="AC968" s="172"/>
    </row>
    <row r="969" spans="2:29" ht="15" x14ac:dyDescent="0.25">
      <c r="B969" s="101"/>
      <c r="C969" s="102"/>
      <c r="D969" s="149"/>
      <c r="E969" s="150"/>
      <c r="F969" s="103"/>
      <c r="G969" s="104"/>
      <c r="H969" s="103"/>
      <c r="I969" s="104"/>
      <c r="J969" s="105"/>
      <c r="K969" s="106"/>
      <c r="L969" s="116" t="s">
        <v>77</v>
      </c>
      <c r="M969" s="117" t="s">
        <v>137</v>
      </c>
      <c r="N969" s="118">
        <f t="shared" si="108"/>
        <v>0</v>
      </c>
      <c r="O969" s="118">
        <f t="shared" si="109"/>
        <v>0</v>
      </c>
      <c r="P969" s="119">
        <f>SUMIF(Virkedager!C:C,"&lt;" &amp; H969,Virkedager!A:A)-SUMIF(Virkedager!C:C,"&lt;" &amp; F969,Virkedager!A:A)</f>
        <v>0</v>
      </c>
      <c r="Q969" s="120" t="str">
        <f t="shared" si="110"/>
        <v>Operatøraksess</v>
      </c>
      <c r="R969" s="121">
        <f>MATCH(Q969,'SLA-parameter DRIFT'!A:A,0)</f>
        <v>16</v>
      </c>
      <c r="S969" s="118" t="e">
        <f>VLOOKUP(DATE(YEAR(F969),MONTH(F969),DAY(F969)),Virkedager!C:G,IF(E969="B",3,2),0)+INDEX('SLA-parameter DRIFT'!D:D,R969+2)</f>
        <v>#N/A</v>
      </c>
      <c r="T969" s="122" t="e">
        <f>VLOOKUP(DATE(YEAR(F969),MONTH(F969),DAY(F969)),Virkedager!C:G,2,0)+INDEX('SLA-parameter DRIFT'!B:B,R969+1)</f>
        <v>#N/A</v>
      </c>
      <c r="U969" s="173" t="e">
        <f>VLOOKUP(DATE(YEAR(F969),MONTH(F969),DAY(F969)),Virkedager!C:G,IF(E969="B",3,2)+INDEX('SLA-parameter DRIFT'!E:E,R969+0,0),0)+INDEX('SLA-parameter DRIFT'!D:D,R969+1)</f>
        <v>#N/A</v>
      </c>
      <c r="V969" s="122" t="e">
        <f>VLOOKUP(DATE(YEAR(F969),MONTH(F969),DAY(F969)),Virkedager!C:G,2,0)+INDEX('SLA-parameter DRIFT'!B:B,R969+2)</f>
        <v>#N/A</v>
      </c>
      <c r="W969" s="118" t="e">
        <f>VLOOKUP(DATE(YEAR(F969),MONTH(F969),DAY(F969)),Virkedager!C:G,IF(E969="B",4,3)+INDEX('SLA-parameter DRIFT'!E:E,R969+2,0),0)+INDEX('SLA-parameter DRIFT'!D:D,R969+2)</f>
        <v>#N/A</v>
      </c>
      <c r="X969" s="122" t="str">
        <f t="shared" si="111"/>
        <v/>
      </c>
      <c r="Y969" s="119">
        <f>SUMIF(Virkedager!C:C,"&lt;" &amp; H969,Virkedager!A:A)-SUMIF(Virkedager!C:C,"&lt;" &amp; X969,Virkedager!A:A)</f>
        <v>0</v>
      </c>
      <c r="Z969" s="121" t="str">
        <f t="shared" si="112"/>
        <v/>
      </c>
      <c r="AA969" s="123" t="str">
        <f t="shared" si="107"/>
        <v/>
      </c>
      <c r="AB969" s="124" t="str">
        <f t="shared" si="113"/>
        <v/>
      </c>
      <c r="AC969" s="172"/>
    </row>
    <row r="970" spans="2:29" ht="15" x14ac:dyDescent="0.25">
      <c r="B970" s="101"/>
      <c r="C970" s="102"/>
      <c r="D970" s="149"/>
      <c r="E970" s="150"/>
      <c r="F970" s="103"/>
      <c r="G970" s="104"/>
      <c r="H970" s="103"/>
      <c r="I970" s="104"/>
      <c r="J970" s="105"/>
      <c r="K970" s="106"/>
      <c r="L970" s="116" t="s">
        <v>77</v>
      </c>
      <c r="M970" s="117" t="s">
        <v>137</v>
      </c>
      <c r="N970" s="118">
        <f t="shared" si="108"/>
        <v>0</v>
      </c>
      <c r="O970" s="118">
        <f t="shared" si="109"/>
        <v>0</v>
      </c>
      <c r="P970" s="119">
        <f>SUMIF(Virkedager!C:C,"&lt;" &amp; H970,Virkedager!A:A)-SUMIF(Virkedager!C:C,"&lt;" &amp; F970,Virkedager!A:A)</f>
        <v>0</v>
      </c>
      <c r="Q970" s="120" t="str">
        <f t="shared" si="110"/>
        <v>Operatøraksess</v>
      </c>
      <c r="R970" s="121">
        <f>MATCH(Q970,'SLA-parameter DRIFT'!A:A,0)</f>
        <v>16</v>
      </c>
      <c r="S970" s="118" t="e">
        <f>VLOOKUP(DATE(YEAR(F970),MONTH(F970),DAY(F970)),Virkedager!C:G,IF(E970="B",3,2),0)+INDEX('SLA-parameter DRIFT'!D:D,R970+2)</f>
        <v>#N/A</v>
      </c>
      <c r="T970" s="122" t="e">
        <f>VLOOKUP(DATE(YEAR(F970),MONTH(F970),DAY(F970)),Virkedager!C:G,2,0)+INDEX('SLA-parameter DRIFT'!B:B,R970+1)</f>
        <v>#N/A</v>
      </c>
      <c r="U970" s="173" t="e">
        <f>VLOOKUP(DATE(YEAR(F970),MONTH(F970),DAY(F970)),Virkedager!C:G,IF(E970="B",3,2)+INDEX('SLA-parameter DRIFT'!E:E,R970+0,0),0)+INDEX('SLA-parameter DRIFT'!D:D,R970+1)</f>
        <v>#N/A</v>
      </c>
      <c r="V970" s="122" t="e">
        <f>VLOOKUP(DATE(YEAR(F970),MONTH(F970),DAY(F970)),Virkedager!C:G,2,0)+INDEX('SLA-parameter DRIFT'!B:B,R970+2)</f>
        <v>#N/A</v>
      </c>
      <c r="W970" s="118" t="e">
        <f>VLOOKUP(DATE(YEAR(F970),MONTH(F970),DAY(F970)),Virkedager!C:G,IF(E970="B",4,3)+INDEX('SLA-parameter DRIFT'!E:E,R970+2,0),0)+INDEX('SLA-parameter DRIFT'!D:D,R970+2)</f>
        <v>#N/A</v>
      </c>
      <c r="X970" s="122" t="str">
        <f t="shared" si="111"/>
        <v/>
      </c>
      <c r="Y970" s="119">
        <f>SUMIF(Virkedager!C:C,"&lt;" &amp; H970,Virkedager!A:A)-SUMIF(Virkedager!C:C,"&lt;" &amp; X970,Virkedager!A:A)</f>
        <v>0</v>
      </c>
      <c r="Z970" s="121" t="str">
        <f t="shared" si="112"/>
        <v/>
      </c>
      <c r="AA970" s="123" t="str">
        <f t="shared" si="107"/>
        <v/>
      </c>
      <c r="AB970" s="124" t="str">
        <f t="shared" si="113"/>
        <v/>
      </c>
      <c r="AC970" s="172"/>
    </row>
    <row r="971" spans="2:29" ht="15" x14ac:dyDescent="0.25">
      <c r="B971" s="101"/>
      <c r="C971" s="102"/>
      <c r="D971" s="149"/>
      <c r="E971" s="150"/>
      <c r="F971" s="103"/>
      <c r="G971" s="104"/>
      <c r="H971" s="103"/>
      <c r="I971" s="104"/>
      <c r="J971" s="105"/>
      <c r="K971" s="106"/>
      <c r="L971" s="116" t="s">
        <v>77</v>
      </c>
      <c r="M971" s="117" t="s">
        <v>137</v>
      </c>
      <c r="N971" s="118">
        <f t="shared" si="108"/>
        <v>0</v>
      </c>
      <c r="O971" s="118">
        <f t="shared" si="109"/>
        <v>0</v>
      </c>
      <c r="P971" s="119">
        <f>SUMIF(Virkedager!C:C,"&lt;" &amp; H971,Virkedager!A:A)-SUMIF(Virkedager!C:C,"&lt;" &amp; F971,Virkedager!A:A)</f>
        <v>0</v>
      </c>
      <c r="Q971" s="120" t="str">
        <f t="shared" si="110"/>
        <v>Operatøraksess</v>
      </c>
      <c r="R971" s="121">
        <f>MATCH(Q971,'SLA-parameter DRIFT'!A:A,0)</f>
        <v>16</v>
      </c>
      <c r="S971" s="118" t="e">
        <f>VLOOKUP(DATE(YEAR(F971),MONTH(F971),DAY(F971)),Virkedager!C:G,IF(E971="B",3,2),0)+INDEX('SLA-parameter DRIFT'!D:D,R971+2)</f>
        <v>#N/A</v>
      </c>
      <c r="T971" s="122" t="e">
        <f>VLOOKUP(DATE(YEAR(F971),MONTH(F971),DAY(F971)),Virkedager!C:G,2,0)+INDEX('SLA-parameter DRIFT'!B:B,R971+1)</f>
        <v>#N/A</v>
      </c>
      <c r="U971" s="173" t="e">
        <f>VLOOKUP(DATE(YEAR(F971),MONTH(F971),DAY(F971)),Virkedager!C:G,IF(E971="B",3,2)+INDEX('SLA-parameter DRIFT'!E:E,R971+0,0),0)+INDEX('SLA-parameter DRIFT'!D:D,R971+1)</f>
        <v>#N/A</v>
      </c>
      <c r="V971" s="122" t="e">
        <f>VLOOKUP(DATE(YEAR(F971),MONTH(F971),DAY(F971)),Virkedager!C:G,2,0)+INDEX('SLA-parameter DRIFT'!B:B,R971+2)</f>
        <v>#N/A</v>
      </c>
      <c r="W971" s="118" t="e">
        <f>VLOOKUP(DATE(YEAR(F971),MONTH(F971),DAY(F971)),Virkedager!C:G,IF(E971="B",4,3)+INDEX('SLA-parameter DRIFT'!E:E,R971+2,0),0)+INDEX('SLA-parameter DRIFT'!D:D,R971+2)</f>
        <v>#N/A</v>
      </c>
      <c r="X971" s="122" t="str">
        <f t="shared" si="111"/>
        <v/>
      </c>
      <c r="Y971" s="119">
        <f>SUMIF(Virkedager!C:C,"&lt;" &amp; H971,Virkedager!A:A)-SUMIF(Virkedager!C:C,"&lt;" &amp; X971,Virkedager!A:A)</f>
        <v>0</v>
      </c>
      <c r="Z971" s="121" t="str">
        <f t="shared" si="112"/>
        <v/>
      </c>
      <c r="AA971" s="123" t="str">
        <f t="shared" si="107"/>
        <v/>
      </c>
      <c r="AB971" s="124" t="str">
        <f t="shared" si="113"/>
        <v/>
      </c>
      <c r="AC971" s="172"/>
    </row>
    <row r="972" spans="2:29" ht="15" x14ac:dyDescent="0.25">
      <c r="B972" s="101"/>
      <c r="C972" s="102"/>
      <c r="D972" s="149"/>
      <c r="E972" s="150"/>
      <c r="F972" s="103"/>
      <c r="G972" s="104"/>
      <c r="H972" s="103"/>
      <c r="I972" s="104"/>
      <c r="J972" s="105"/>
      <c r="K972" s="106"/>
      <c r="L972" s="116" t="s">
        <v>77</v>
      </c>
      <c r="M972" s="117" t="s">
        <v>137</v>
      </c>
      <c r="N972" s="118">
        <f t="shared" si="108"/>
        <v>0</v>
      </c>
      <c r="O972" s="118">
        <f t="shared" si="109"/>
        <v>0</v>
      </c>
      <c r="P972" s="119">
        <f>SUMIF(Virkedager!C:C,"&lt;" &amp; H972,Virkedager!A:A)-SUMIF(Virkedager!C:C,"&lt;" &amp; F972,Virkedager!A:A)</f>
        <v>0</v>
      </c>
      <c r="Q972" s="120" t="str">
        <f t="shared" si="110"/>
        <v>Operatøraksess</v>
      </c>
      <c r="R972" s="121">
        <f>MATCH(Q972,'SLA-parameter DRIFT'!A:A,0)</f>
        <v>16</v>
      </c>
      <c r="S972" s="118" t="e">
        <f>VLOOKUP(DATE(YEAR(F972),MONTH(F972),DAY(F972)),Virkedager!C:G,IF(E972="B",3,2),0)+INDEX('SLA-parameter DRIFT'!D:D,R972+2)</f>
        <v>#N/A</v>
      </c>
      <c r="T972" s="122" t="e">
        <f>VLOOKUP(DATE(YEAR(F972),MONTH(F972),DAY(F972)),Virkedager!C:G,2,0)+INDEX('SLA-parameter DRIFT'!B:B,R972+1)</f>
        <v>#N/A</v>
      </c>
      <c r="U972" s="173" t="e">
        <f>VLOOKUP(DATE(YEAR(F972),MONTH(F972),DAY(F972)),Virkedager!C:G,IF(E972="B",3,2)+INDEX('SLA-parameter DRIFT'!E:E,R972+0,0),0)+INDEX('SLA-parameter DRIFT'!D:D,R972+1)</f>
        <v>#N/A</v>
      </c>
      <c r="V972" s="122" t="e">
        <f>VLOOKUP(DATE(YEAR(F972),MONTH(F972),DAY(F972)),Virkedager!C:G,2,0)+INDEX('SLA-parameter DRIFT'!B:B,R972+2)</f>
        <v>#N/A</v>
      </c>
      <c r="W972" s="118" t="e">
        <f>VLOOKUP(DATE(YEAR(F972),MONTH(F972),DAY(F972)),Virkedager!C:G,IF(E972="B",4,3)+INDEX('SLA-parameter DRIFT'!E:E,R972+2,0),0)+INDEX('SLA-parameter DRIFT'!D:D,R972+2)</f>
        <v>#N/A</v>
      </c>
      <c r="X972" s="122" t="str">
        <f t="shared" si="111"/>
        <v/>
      </c>
      <c r="Y972" s="119">
        <f>SUMIF(Virkedager!C:C,"&lt;" &amp; H972,Virkedager!A:A)-SUMIF(Virkedager!C:C,"&lt;" &amp; X972,Virkedager!A:A)</f>
        <v>0</v>
      </c>
      <c r="Z972" s="121" t="str">
        <f t="shared" si="112"/>
        <v/>
      </c>
      <c r="AA972" s="123" t="str">
        <f t="shared" si="107"/>
        <v/>
      </c>
      <c r="AB972" s="124" t="str">
        <f t="shared" si="113"/>
        <v/>
      </c>
      <c r="AC972" s="172"/>
    </row>
    <row r="973" spans="2:29" ht="15" x14ac:dyDescent="0.25">
      <c r="B973" s="101"/>
      <c r="C973" s="102"/>
      <c r="D973" s="149"/>
      <c r="E973" s="150"/>
      <c r="F973" s="103"/>
      <c r="G973" s="104"/>
      <c r="H973" s="103"/>
      <c r="I973" s="104"/>
      <c r="J973" s="105"/>
      <c r="K973" s="106"/>
      <c r="L973" s="116" t="s">
        <v>77</v>
      </c>
      <c r="M973" s="117" t="s">
        <v>137</v>
      </c>
      <c r="N973" s="118">
        <f t="shared" si="108"/>
        <v>0</v>
      </c>
      <c r="O973" s="118">
        <f t="shared" si="109"/>
        <v>0</v>
      </c>
      <c r="P973" s="119">
        <f>SUMIF(Virkedager!C:C,"&lt;" &amp; H973,Virkedager!A:A)-SUMIF(Virkedager!C:C,"&lt;" &amp; F973,Virkedager!A:A)</f>
        <v>0</v>
      </c>
      <c r="Q973" s="120" t="str">
        <f t="shared" si="110"/>
        <v>Operatøraksess</v>
      </c>
      <c r="R973" s="121">
        <f>MATCH(Q973,'SLA-parameter DRIFT'!A:A,0)</f>
        <v>16</v>
      </c>
      <c r="S973" s="118" t="e">
        <f>VLOOKUP(DATE(YEAR(F973),MONTH(F973),DAY(F973)),Virkedager!C:G,IF(E973="B",3,2),0)+INDEX('SLA-parameter DRIFT'!D:D,R973+2)</f>
        <v>#N/A</v>
      </c>
      <c r="T973" s="122" t="e">
        <f>VLOOKUP(DATE(YEAR(F973),MONTH(F973),DAY(F973)),Virkedager!C:G,2,0)+INDEX('SLA-parameter DRIFT'!B:B,R973+1)</f>
        <v>#N/A</v>
      </c>
      <c r="U973" s="173" t="e">
        <f>VLOOKUP(DATE(YEAR(F973),MONTH(F973),DAY(F973)),Virkedager!C:G,IF(E973="B",3,2)+INDEX('SLA-parameter DRIFT'!E:E,R973+0,0),0)+INDEX('SLA-parameter DRIFT'!D:D,R973+1)</f>
        <v>#N/A</v>
      </c>
      <c r="V973" s="122" t="e">
        <f>VLOOKUP(DATE(YEAR(F973),MONTH(F973),DAY(F973)),Virkedager!C:G,2,0)+INDEX('SLA-parameter DRIFT'!B:B,R973+2)</f>
        <v>#N/A</v>
      </c>
      <c r="W973" s="118" t="e">
        <f>VLOOKUP(DATE(YEAR(F973),MONTH(F973),DAY(F973)),Virkedager!C:G,IF(E973="B",4,3)+INDEX('SLA-parameter DRIFT'!E:E,R973+2,0),0)+INDEX('SLA-parameter DRIFT'!D:D,R973+2)</f>
        <v>#N/A</v>
      </c>
      <c r="X973" s="122" t="str">
        <f t="shared" si="111"/>
        <v/>
      </c>
      <c r="Y973" s="119">
        <f>SUMIF(Virkedager!C:C,"&lt;" &amp; H973,Virkedager!A:A)-SUMIF(Virkedager!C:C,"&lt;" &amp; X973,Virkedager!A:A)</f>
        <v>0</v>
      </c>
      <c r="Z973" s="121" t="str">
        <f t="shared" si="112"/>
        <v/>
      </c>
      <c r="AA973" s="123" t="str">
        <f t="shared" si="107"/>
        <v/>
      </c>
      <c r="AB973" s="124" t="str">
        <f t="shared" si="113"/>
        <v/>
      </c>
      <c r="AC973" s="172"/>
    </row>
    <row r="974" spans="2:29" ht="15" x14ac:dyDescent="0.25">
      <c r="B974" s="101"/>
      <c r="C974" s="102"/>
      <c r="D974" s="149"/>
      <c r="E974" s="150"/>
      <c r="F974" s="103"/>
      <c r="G974" s="104"/>
      <c r="H974" s="103"/>
      <c r="I974" s="104"/>
      <c r="J974" s="105"/>
      <c r="K974" s="106"/>
      <c r="L974" s="116" t="s">
        <v>77</v>
      </c>
      <c r="M974" s="117" t="s">
        <v>137</v>
      </c>
      <c r="N974" s="118">
        <f t="shared" si="108"/>
        <v>0</v>
      </c>
      <c r="O974" s="118">
        <f t="shared" si="109"/>
        <v>0</v>
      </c>
      <c r="P974" s="119">
        <f>SUMIF(Virkedager!C:C,"&lt;" &amp; H974,Virkedager!A:A)-SUMIF(Virkedager!C:C,"&lt;" &amp; F974,Virkedager!A:A)</f>
        <v>0</v>
      </c>
      <c r="Q974" s="120" t="str">
        <f t="shared" si="110"/>
        <v>Operatøraksess</v>
      </c>
      <c r="R974" s="121">
        <f>MATCH(Q974,'SLA-parameter DRIFT'!A:A,0)</f>
        <v>16</v>
      </c>
      <c r="S974" s="118" t="e">
        <f>VLOOKUP(DATE(YEAR(F974),MONTH(F974),DAY(F974)),Virkedager!C:G,IF(E974="B",3,2),0)+INDEX('SLA-parameter DRIFT'!D:D,R974+2)</f>
        <v>#N/A</v>
      </c>
      <c r="T974" s="122" t="e">
        <f>VLOOKUP(DATE(YEAR(F974),MONTH(F974),DAY(F974)),Virkedager!C:G,2,0)+INDEX('SLA-parameter DRIFT'!B:B,R974+1)</f>
        <v>#N/A</v>
      </c>
      <c r="U974" s="173" t="e">
        <f>VLOOKUP(DATE(YEAR(F974),MONTH(F974),DAY(F974)),Virkedager!C:G,IF(E974="B",3,2)+INDEX('SLA-parameter DRIFT'!E:E,R974+0,0),0)+INDEX('SLA-parameter DRIFT'!D:D,R974+1)</f>
        <v>#N/A</v>
      </c>
      <c r="V974" s="122" t="e">
        <f>VLOOKUP(DATE(YEAR(F974),MONTH(F974),DAY(F974)),Virkedager!C:G,2,0)+INDEX('SLA-parameter DRIFT'!B:B,R974+2)</f>
        <v>#N/A</v>
      </c>
      <c r="W974" s="118" t="e">
        <f>VLOOKUP(DATE(YEAR(F974),MONTH(F974),DAY(F974)),Virkedager!C:G,IF(E974="B",4,3)+INDEX('SLA-parameter DRIFT'!E:E,R974+2,0),0)+INDEX('SLA-parameter DRIFT'!D:D,R974+2)</f>
        <v>#N/A</v>
      </c>
      <c r="X974" s="122" t="str">
        <f t="shared" si="111"/>
        <v/>
      </c>
      <c r="Y974" s="119">
        <f>SUMIF(Virkedager!C:C,"&lt;" &amp; H974,Virkedager!A:A)-SUMIF(Virkedager!C:C,"&lt;" &amp; X974,Virkedager!A:A)</f>
        <v>0</v>
      </c>
      <c r="Z974" s="121" t="str">
        <f t="shared" si="112"/>
        <v/>
      </c>
      <c r="AA974" s="123" t="str">
        <f t="shared" si="107"/>
        <v/>
      </c>
      <c r="AB974" s="124" t="str">
        <f t="shared" si="113"/>
        <v/>
      </c>
      <c r="AC974" s="172"/>
    </row>
    <row r="975" spans="2:29" ht="15" x14ac:dyDescent="0.25">
      <c r="B975" s="101"/>
      <c r="C975" s="102"/>
      <c r="D975" s="149"/>
      <c r="E975" s="150"/>
      <c r="F975" s="103"/>
      <c r="G975" s="104"/>
      <c r="H975" s="103"/>
      <c r="I975" s="104"/>
      <c r="J975" s="105"/>
      <c r="K975" s="106"/>
      <c r="L975" s="116" t="s">
        <v>77</v>
      </c>
      <c r="M975" s="117" t="s">
        <v>137</v>
      </c>
      <c r="N975" s="118">
        <f t="shared" si="108"/>
        <v>0</v>
      </c>
      <c r="O975" s="118">
        <f t="shared" si="109"/>
        <v>0</v>
      </c>
      <c r="P975" s="119">
        <f>SUMIF(Virkedager!C:C,"&lt;" &amp; H975,Virkedager!A:A)-SUMIF(Virkedager!C:C,"&lt;" &amp; F975,Virkedager!A:A)</f>
        <v>0</v>
      </c>
      <c r="Q975" s="120" t="str">
        <f t="shared" si="110"/>
        <v>Operatøraksess</v>
      </c>
      <c r="R975" s="121">
        <f>MATCH(Q975,'SLA-parameter DRIFT'!A:A,0)</f>
        <v>16</v>
      </c>
      <c r="S975" s="118" t="e">
        <f>VLOOKUP(DATE(YEAR(F975),MONTH(F975),DAY(F975)),Virkedager!C:G,IF(E975="B",3,2),0)+INDEX('SLA-parameter DRIFT'!D:D,R975+2)</f>
        <v>#N/A</v>
      </c>
      <c r="T975" s="122" t="e">
        <f>VLOOKUP(DATE(YEAR(F975),MONTH(F975),DAY(F975)),Virkedager!C:G,2,0)+INDEX('SLA-parameter DRIFT'!B:B,R975+1)</f>
        <v>#N/A</v>
      </c>
      <c r="U975" s="173" t="e">
        <f>VLOOKUP(DATE(YEAR(F975),MONTH(F975),DAY(F975)),Virkedager!C:G,IF(E975="B",3,2)+INDEX('SLA-parameter DRIFT'!E:E,R975+0,0),0)+INDEX('SLA-parameter DRIFT'!D:D,R975+1)</f>
        <v>#N/A</v>
      </c>
      <c r="V975" s="122" t="e">
        <f>VLOOKUP(DATE(YEAR(F975),MONTH(F975),DAY(F975)),Virkedager!C:G,2,0)+INDEX('SLA-parameter DRIFT'!B:B,R975+2)</f>
        <v>#N/A</v>
      </c>
      <c r="W975" s="118" t="e">
        <f>VLOOKUP(DATE(YEAR(F975),MONTH(F975),DAY(F975)),Virkedager!C:G,IF(E975="B",4,3)+INDEX('SLA-parameter DRIFT'!E:E,R975+2,0),0)+INDEX('SLA-parameter DRIFT'!D:D,R975+2)</f>
        <v>#N/A</v>
      </c>
      <c r="X975" s="122" t="str">
        <f t="shared" si="111"/>
        <v/>
      </c>
      <c r="Y975" s="119">
        <f>SUMIF(Virkedager!C:C,"&lt;" &amp; H975,Virkedager!A:A)-SUMIF(Virkedager!C:C,"&lt;" &amp; X975,Virkedager!A:A)</f>
        <v>0</v>
      </c>
      <c r="Z975" s="121" t="str">
        <f t="shared" si="112"/>
        <v/>
      </c>
      <c r="AA975" s="123" t="str">
        <f t="shared" si="107"/>
        <v/>
      </c>
      <c r="AB975" s="124" t="str">
        <f t="shared" si="113"/>
        <v/>
      </c>
      <c r="AC975" s="172"/>
    </row>
    <row r="976" spans="2:29" ht="15" x14ac:dyDescent="0.25">
      <c r="B976" s="101"/>
      <c r="C976" s="102"/>
      <c r="D976" s="149"/>
      <c r="E976" s="150"/>
      <c r="F976" s="103"/>
      <c r="G976" s="104"/>
      <c r="H976" s="103"/>
      <c r="I976" s="104"/>
      <c r="J976" s="105"/>
      <c r="K976" s="106"/>
      <c r="L976" s="116" t="s">
        <v>77</v>
      </c>
      <c r="M976" s="117" t="s">
        <v>137</v>
      </c>
      <c r="N976" s="118">
        <f t="shared" si="108"/>
        <v>0</v>
      </c>
      <c r="O976" s="118">
        <f t="shared" si="109"/>
        <v>0</v>
      </c>
      <c r="P976" s="119">
        <f>SUMIF(Virkedager!C:C,"&lt;" &amp; H976,Virkedager!A:A)-SUMIF(Virkedager!C:C,"&lt;" &amp; F976,Virkedager!A:A)</f>
        <v>0</v>
      </c>
      <c r="Q976" s="120" t="str">
        <f t="shared" si="110"/>
        <v>Operatøraksess</v>
      </c>
      <c r="R976" s="121">
        <f>MATCH(Q976,'SLA-parameter DRIFT'!A:A,0)</f>
        <v>16</v>
      </c>
      <c r="S976" s="118" t="e">
        <f>VLOOKUP(DATE(YEAR(F976),MONTH(F976),DAY(F976)),Virkedager!C:G,IF(E976="B",3,2),0)+INDEX('SLA-parameter DRIFT'!D:D,R976+2)</f>
        <v>#N/A</v>
      </c>
      <c r="T976" s="122" t="e">
        <f>VLOOKUP(DATE(YEAR(F976),MONTH(F976),DAY(F976)),Virkedager!C:G,2,0)+INDEX('SLA-parameter DRIFT'!B:B,R976+1)</f>
        <v>#N/A</v>
      </c>
      <c r="U976" s="173" t="e">
        <f>VLOOKUP(DATE(YEAR(F976),MONTH(F976),DAY(F976)),Virkedager!C:G,IF(E976="B",3,2)+INDEX('SLA-parameter DRIFT'!E:E,R976+0,0),0)+INDEX('SLA-parameter DRIFT'!D:D,R976+1)</f>
        <v>#N/A</v>
      </c>
      <c r="V976" s="122" t="e">
        <f>VLOOKUP(DATE(YEAR(F976),MONTH(F976),DAY(F976)),Virkedager!C:G,2,0)+INDEX('SLA-parameter DRIFT'!B:B,R976+2)</f>
        <v>#N/A</v>
      </c>
      <c r="W976" s="118" t="e">
        <f>VLOOKUP(DATE(YEAR(F976),MONTH(F976),DAY(F976)),Virkedager!C:G,IF(E976="B",4,3)+INDEX('SLA-parameter DRIFT'!E:E,R976+2,0),0)+INDEX('SLA-parameter DRIFT'!D:D,R976+2)</f>
        <v>#N/A</v>
      </c>
      <c r="X976" s="122" t="str">
        <f t="shared" si="111"/>
        <v/>
      </c>
      <c r="Y976" s="119">
        <f>SUMIF(Virkedager!C:C,"&lt;" &amp; H976,Virkedager!A:A)-SUMIF(Virkedager!C:C,"&lt;" &amp; X976,Virkedager!A:A)</f>
        <v>0</v>
      </c>
      <c r="Z976" s="121" t="str">
        <f t="shared" si="112"/>
        <v/>
      </c>
      <c r="AA976" s="123" t="str">
        <f t="shared" si="107"/>
        <v/>
      </c>
      <c r="AB976" s="124" t="str">
        <f t="shared" si="113"/>
        <v/>
      </c>
      <c r="AC976" s="172"/>
    </row>
    <row r="977" spans="2:29" ht="15" x14ac:dyDescent="0.25">
      <c r="B977" s="101"/>
      <c r="C977" s="102"/>
      <c r="D977" s="149"/>
      <c r="E977" s="150"/>
      <c r="F977" s="103"/>
      <c r="G977" s="104"/>
      <c r="H977" s="103"/>
      <c r="I977" s="104"/>
      <c r="J977" s="105"/>
      <c r="K977" s="106"/>
      <c r="L977" s="116" t="s">
        <v>77</v>
      </c>
      <c r="M977" s="117" t="s">
        <v>137</v>
      </c>
      <c r="N977" s="118">
        <f t="shared" si="108"/>
        <v>0</v>
      </c>
      <c r="O977" s="118">
        <f t="shared" si="109"/>
        <v>0</v>
      </c>
      <c r="P977" s="119">
        <f>SUMIF(Virkedager!C:C,"&lt;" &amp; H977,Virkedager!A:A)-SUMIF(Virkedager!C:C,"&lt;" &amp; F977,Virkedager!A:A)</f>
        <v>0</v>
      </c>
      <c r="Q977" s="120" t="str">
        <f t="shared" si="110"/>
        <v>Operatøraksess</v>
      </c>
      <c r="R977" s="121">
        <f>MATCH(Q977,'SLA-parameter DRIFT'!A:A,0)</f>
        <v>16</v>
      </c>
      <c r="S977" s="118" t="e">
        <f>VLOOKUP(DATE(YEAR(F977),MONTH(F977),DAY(F977)),Virkedager!C:G,IF(E977="B",3,2),0)+INDEX('SLA-parameter DRIFT'!D:D,R977+2)</f>
        <v>#N/A</v>
      </c>
      <c r="T977" s="122" t="e">
        <f>VLOOKUP(DATE(YEAR(F977),MONTH(F977),DAY(F977)),Virkedager!C:G,2,0)+INDEX('SLA-parameter DRIFT'!B:B,R977+1)</f>
        <v>#N/A</v>
      </c>
      <c r="U977" s="173" t="e">
        <f>VLOOKUP(DATE(YEAR(F977),MONTH(F977),DAY(F977)),Virkedager!C:G,IF(E977="B",3,2)+INDEX('SLA-parameter DRIFT'!E:E,R977+0,0),0)+INDEX('SLA-parameter DRIFT'!D:D,R977+1)</f>
        <v>#N/A</v>
      </c>
      <c r="V977" s="122" t="e">
        <f>VLOOKUP(DATE(YEAR(F977),MONTH(F977),DAY(F977)),Virkedager!C:G,2,0)+INDEX('SLA-parameter DRIFT'!B:B,R977+2)</f>
        <v>#N/A</v>
      </c>
      <c r="W977" s="118" t="e">
        <f>VLOOKUP(DATE(YEAR(F977),MONTH(F977),DAY(F977)),Virkedager!C:G,IF(E977="B",4,3)+INDEX('SLA-parameter DRIFT'!E:E,R977+2,0),0)+INDEX('SLA-parameter DRIFT'!D:D,R977+2)</f>
        <v>#N/A</v>
      </c>
      <c r="X977" s="122" t="str">
        <f t="shared" si="111"/>
        <v/>
      </c>
      <c r="Y977" s="119">
        <f>SUMIF(Virkedager!C:C,"&lt;" &amp; H977,Virkedager!A:A)-SUMIF(Virkedager!C:C,"&lt;" &amp; X977,Virkedager!A:A)</f>
        <v>0</v>
      </c>
      <c r="Z977" s="121" t="str">
        <f t="shared" si="112"/>
        <v/>
      </c>
      <c r="AA977" s="123" t="str">
        <f t="shared" si="107"/>
        <v/>
      </c>
      <c r="AB977" s="124" t="str">
        <f t="shared" si="113"/>
        <v/>
      </c>
      <c r="AC977" s="172"/>
    </row>
    <row r="978" spans="2:29" ht="15" x14ac:dyDescent="0.25">
      <c r="B978" s="101"/>
      <c r="C978" s="102"/>
      <c r="D978" s="149"/>
      <c r="E978" s="150"/>
      <c r="F978" s="103"/>
      <c r="G978" s="104"/>
      <c r="H978" s="103"/>
      <c r="I978" s="104"/>
      <c r="J978" s="105"/>
      <c r="K978" s="106"/>
      <c r="L978" s="116" t="s">
        <v>77</v>
      </c>
      <c r="M978" s="117" t="s">
        <v>137</v>
      </c>
      <c r="N978" s="118">
        <f t="shared" si="108"/>
        <v>0</v>
      </c>
      <c r="O978" s="118">
        <f t="shared" si="109"/>
        <v>0</v>
      </c>
      <c r="P978" s="119">
        <f>SUMIF(Virkedager!C:C,"&lt;" &amp; H978,Virkedager!A:A)-SUMIF(Virkedager!C:C,"&lt;" &amp; F978,Virkedager!A:A)</f>
        <v>0</v>
      </c>
      <c r="Q978" s="120" t="str">
        <f t="shared" si="110"/>
        <v>Operatøraksess</v>
      </c>
      <c r="R978" s="121">
        <f>MATCH(Q978,'SLA-parameter DRIFT'!A:A,0)</f>
        <v>16</v>
      </c>
      <c r="S978" s="118" t="e">
        <f>VLOOKUP(DATE(YEAR(F978),MONTH(F978),DAY(F978)),Virkedager!C:G,IF(E978="B",3,2),0)+INDEX('SLA-parameter DRIFT'!D:D,R978+2)</f>
        <v>#N/A</v>
      </c>
      <c r="T978" s="122" t="e">
        <f>VLOOKUP(DATE(YEAR(F978),MONTH(F978),DAY(F978)),Virkedager!C:G,2,0)+INDEX('SLA-parameter DRIFT'!B:B,R978+1)</f>
        <v>#N/A</v>
      </c>
      <c r="U978" s="173" t="e">
        <f>VLOOKUP(DATE(YEAR(F978),MONTH(F978),DAY(F978)),Virkedager!C:G,IF(E978="B",3,2)+INDEX('SLA-parameter DRIFT'!E:E,R978+0,0),0)+INDEX('SLA-parameter DRIFT'!D:D,R978+1)</f>
        <v>#N/A</v>
      </c>
      <c r="V978" s="122" t="e">
        <f>VLOOKUP(DATE(YEAR(F978),MONTH(F978),DAY(F978)),Virkedager!C:G,2,0)+INDEX('SLA-parameter DRIFT'!B:B,R978+2)</f>
        <v>#N/A</v>
      </c>
      <c r="W978" s="118" t="e">
        <f>VLOOKUP(DATE(YEAR(F978),MONTH(F978),DAY(F978)),Virkedager!C:G,IF(E978="B",4,3)+INDEX('SLA-parameter DRIFT'!E:E,R978+2,0),0)+INDEX('SLA-parameter DRIFT'!D:D,R978+2)</f>
        <v>#N/A</v>
      </c>
      <c r="X978" s="122" t="str">
        <f t="shared" si="111"/>
        <v/>
      </c>
      <c r="Y978" s="119">
        <f>SUMIF(Virkedager!C:C,"&lt;" &amp; H978,Virkedager!A:A)-SUMIF(Virkedager!C:C,"&lt;" &amp; X978,Virkedager!A:A)</f>
        <v>0</v>
      </c>
      <c r="Z978" s="121" t="str">
        <f t="shared" si="112"/>
        <v/>
      </c>
      <c r="AA978" s="123" t="str">
        <f t="shared" si="107"/>
        <v/>
      </c>
      <c r="AB978" s="124" t="str">
        <f t="shared" si="113"/>
        <v/>
      </c>
      <c r="AC978" s="172"/>
    </row>
    <row r="979" spans="2:29" ht="15" x14ac:dyDescent="0.25">
      <c r="B979" s="101"/>
      <c r="C979" s="102"/>
      <c r="D979" s="149"/>
      <c r="E979" s="150"/>
      <c r="F979" s="103"/>
      <c r="G979" s="104"/>
      <c r="H979" s="103"/>
      <c r="I979" s="104"/>
      <c r="J979" s="105"/>
      <c r="K979" s="106"/>
      <c r="L979" s="116" t="s">
        <v>77</v>
      </c>
      <c r="M979" s="117" t="s">
        <v>137</v>
      </c>
      <c r="N979" s="118">
        <f t="shared" si="108"/>
        <v>0</v>
      </c>
      <c r="O979" s="118">
        <f t="shared" si="109"/>
        <v>0</v>
      </c>
      <c r="P979" s="119">
        <f>SUMIF(Virkedager!C:C,"&lt;" &amp; H979,Virkedager!A:A)-SUMIF(Virkedager!C:C,"&lt;" &amp; F979,Virkedager!A:A)</f>
        <v>0</v>
      </c>
      <c r="Q979" s="120" t="str">
        <f t="shared" si="110"/>
        <v>Operatøraksess</v>
      </c>
      <c r="R979" s="121">
        <f>MATCH(Q979,'SLA-parameter DRIFT'!A:A,0)</f>
        <v>16</v>
      </c>
      <c r="S979" s="118" t="e">
        <f>VLOOKUP(DATE(YEAR(F979),MONTH(F979),DAY(F979)),Virkedager!C:G,IF(E979="B",3,2),0)+INDEX('SLA-parameter DRIFT'!D:D,R979+2)</f>
        <v>#N/A</v>
      </c>
      <c r="T979" s="122" t="e">
        <f>VLOOKUP(DATE(YEAR(F979),MONTH(F979),DAY(F979)),Virkedager!C:G,2,0)+INDEX('SLA-parameter DRIFT'!B:B,R979+1)</f>
        <v>#N/A</v>
      </c>
      <c r="U979" s="173" t="e">
        <f>VLOOKUP(DATE(YEAR(F979),MONTH(F979),DAY(F979)),Virkedager!C:G,IF(E979="B",3,2)+INDEX('SLA-parameter DRIFT'!E:E,R979+0,0),0)+INDEX('SLA-parameter DRIFT'!D:D,R979+1)</f>
        <v>#N/A</v>
      </c>
      <c r="V979" s="122" t="e">
        <f>VLOOKUP(DATE(YEAR(F979),MONTH(F979),DAY(F979)),Virkedager!C:G,2,0)+INDEX('SLA-parameter DRIFT'!B:B,R979+2)</f>
        <v>#N/A</v>
      </c>
      <c r="W979" s="118" t="e">
        <f>VLOOKUP(DATE(YEAR(F979),MONTH(F979),DAY(F979)),Virkedager!C:G,IF(E979="B",4,3)+INDEX('SLA-parameter DRIFT'!E:E,R979+2,0),0)+INDEX('SLA-parameter DRIFT'!D:D,R979+2)</f>
        <v>#N/A</v>
      </c>
      <c r="X979" s="122" t="str">
        <f t="shared" si="111"/>
        <v/>
      </c>
      <c r="Y979" s="119">
        <f>SUMIF(Virkedager!C:C,"&lt;" &amp; H979,Virkedager!A:A)-SUMIF(Virkedager!C:C,"&lt;" &amp; X979,Virkedager!A:A)</f>
        <v>0</v>
      </c>
      <c r="Z979" s="121" t="str">
        <f t="shared" si="112"/>
        <v/>
      </c>
      <c r="AA979" s="123" t="str">
        <f t="shared" si="107"/>
        <v/>
      </c>
      <c r="AB979" s="124" t="str">
        <f t="shared" si="113"/>
        <v/>
      </c>
      <c r="AC979" s="172"/>
    </row>
    <row r="980" spans="2:29" ht="15" x14ac:dyDescent="0.25">
      <c r="B980" s="101"/>
      <c r="C980" s="102"/>
      <c r="D980" s="149"/>
      <c r="E980" s="150"/>
      <c r="F980" s="103"/>
      <c r="G980" s="104"/>
      <c r="H980" s="103"/>
      <c r="I980" s="104"/>
      <c r="J980" s="105"/>
      <c r="K980" s="106"/>
      <c r="L980" s="116" t="s">
        <v>77</v>
      </c>
      <c r="M980" s="117" t="s">
        <v>137</v>
      </c>
      <c r="N980" s="118">
        <f t="shared" si="108"/>
        <v>0</v>
      </c>
      <c r="O980" s="118">
        <f t="shared" si="109"/>
        <v>0</v>
      </c>
      <c r="P980" s="119">
        <f>SUMIF(Virkedager!C:C,"&lt;" &amp; H980,Virkedager!A:A)-SUMIF(Virkedager!C:C,"&lt;" &amp; F980,Virkedager!A:A)</f>
        <v>0</v>
      </c>
      <c r="Q980" s="120" t="str">
        <f t="shared" si="110"/>
        <v>Operatøraksess</v>
      </c>
      <c r="R980" s="121">
        <f>MATCH(Q980,'SLA-parameter DRIFT'!A:A,0)</f>
        <v>16</v>
      </c>
      <c r="S980" s="118" t="e">
        <f>VLOOKUP(DATE(YEAR(F980),MONTH(F980),DAY(F980)),Virkedager!C:G,IF(E980="B",3,2),0)+INDEX('SLA-parameter DRIFT'!D:D,R980+2)</f>
        <v>#N/A</v>
      </c>
      <c r="T980" s="122" t="e">
        <f>VLOOKUP(DATE(YEAR(F980),MONTH(F980),DAY(F980)),Virkedager!C:G,2,0)+INDEX('SLA-parameter DRIFT'!B:B,R980+1)</f>
        <v>#N/A</v>
      </c>
      <c r="U980" s="173" t="e">
        <f>VLOOKUP(DATE(YEAR(F980),MONTH(F980),DAY(F980)),Virkedager!C:G,IF(E980="B",3,2)+INDEX('SLA-parameter DRIFT'!E:E,R980+0,0),0)+INDEX('SLA-parameter DRIFT'!D:D,R980+1)</f>
        <v>#N/A</v>
      </c>
      <c r="V980" s="122" t="e">
        <f>VLOOKUP(DATE(YEAR(F980),MONTH(F980),DAY(F980)),Virkedager!C:G,2,0)+INDEX('SLA-parameter DRIFT'!B:B,R980+2)</f>
        <v>#N/A</v>
      </c>
      <c r="W980" s="118" t="e">
        <f>VLOOKUP(DATE(YEAR(F980),MONTH(F980),DAY(F980)),Virkedager!C:G,IF(E980="B",4,3)+INDEX('SLA-parameter DRIFT'!E:E,R980+2,0),0)+INDEX('SLA-parameter DRIFT'!D:D,R980+2)</f>
        <v>#N/A</v>
      </c>
      <c r="X980" s="122" t="str">
        <f t="shared" si="111"/>
        <v/>
      </c>
      <c r="Y980" s="119">
        <f>SUMIF(Virkedager!C:C,"&lt;" &amp; H980,Virkedager!A:A)-SUMIF(Virkedager!C:C,"&lt;" &amp; X980,Virkedager!A:A)</f>
        <v>0</v>
      </c>
      <c r="Z980" s="121" t="str">
        <f t="shared" si="112"/>
        <v/>
      </c>
      <c r="AA980" s="123" t="str">
        <f t="shared" si="107"/>
        <v/>
      </c>
      <c r="AB980" s="124" t="str">
        <f t="shared" si="113"/>
        <v/>
      </c>
      <c r="AC980" s="172"/>
    </row>
    <row r="981" spans="2:29" ht="15" x14ac:dyDescent="0.25">
      <c r="B981" s="101"/>
      <c r="C981" s="102"/>
      <c r="D981" s="149"/>
      <c r="E981" s="150"/>
      <c r="F981" s="103"/>
      <c r="G981" s="104"/>
      <c r="H981" s="103"/>
      <c r="I981" s="104"/>
      <c r="J981" s="105"/>
      <c r="K981" s="106"/>
      <c r="L981" s="116" t="s">
        <v>77</v>
      </c>
      <c r="M981" s="117" t="s">
        <v>137</v>
      </c>
      <c r="N981" s="118">
        <f t="shared" si="108"/>
        <v>0</v>
      </c>
      <c r="O981" s="118">
        <f t="shared" si="109"/>
        <v>0</v>
      </c>
      <c r="P981" s="119">
        <f>SUMIF(Virkedager!C:C,"&lt;" &amp; H981,Virkedager!A:A)-SUMIF(Virkedager!C:C,"&lt;" &amp; F981,Virkedager!A:A)</f>
        <v>0</v>
      </c>
      <c r="Q981" s="120" t="str">
        <f t="shared" si="110"/>
        <v>Operatøraksess</v>
      </c>
      <c r="R981" s="121">
        <f>MATCH(Q981,'SLA-parameter DRIFT'!A:A,0)</f>
        <v>16</v>
      </c>
      <c r="S981" s="118" t="e">
        <f>VLOOKUP(DATE(YEAR(F981),MONTH(F981),DAY(F981)),Virkedager!C:G,IF(E981="B",3,2),0)+INDEX('SLA-parameter DRIFT'!D:D,R981+2)</f>
        <v>#N/A</v>
      </c>
      <c r="T981" s="122" t="e">
        <f>VLOOKUP(DATE(YEAR(F981),MONTH(F981),DAY(F981)),Virkedager!C:G,2,0)+INDEX('SLA-parameter DRIFT'!B:B,R981+1)</f>
        <v>#N/A</v>
      </c>
      <c r="U981" s="173" t="e">
        <f>VLOOKUP(DATE(YEAR(F981),MONTH(F981),DAY(F981)),Virkedager!C:G,IF(E981="B",3,2)+INDEX('SLA-parameter DRIFT'!E:E,R981+0,0),0)+INDEX('SLA-parameter DRIFT'!D:D,R981+1)</f>
        <v>#N/A</v>
      </c>
      <c r="V981" s="122" t="e">
        <f>VLOOKUP(DATE(YEAR(F981),MONTH(F981),DAY(F981)),Virkedager!C:G,2,0)+INDEX('SLA-parameter DRIFT'!B:B,R981+2)</f>
        <v>#N/A</v>
      </c>
      <c r="W981" s="118" t="e">
        <f>VLOOKUP(DATE(YEAR(F981),MONTH(F981),DAY(F981)),Virkedager!C:G,IF(E981="B",4,3)+INDEX('SLA-parameter DRIFT'!E:E,R981+2,0),0)+INDEX('SLA-parameter DRIFT'!D:D,R981+2)</f>
        <v>#N/A</v>
      </c>
      <c r="X981" s="122" t="str">
        <f t="shared" si="111"/>
        <v/>
      </c>
      <c r="Y981" s="119">
        <f>SUMIF(Virkedager!C:C,"&lt;" &amp; H981,Virkedager!A:A)-SUMIF(Virkedager!C:C,"&lt;" &amp; X981,Virkedager!A:A)</f>
        <v>0</v>
      </c>
      <c r="Z981" s="121" t="str">
        <f t="shared" si="112"/>
        <v/>
      </c>
      <c r="AA981" s="123" t="str">
        <f t="shared" si="107"/>
        <v/>
      </c>
      <c r="AB981" s="124" t="str">
        <f t="shared" si="113"/>
        <v/>
      </c>
      <c r="AC981" s="172"/>
    </row>
    <row r="982" spans="2:29" ht="15" x14ac:dyDescent="0.25">
      <c r="B982" s="101"/>
      <c r="C982" s="102"/>
      <c r="D982" s="149"/>
      <c r="E982" s="150"/>
      <c r="F982" s="103"/>
      <c r="G982" s="104"/>
      <c r="H982" s="103"/>
      <c r="I982" s="104"/>
      <c r="J982" s="105"/>
      <c r="K982" s="106"/>
      <c r="L982" s="116" t="s">
        <v>77</v>
      </c>
      <c r="M982" s="117" t="s">
        <v>137</v>
      </c>
      <c r="N982" s="118">
        <f t="shared" si="108"/>
        <v>0</v>
      </c>
      <c r="O982" s="118">
        <f t="shared" si="109"/>
        <v>0</v>
      </c>
      <c r="P982" s="119">
        <f>SUMIF(Virkedager!C:C,"&lt;" &amp; H982,Virkedager!A:A)-SUMIF(Virkedager!C:C,"&lt;" &amp; F982,Virkedager!A:A)</f>
        <v>0</v>
      </c>
      <c r="Q982" s="120" t="str">
        <f t="shared" si="110"/>
        <v>Operatøraksess</v>
      </c>
      <c r="R982" s="121">
        <f>MATCH(Q982,'SLA-parameter DRIFT'!A:A,0)</f>
        <v>16</v>
      </c>
      <c r="S982" s="118" t="e">
        <f>VLOOKUP(DATE(YEAR(F982),MONTH(F982),DAY(F982)),Virkedager!C:G,IF(E982="B",3,2),0)+INDEX('SLA-parameter DRIFT'!D:D,R982+2)</f>
        <v>#N/A</v>
      </c>
      <c r="T982" s="122" t="e">
        <f>VLOOKUP(DATE(YEAR(F982),MONTH(F982),DAY(F982)),Virkedager!C:G,2,0)+INDEX('SLA-parameter DRIFT'!B:B,R982+1)</f>
        <v>#N/A</v>
      </c>
      <c r="U982" s="173" t="e">
        <f>VLOOKUP(DATE(YEAR(F982),MONTH(F982),DAY(F982)),Virkedager!C:G,IF(E982="B",3,2)+INDEX('SLA-parameter DRIFT'!E:E,R982+0,0),0)+INDEX('SLA-parameter DRIFT'!D:D,R982+1)</f>
        <v>#N/A</v>
      </c>
      <c r="V982" s="122" t="e">
        <f>VLOOKUP(DATE(YEAR(F982),MONTH(F982),DAY(F982)),Virkedager!C:G,2,0)+INDEX('SLA-parameter DRIFT'!B:B,R982+2)</f>
        <v>#N/A</v>
      </c>
      <c r="W982" s="118" t="e">
        <f>VLOOKUP(DATE(YEAR(F982),MONTH(F982),DAY(F982)),Virkedager!C:G,IF(E982="B",4,3)+INDEX('SLA-parameter DRIFT'!E:E,R982+2,0),0)+INDEX('SLA-parameter DRIFT'!D:D,R982+2)</f>
        <v>#N/A</v>
      </c>
      <c r="X982" s="122" t="str">
        <f t="shared" si="111"/>
        <v/>
      </c>
      <c r="Y982" s="119">
        <f>SUMIF(Virkedager!C:C,"&lt;" &amp; H982,Virkedager!A:A)-SUMIF(Virkedager!C:C,"&lt;" &amp; X982,Virkedager!A:A)</f>
        <v>0</v>
      </c>
      <c r="Z982" s="121" t="str">
        <f t="shared" si="112"/>
        <v/>
      </c>
      <c r="AA982" s="123" t="str">
        <f t="shared" si="107"/>
        <v/>
      </c>
      <c r="AB982" s="124" t="str">
        <f t="shared" si="113"/>
        <v/>
      </c>
      <c r="AC982" s="172"/>
    </row>
    <row r="983" spans="2:29" ht="15" x14ac:dyDescent="0.25">
      <c r="B983" s="101"/>
      <c r="C983" s="102"/>
      <c r="D983" s="149"/>
      <c r="E983" s="150"/>
      <c r="F983" s="103"/>
      <c r="G983" s="104"/>
      <c r="H983" s="103"/>
      <c r="I983" s="104"/>
      <c r="J983" s="105"/>
      <c r="K983" s="106"/>
      <c r="L983" s="116" t="s">
        <v>77</v>
      </c>
      <c r="M983" s="117" t="s">
        <v>137</v>
      </c>
      <c r="N983" s="118">
        <f t="shared" si="108"/>
        <v>0</v>
      </c>
      <c r="O983" s="118">
        <f t="shared" si="109"/>
        <v>0</v>
      </c>
      <c r="P983" s="119">
        <f>SUMIF(Virkedager!C:C,"&lt;" &amp; H983,Virkedager!A:A)-SUMIF(Virkedager!C:C,"&lt;" &amp; F983,Virkedager!A:A)</f>
        <v>0</v>
      </c>
      <c r="Q983" s="120" t="str">
        <f t="shared" si="110"/>
        <v>Operatøraksess</v>
      </c>
      <c r="R983" s="121">
        <f>MATCH(Q983,'SLA-parameter DRIFT'!A:A,0)</f>
        <v>16</v>
      </c>
      <c r="S983" s="118" t="e">
        <f>VLOOKUP(DATE(YEAR(F983),MONTH(F983),DAY(F983)),Virkedager!C:G,IF(E983="B",3,2),0)+INDEX('SLA-parameter DRIFT'!D:D,R983+2)</f>
        <v>#N/A</v>
      </c>
      <c r="T983" s="122" t="e">
        <f>VLOOKUP(DATE(YEAR(F983),MONTH(F983),DAY(F983)),Virkedager!C:G,2,0)+INDEX('SLA-parameter DRIFT'!B:B,R983+1)</f>
        <v>#N/A</v>
      </c>
      <c r="U983" s="173" t="e">
        <f>VLOOKUP(DATE(YEAR(F983),MONTH(F983),DAY(F983)),Virkedager!C:G,IF(E983="B",3,2)+INDEX('SLA-parameter DRIFT'!E:E,R983+0,0),0)+INDEX('SLA-parameter DRIFT'!D:D,R983+1)</f>
        <v>#N/A</v>
      </c>
      <c r="V983" s="122" t="e">
        <f>VLOOKUP(DATE(YEAR(F983),MONTH(F983),DAY(F983)),Virkedager!C:G,2,0)+INDEX('SLA-parameter DRIFT'!B:B,R983+2)</f>
        <v>#N/A</v>
      </c>
      <c r="W983" s="118" t="e">
        <f>VLOOKUP(DATE(YEAR(F983),MONTH(F983),DAY(F983)),Virkedager!C:G,IF(E983="B",4,3)+INDEX('SLA-parameter DRIFT'!E:E,R983+2,0),0)+INDEX('SLA-parameter DRIFT'!D:D,R983+2)</f>
        <v>#N/A</v>
      </c>
      <c r="X983" s="122" t="str">
        <f t="shared" si="111"/>
        <v/>
      </c>
      <c r="Y983" s="119">
        <f>SUMIF(Virkedager!C:C,"&lt;" &amp; H983,Virkedager!A:A)-SUMIF(Virkedager!C:C,"&lt;" &amp; X983,Virkedager!A:A)</f>
        <v>0</v>
      </c>
      <c r="Z983" s="121" t="str">
        <f t="shared" si="112"/>
        <v/>
      </c>
      <c r="AA983" s="123" t="str">
        <f t="shared" si="107"/>
        <v/>
      </c>
      <c r="AB983" s="124" t="str">
        <f t="shared" si="113"/>
        <v/>
      </c>
      <c r="AC983" s="172"/>
    </row>
    <row r="984" spans="2:29" ht="15" x14ac:dyDescent="0.25">
      <c r="B984" s="101"/>
      <c r="C984" s="102"/>
      <c r="D984" s="149"/>
      <c r="E984" s="150"/>
      <c r="F984" s="103"/>
      <c r="G984" s="104"/>
      <c r="H984" s="103"/>
      <c r="I984" s="104"/>
      <c r="J984" s="105"/>
      <c r="K984" s="106"/>
      <c r="L984" s="116" t="s">
        <v>77</v>
      </c>
      <c r="M984" s="117" t="s">
        <v>137</v>
      </c>
      <c r="N984" s="118">
        <f t="shared" si="108"/>
        <v>0</v>
      </c>
      <c r="O984" s="118">
        <f t="shared" si="109"/>
        <v>0</v>
      </c>
      <c r="P984" s="119">
        <f>SUMIF(Virkedager!C:C,"&lt;" &amp; H984,Virkedager!A:A)-SUMIF(Virkedager!C:C,"&lt;" &amp; F984,Virkedager!A:A)</f>
        <v>0</v>
      </c>
      <c r="Q984" s="120" t="str">
        <f t="shared" si="110"/>
        <v>Operatøraksess</v>
      </c>
      <c r="R984" s="121">
        <f>MATCH(Q984,'SLA-parameter DRIFT'!A:A,0)</f>
        <v>16</v>
      </c>
      <c r="S984" s="118" t="e">
        <f>VLOOKUP(DATE(YEAR(F984),MONTH(F984),DAY(F984)),Virkedager!C:G,IF(E984="B",3,2),0)+INDEX('SLA-parameter DRIFT'!D:D,R984+2)</f>
        <v>#N/A</v>
      </c>
      <c r="T984" s="122" t="e">
        <f>VLOOKUP(DATE(YEAR(F984),MONTH(F984),DAY(F984)),Virkedager!C:G,2,0)+INDEX('SLA-parameter DRIFT'!B:B,R984+1)</f>
        <v>#N/A</v>
      </c>
      <c r="U984" s="173" t="e">
        <f>VLOOKUP(DATE(YEAR(F984),MONTH(F984),DAY(F984)),Virkedager!C:G,IF(E984="B",3,2)+INDEX('SLA-parameter DRIFT'!E:E,R984+0,0),0)+INDEX('SLA-parameter DRIFT'!D:D,R984+1)</f>
        <v>#N/A</v>
      </c>
      <c r="V984" s="122" t="e">
        <f>VLOOKUP(DATE(YEAR(F984),MONTH(F984),DAY(F984)),Virkedager!C:G,2,0)+INDEX('SLA-parameter DRIFT'!B:B,R984+2)</f>
        <v>#N/A</v>
      </c>
      <c r="W984" s="118" t="e">
        <f>VLOOKUP(DATE(YEAR(F984),MONTH(F984),DAY(F984)),Virkedager!C:G,IF(E984="B",4,3)+INDEX('SLA-parameter DRIFT'!E:E,R984+2,0),0)+INDEX('SLA-parameter DRIFT'!D:D,R984+2)</f>
        <v>#N/A</v>
      </c>
      <c r="X984" s="122" t="str">
        <f t="shared" si="111"/>
        <v/>
      </c>
      <c r="Y984" s="119">
        <f>SUMIF(Virkedager!C:C,"&lt;" &amp; H984,Virkedager!A:A)-SUMIF(Virkedager!C:C,"&lt;" &amp; X984,Virkedager!A:A)</f>
        <v>0</v>
      </c>
      <c r="Z984" s="121" t="str">
        <f t="shared" si="112"/>
        <v/>
      </c>
      <c r="AA984" s="123" t="str">
        <f t="shared" si="107"/>
        <v/>
      </c>
      <c r="AB984" s="124" t="str">
        <f t="shared" si="113"/>
        <v/>
      </c>
      <c r="AC984" s="172"/>
    </row>
    <row r="985" spans="2:29" ht="15" x14ac:dyDescent="0.25">
      <c r="B985" s="101"/>
      <c r="C985" s="102"/>
      <c r="D985" s="149"/>
      <c r="E985" s="150"/>
      <c r="F985" s="103"/>
      <c r="G985" s="104"/>
      <c r="H985" s="103"/>
      <c r="I985" s="104"/>
      <c r="J985" s="105"/>
      <c r="K985" s="106"/>
      <c r="L985" s="116" t="s">
        <v>77</v>
      </c>
      <c r="M985" s="117" t="s">
        <v>137</v>
      </c>
      <c r="N985" s="118">
        <f t="shared" si="108"/>
        <v>0</v>
      </c>
      <c r="O985" s="118">
        <f t="shared" si="109"/>
        <v>0</v>
      </c>
      <c r="P985" s="119">
        <f>SUMIF(Virkedager!C:C,"&lt;" &amp; H985,Virkedager!A:A)-SUMIF(Virkedager!C:C,"&lt;" &amp; F985,Virkedager!A:A)</f>
        <v>0</v>
      </c>
      <c r="Q985" s="120" t="str">
        <f t="shared" si="110"/>
        <v>Operatøraksess</v>
      </c>
      <c r="R985" s="121">
        <f>MATCH(Q985,'SLA-parameter DRIFT'!A:A,0)</f>
        <v>16</v>
      </c>
      <c r="S985" s="118" t="e">
        <f>VLOOKUP(DATE(YEAR(F985),MONTH(F985),DAY(F985)),Virkedager!C:G,IF(E985="B",3,2),0)+INDEX('SLA-parameter DRIFT'!D:D,R985+2)</f>
        <v>#N/A</v>
      </c>
      <c r="T985" s="122" t="e">
        <f>VLOOKUP(DATE(YEAR(F985),MONTH(F985),DAY(F985)),Virkedager!C:G,2,0)+INDEX('SLA-parameter DRIFT'!B:B,R985+1)</f>
        <v>#N/A</v>
      </c>
      <c r="U985" s="173" t="e">
        <f>VLOOKUP(DATE(YEAR(F985),MONTH(F985),DAY(F985)),Virkedager!C:G,IF(E985="B",3,2)+INDEX('SLA-parameter DRIFT'!E:E,R985+0,0),0)+INDEX('SLA-parameter DRIFT'!D:D,R985+1)</f>
        <v>#N/A</v>
      </c>
      <c r="V985" s="122" t="e">
        <f>VLOOKUP(DATE(YEAR(F985),MONTH(F985),DAY(F985)),Virkedager!C:G,2,0)+INDEX('SLA-parameter DRIFT'!B:B,R985+2)</f>
        <v>#N/A</v>
      </c>
      <c r="W985" s="118" t="e">
        <f>VLOOKUP(DATE(YEAR(F985),MONTH(F985),DAY(F985)),Virkedager!C:G,IF(E985="B",4,3)+INDEX('SLA-parameter DRIFT'!E:E,R985+2,0),0)+INDEX('SLA-parameter DRIFT'!D:D,R985+2)</f>
        <v>#N/A</v>
      </c>
      <c r="X985" s="122" t="str">
        <f t="shared" si="111"/>
        <v/>
      </c>
      <c r="Y985" s="119">
        <f>SUMIF(Virkedager!C:C,"&lt;" &amp; H985,Virkedager!A:A)-SUMIF(Virkedager!C:C,"&lt;" &amp; X985,Virkedager!A:A)</f>
        <v>0</v>
      </c>
      <c r="Z985" s="121" t="str">
        <f t="shared" si="112"/>
        <v/>
      </c>
      <c r="AA985" s="123" t="str">
        <f t="shared" si="107"/>
        <v/>
      </c>
      <c r="AB985" s="124" t="str">
        <f t="shared" si="113"/>
        <v/>
      </c>
      <c r="AC985" s="172"/>
    </row>
    <row r="986" spans="2:29" ht="15" x14ac:dyDescent="0.25">
      <c r="B986" s="101"/>
      <c r="C986" s="102"/>
      <c r="D986" s="149"/>
      <c r="E986" s="150"/>
      <c r="F986" s="103"/>
      <c r="G986" s="104"/>
      <c r="H986" s="103"/>
      <c r="I986" s="104"/>
      <c r="J986" s="105"/>
      <c r="K986" s="106"/>
      <c r="L986" s="116" t="s">
        <v>77</v>
      </c>
      <c r="M986" s="117" t="s">
        <v>137</v>
      </c>
      <c r="N986" s="118">
        <f t="shared" si="108"/>
        <v>0</v>
      </c>
      <c r="O986" s="118">
        <f t="shared" si="109"/>
        <v>0</v>
      </c>
      <c r="P986" s="119">
        <f>SUMIF(Virkedager!C:C,"&lt;" &amp; H986,Virkedager!A:A)-SUMIF(Virkedager!C:C,"&lt;" &amp; F986,Virkedager!A:A)</f>
        <v>0</v>
      </c>
      <c r="Q986" s="120" t="str">
        <f t="shared" si="110"/>
        <v>Operatøraksess</v>
      </c>
      <c r="R986" s="121">
        <f>MATCH(Q986,'SLA-parameter DRIFT'!A:A,0)</f>
        <v>16</v>
      </c>
      <c r="S986" s="118" t="e">
        <f>VLOOKUP(DATE(YEAR(F986),MONTH(F986),DAY(F986)),Virkedager!C:G,IF(E986="B",3,2),0)+INDEX('SLA-parameter DRIFT'!D:D,R986+2)</f>
        <v>#N/A</v>
      </c>
      <c r="T986" s="122" t="e">
        <f>VLOOKUP(DATE(YEAR(F986),MONTH(F986),DAY(F986)),Virkedager!C:G,2,0)+INDEX('SLA-parameter DRIFT'!B:B,R986+1)</f>
        <v>#N/A</v>
      </c>
      <c r="U986" s="173" t="e">
        <f>VLOOKUP(DATE(YEAR(F986),MONTH(F986),DAY(F986)),Virkedager!C:G,IF(E986="B",3,2)+INDEX('SLA-parameter DRIFT'!E:E,R986+0,0),0)+INDEX('SLA-parameter DRIFT'!D:D,R986+1)</f>
        <v>#N/A</v>
      </c>
      <c r="V986" s="122" t="e">
        <f>VLOOKUP(DATE(YEAR(F986),MONTH(F986),DAY(F986)),Virkedager!C:G,2,0)+INDEX('SLA-parameter DRIFT'!B:B,R986+2)</f>
        <v>#N/A</v>
      </c>
      <c r="W986" s="118" t="e">
        <f>VLOOKUP(DATE(YEAR(F986),MONTH(F986),DAY(F986)),Virkedager!C:G,IF(E986="B",4,3)+INDEX('SLA-parameter DRIFT'!E:E,R986+2,0),0)+INDEX('SLA-parameter DRIFT'!D:D,R986+2)</f>
        <v>#N/A</v>
      </c>
      <c r="X986" s="122" t="str">
        <f t="shared" si="111"/>
        <v/>
      </c>
      <c r="Y986" s="119">
        <f>SUMIF(Virkedager!C:C,"&lt;" &amp; H986,Virkedager!A:A)-SUMIF(Virkedager!C:C,"&lt;" &amp; X986,Virkedager!A:A)</f>
        <v>0</v>
      </c>
      <c r="Z986" s="121" t="str">
        <f t="shared" si="112"/>
        <v/>
      </c>
      <c r="AA986" s="123" t="str">
        <f t="shared" si="107"/>
        <v/>
      </c>
      <c r="AB986" s="124" t="str">
        <f t="shared" si="113"/>
        <v/>
      </c>
      <c r="AC986" s="172"/>
    </row>
    <row r="987" spans="2:29" ht="15" x14ac:dyDescent="0.25">
      <c r="B987" s="101"/>
      <c r="C987" s="102"/>
      <c r="D987" s="149"/>
      <c r="E987" s="150"/>
      <c r="F987" s="103"/>
      <c r="G987" s="104"/>
      <c r="H987" s="103"/>
      <c r="I987" s="104"/>
      <c r="J987" s="105"/>
      <c r="K987" s="106"/>
      <c r="L987" s="116" t="s">
        <v>77</v>
      </c>
      <c r="M987" s="117" t="s">
        <v>137</v>
      </c>
      <c r="N987" s="118">
        <f t="shared" si="108"/>
        <v>0</v>
      </c>
      <c r="O987" s="118">
        <f t="shared" si="109"/>
        <v>0</v>
      </c>
      <c r="P987" s="119">
        <f>SUMIF(Virkedager!C:C,"&lt;" &amp; H987,Virkedager!A:A)-SUMIF(Virkedager!C:C,"&lt;" &amp; F987,Virkedager!A:A)</f>
        <v>0</v>
      </c>
      <c r="Q987" s="120" t="str">
        <f t="shared" si="110"/>
        <v>Operatøraksess</v>
      </c>
      <c r="R987" s="121">
        <f>MATCH(Q987,'SLA-parameter DRIFT'!A:A,0)</f>
        <v>16</v>
      </c>
      <c r="S987" s="118" t="e">
        <f>VLOOKUP(DATE(YEAR(F987),MONTH(F987),DAY(F987)),Virkedager!C:G,IF(E987="B",3,2),0)+INDEX('SLA-parameter DRIFT'!D:D,R987+2)</f>
        <v>#N/A</v>
      </c>
      <c r="T987" s="122" t="e">
        <f>VLOOKUP(DATE(YEAR(F987),MONTH(F987),DAY(F987)),Virkedager!C:G,2,0)+INDEX('SLA-parameter DRIFT'!B:B,R987+1)</f>
        <v>#N/A</v>
      </c>
      <c r="U987" s="173" t="e">
        <f>VLOOKUP(DATE(YEAR(F987),MONTH(F987),DAY(F987)),Virkedager!C:G,IF(E987="B",3,2)+INDEX('SLA-parameter DRIFT'!E:E,R987+0,0),0)+INDEX('SLA-parameter DRIFT'!D:D,R987+1)</f>
        <v>#N/A</v>
      </c>
      <c r="V987" s="122" t="e">
        <f>VLOOKUP(DATE(YEAR(F987),MONTH(F987),DAY(F987)),Virkedager!C:G,2,0)+INDEX('SLA-parameter DRIFT'!B:B,R987+2)</f>
        <v>#N/A</v>
      </c>
      <c r="W987" s="118" t="e">
        <f>VLOOKUP(DATE(YEAR(F987),MONTH(F987),DAY(F987)),Virkedager!C:G,IF(E987="B",4,3)+INDEX('SLA-parameter DRIFT'!E:E,R987+2,0),0)+INDEX('SLA-parameter DRIFT'!D:D,R987+2)</f>
        <v>#N/A</v>
      </c>
      <c r="X987" s="122" t="str">
        <f t="shared" si="111"/>
        <v/>
      </c>
      <c r="Y987" s="119">
        <f>SUMIF(Virkedager!C:C,"&lt;" &amp; H987,Virkedager!A:A)-SUMIF(Virkedager!C:C,"&lt;" &amp; X987,Virkedager!A:A)</f>
        <v>0</v>
      </c>
      <c r="Z987" s="121" t="str">
        <f t="shared" si="112"/>
        <v/>
      </c>
      <c r="AA987" s="123" t="str">
        <f t="shared" si="107"/>
        <v/>
      </c>
      <c r="AB987" s="124" t="str">
        <f t="shared" si="113"/>
        <v/>
      </c>
      <c r="AC987" s="172"/>
    </row>
    <row r="988" spans="2:29" ht="15" x14ac:dyDescent="0.25">
      <c r="B988" s="101"/>
      <c r="C988" s="102"/>
      <c r="D988" s="149"/>
      <c r="E988" s="150"/>
      <c r="F988" s="103"/>
      <c r="G988" s="104"/>
      <c r="H988" s="103"/>
      <c r="I988" s="104"/>
      <c r="J988" s="105"/>
      <c r="K988" s="106"/>
      <c r="L988" s="116" t="s">
        <v>77</v>
      </c>
      <c r="M988" s="117" t="s">
        <v>137</v>
      </c>
      <c r="N988" s="118">
        <f t="shared" si="108"/>
        <v>0</v>
      </c>
      <c r="O988" s="118">
        <f t="shared" si="109"/>
        <v>0</v>
      </c>
      <c r="P988" s="119">
        <f>SUMIF(Virkedager!C:C,"&lt;" &amp; H988,Virkedager!A:A)-SUMIF(Virkedager!C:C,"&lt;" &amp; F988,Virkedager!A:A)</f>
        <v>0</v>
      </c>
      <c r="Q988" s="120" t="str">
        <f t="shared" si="110"/>
        <v>Operatøraksess</v>
      </c>
      <c r="R988" s="121">
        <f>MATCH(Q988,'SLA-parameter DRIFT'!A:A,0)</f>
        <v>16</v>
      </c>
      <c r="S988" s="118" t="e">
        <f>VLOOKUP(DATE(YEAR(F988),MONTH(F988),DAY(F988)),Virkedager!C:G,IF(E988="B",3,2),0)+INDEX('SLA-parameter DRIFT'!D:D,R988+2)</f>
        <v>#N/A</v>
      </c>
      <c r="T988" s="122" t="e">
        <f>VLOOKUP(DATE(YEAR(F988),MONTH(F988),DAY(F988)),Virkedager!C:G,2,0)+INDEX('SLA-parameter DRIFT'!B:B,R988+1)</f>
        <v>#N/A</v>
      </c>
      <c r="U988" s="173" t="e">
        <f>VLOOKUP(DATE(YEAR(F988),MONTH(F988),DAY(F988)),Virkedager!C:G,IF(E988="B",3,2)+INDEX('SLA-parameter DRIFT'!E:E,R988+0,0),0)+INDEX('SLA-parameter DRIFT'!D:D,R988+1)</f>
        <v>#N/A</v>
      </c>
      <c r="V988" s="122" t="e">
        <f>VLOOKUP(DATE(YEAR(F988),MONTH(F988),DAY(F988)),Virkedager!C:G,2,0)+INDEX('SLA-parameter DRIFT'!B:B,R988+2)</f>
        <v>#N/A</v>
      </c>
      <c r="W988" s="118" t="e">
        <f>VLOOKUP(DATE(YEAR(F988),MONTH(F988),DAY(F988)),Virkedager!C:G,IF(E988="B",4,3)+INDEX('SLA-parameter DRIFT'!E:E,R988+2,0),0)+INDEX('SLA-parameter DRIFT'!D:D,R988+2)</f>
        <v>#N/A</v>
      </c>
      <c r="X988" s="122" t="str">
        <f t="shared" si="111"/>
        <v/>
      </c>
      <c r="Y988" s="119">
        <f>SUMIF(Virkedager!C:C,"&lt;" &amp; H988,Virkedager!A:A)-SUMIF(Virkedager!C:C,"&lt;" &amp; X988,Virkedager!A:A)</f>
        <v>0</v>
      </c>
      <c r="Z988" s="121" t="str">
        <f t="shared" si="112"/>
        <v/>
      </c>
      <c r="AA988" s="123" t="str">
        <f t="shared" si="107"/>
        <v/>
      </c>
      <c r="AB988" s="124" t="str">
        <f t="shared" si="113"/>
        <v/>
      </c>
      <c r="AC988" s="172"/>
    </row>
    <row r="989" spans="2:29" ht="15" x14ac:dyDescent="0.25">
      <c r="B989" s="101"/>
      <c r="C989" s="102"/>
      <c r="D989" s="149"/>
      <c r="E989" s="150"/>
      <c r="F989" s="103"/>
      <c r="G989" s="104"/>
      <c r="H989" s="103"/>
      <c r="I989" s="104"/>
      <c r="J989" s="105"/>
      <c r="K989" s="106"/>
      <c r="L989" s="116" t="s">
        <v>77</v>
      </c>
      <c r="M989" s="117" t="s">
        <v>137</v>
      </c>
      <c r="N989" s="118">
        <f t="shared" si="108"/>
        <v>0</v>
      </c>
      <c r="O989" s="118">
        <f t="shared" si="109"/>
        <v>0</v>
      </c>
      <c r="P989" s="119">
        <f>SUMIF(Virkedager!C:C,"&lt;" &amp; H989,Virkedager!A:A)-SUMIF(Virkedager!C:C,"&lt;" &amp; F989,Virkedager!A:A)</f>
        <v>0</v>
      </c>
      <c r="Q989" s="120" t="str">
        <f t="shared" si="110"/>
        <v>Operatøraksess</v>
      </c>
      <c r="R989" s="121">
        <f>MATCH(Q989,'SLA-parameter DRIFT'!A:A,0)</f>
        <v>16</v>
      </c>
      <c r="S989" s="118" t="e">
        <f>VLOOKUP(DATE(YEAR(F989),MONTH(F989),DAY(F989)),Virkedager!C:G,IF(E989="B",3,2),0)+INDEX('SLA-parameter DRIFT'!D:D,R989+2)</f>
        <v>#N/A</v>
      </c>
      <c r="T989" s="122" t="e">
        <f>VLOOKUP(DATE(YEAR(F989),MONTH(F989),DAY(F989)),Virkedager!C:G,2,0)+INDEX('SLA-parameter DRIFT'!B:B,R989+1)</f>
        <v>#N/A</v>
      </c>
      <c r="U989" s="173" t="e">
        <f>VLOOKUP(DATE(YEAR(F989),MONTH(F989),DAY(F989)),Virkedager!C:G,IF(E989="B",3,2)+INDEX('SLA-parameter DRIFT'!E:E,R989+0,0),0)+INDEX('SLA-parameter DRIFT'!D:D,R989+1)</f>
        <v>#N/A</v>
      </c>
      <c r="V989" s="122" t="e">
        <f>VLOOKUP(DATE(YEAR(F989),MONTH(F989),DAY(F989)),Virkedager!C:G,2,0)+INDEX('SLA-parameter DRIFT'!B:B,R989+2)</f>
        <v>#N/A</v>
      </c>
      <c r="W989" s="118" t="e">
        <f>VLOOKUP(DATE(YEAR(F989),MONTH(F989),DAY(F989)),Virkedager!C:G,IF(E989="B",4,3)+INDEX('SLA-parameter DRIFT'!E:E,R989+2,0),0)+INDEX('SLA-parameter DRIFT'!D:D,R989+2)</f>
        <v>#N/A</v>
      </c>
      <c r="X989" s="122" t="str">
        <f t="shared" si="111"/>
        <v/>
      </c>
      <c r="Y989" s="119">
        <f>SUMIF(Virkedager!C:C,"&lt;" &amp; H989,Virkedager!A:A)-SUMIF(Virkedager!C:C,"&lt;" &amp; X989,Virkedager!A:A)</f>
        <v>0</v>
      </c>
      <c r="Z989" s="121" t="str">
        <f t="shared" si="112"/>
        <v/>
      </c>
      <c r="AA989" s="123" t="str">
        <f t="shared" si="107"/>
        <v/>
      </c>
      <c r="AB989" s="124" t="str">
        <f t="shared" si="113"/>
        <v/>
      </c>
      <c r="AC989" s="172"/>
    </row>
    <row r="990" spans="2:29" ht="15" x14ac:dyDescent="0.25">
      <c r="B990" s="101"/>
      <c r="C990" s="102"/>
      <c r="D990" s="149"/>
      <c r="E990" s="150"/>
      <c r="F990" s="103"/>
      <c r="G990" s="104"/>
      <c r="H990" s="103"/>
      <c r="I990" s="104"/>
      <c r="J990" s="105"/>
      <c r="K990" s="106"/>
      <c r="L990" s="116" t="s">
        <v>77</v>
      </c>
      <c r="M990" s="117" t="s">
        <v>137</v>
      </c>
      <c r="N990" s="118">
        <f t="shared" si="108"/>
        <v>0</v>
      </c>
      <c r="O990" s="118">
        <f t="shared" si="109"/>
        <v>0</v>
      </c>
      <c r="P990" s="119">
        <f>SUMIF(Virkedager!C:C,"&lt;" &amp; H990,Virkedager!A:A)-SUMIF(Virkedager!C:C,"&lt;" &amp; F990,Virkedager!A:A)</f>
        <v>0</v>
      </c>
      <c r="Q990" s="120" t="str">
        <f t="shared" si="110"/>
        <v>Operatøraksess</v>
      </c>
      <c r="R990" s="121">
        <f>MATCH(Q990,'SLA-parameter DRIFT'!A:A,0)</f>
        <v>16</v>
      </c>
      <c r="S990" s="118" t="e">
        <f>VLOOKUP(DATE(YEAR(F990),MONTH(F990),DAY(F990)),Virkedager!C:G,IF(E990="B",3,2),0)+INDEX('SLA-parameter DRIFT'!D:D,R990+2)</f>
        <v>#N/A</v>
      </c>
      <c r="T990" s="122" t="e">
        <f>VLOOKUP(DATE(YEAR(F990),MONTH(F990),DAY(F990)),Virkedager!C:G,2,0)+INDEX('SLA-parameter DRIFT'!B:B,R990+1)</f>
        <v>#N/A</v>
      </c>
      <c r="U990" s="173" t="e">
        <f>VLOOKUP(DATE(YEAR(F990),MONTH(F990),DAY(F990)),Virkedager!C:G,IF(E990="B",3,2)+INDEX('SLA-parameter DRIFT'!E:E,R990+0,0),0)+INDEX('SLA-parameter DRIFT'!D:D,R990+1)</f>
        <v>#N/A</v>
      </c>
      <c r="V990" s="122" t="e">
        <f>VLOOKUP(DATE(YEAR(F990),MONTH(F990),DAY(F990)),Virkedager!C:G,2,0)+INDEX('SLA-parameter DRIFT'!B:B,R990+2)</f>
        <v>#N/A</v>
      </c>
      <c r="W990" s="118" t="e">
        <f>VLOOKUP(DATE(YEAR(F990),MONTH(F990),DAY(F990)),Virkedager!C:G,IF(E990="B",4,3)+INDEX('SLA-parameter DRIFT'!E:E,R990+2,0),0)+INDEX('SLA-parameter DRIFT'!D:D,R990+2)</f>
        <v>#N/A</v>
      </c>
      <c r="X990" s="122" t="str">
        <f t="shared" si="111"/>
        <v/>
      </c>
      <c r="Y990" s="119">
        <f>SUMIF(Virkedager!C:C,"&lt;" &amp; H990,Virkedager!A:A)-SUMIF(Virkedager!C:C,"&lt;" &amp; X990,Virkedager!A:A)</f>
        <v>0</v>
      </c>
      <c r="Z990" s="121" t="str">
        <f t="shared" si="112"/>
        <v/>
      </c>
      <c r="AA990" s="123" t="str">
        <f t="shared" si="107"/>
        <v/>
      </c>
      <c r="AB990" s="124" t="str">
        <f t="shared" si="113"/>
        <v/>
      </c>
      <c r="AC990" s="172"/>
    </row>
    <row r="991" spans="2:29" ht="15" x14ac:dyDescent="0.25">
      <c r="B991" s="101"/>
      <c r="C991" s="102"/>
      <c r="D991" s="149"/>
      <c r="E991" s="150"/>
      <c r="F991" s="103"/>
      <c r="G991" s="104"/>
      <c r="H991" s="103"/>
      <c r="I991" s="104"/>
      <c r="J991" s="105"/>
      <c r="K991" s="106"/>
      <c r="L991" s="116" t="s">
        <v>77</v>
      </c>
      <c r="M991" s="117" t="s">
        <v>137</v>
      </c>
      <c r="N991" s="118">
        <f t="shared" si="108"/>
        <v>0</v>
      </c>
      <c r="O991" s="118">
        <f t="shared" si="109"/>
        <v>0</v>
      </c>
      <c r="P991" s="119">
        <f>SUMIF(Virkedager!C:C,"&lt;" &amp; H991,Virkedager!A:A)-SUMIF(Virkedager!C:C,"&lt;" &amp; F991,Virkedager!A:A)</f>
        <v>0</v>
      </c>
      <c r="Q991" s="120" t="str">
        <f t="shared" si="110"/>
        <v>Operatøraksess</v>
      </c>
      <c r="R991" s="121">
        <f>MATCH(Q991,'SLA-parameter DRIFT'!A:A,0)</f>
        <v>16</v>
      </c>
      <c r="S991" s="118" t="e">
        <f>VLOOKUP(DATE(YEAR(F991),MONTH(F991),DAY(F991)),Virkedager!C:G,IF(E991="B",3,2),0)+INDEX('SLA-parameter DRIFT'!D:D,R991+2)</f>
        <v>#N/A</v>
      </c>
      <c r="T991" s="122" t="e">
        <f>VLOOKUP(DATE(YEAR(F991),MONTH(F991),DAY(F991)),Virkedager!C:G,2,0)+INDEX('SLA-parameter DRIFT'!B:B,R991+1)</f>
        <v>#N/A</v>
      </c>
      <c r="U991" s="173" t="e">
        <f>VLOOKUP(DATE(YEAR(F991),MONTH(F991),DAY(F991)),Virkedager!C:G,IF(E991="B",3,2)+INDEX('SLA-parameter DRIFT'!E:E,R991+0,0),0)+INDEX('SLA-parameter DRIFT'!D:D,R991+1)</f>
        <v>#N/A</v>
      </c>
      <c r="V991" s="122" t="e">
        <f>VLOOKUP(DATE(YEAR(F991),MONTH(F991),DAY(F991)),Virkedager!C:G,2,0)+INDEX('SLA-parameter DRIFT'!B:B,R991+2)</f>
        <v>#N/A</v>
      </c>
      <c r="W991" s="118" t="e">
        <f>VLOOKUP(DATE(YEAR(F991),MONTH(F991),DAY(F991)),Virkedager!C:G,IF(E991="B",4,3)+INDEX('SLA-parameter DRIFT'!E:E,R991+2,0),0)+INDEX('SLA-parameter DRIFT'!D:D,R991+2)</f>
        <v>#N/A</v>
      </c>
      <c r="X991" s="122" t="str">
        <f t="shared" si="111"/>
        <v/>
      </c>
      <c r="Y991" s="119">
        <f>SUMIF(Virkedager!C:C,"&lt;" &amp; H991,Virkedager!A:A)-SUMIF(Virkedager!C:C,"&lt;" &amp; X991,Virkedager!A:A)</f>
        <v>0</v>
      </c>
      <c r="Z991" s="121" t="str">
        <f t="shared" si="112"/>
        <v/>
      </c>
      <c r="AA991" s="123" t="str">
        <f t="shared" si="107"/>
        <v/>
      </c>
      <c r="AB991" s="124" t="str">
        <f t="shared" si="113"/>
        <v/>
      </c>
      <c r="AC991" s="172"/>
    </row>
    <row r="992" spans="2:29" ht="15" x14ac:dyDescent="0.25">
      <c r="B992" s="101"/>
      <c r="C992" s="102"/>
      <c r="D992" s="149"/>
      <c r="E992" s="150"/>
      <c r="F992" s="103"/>
      <c r="G992" s="104"/>
      <c r="H992" s="103"/>
      <c r="I992" s="104"/>
      <c r="J992" s="105"/>
      <c r="K992" s="106"/>
      <c r="L992" s="116" t="s">
        <v>77</v>
      </c>
      <c r="M992" s="117" t="s">
        <v>137</v>
      </c>
      <c r="N992" s="118">
        <f t="shared" si="108"/>
        <v>0</v>
      </c>
      <c r="O992" s="118">
        <f t="shared" si="109"/>
        <v>0</v>
      </c>
      <c r="P992" s="119">
        <f>SUMIF(Virkedager!C:C,"&lt;" &amp; H992,Virkedager!A:A)-SUMIF(Virkedager!C:C,"&lt;" &amp; F992,Virkedager!A:A)</f>
        <v>0</v>
      </c>
      <c r="Q992" s="120" t="str">
        <f t="shared" si="110"/>
        <v>Operatøraksess</v>
      </c>
      <c r="R992" s="121">
        <f>MATCH(Q992,'SLA-parameter DRIFT'!A:A,0)</f>
        <v>16</v>
      </c>
      <c r="S992" s="118" t="e">
        <f>VLOOKUP(DATE(YEAR(F992),MONTH(F992),DAY(F992)),Virkedager!C:G,IF(E992="B",3,2),0)+INDEX('SLA-parameter DRIFT'!D:D,R992+2)</f>
        <v>#N/A</v>
      </c>
      <c r="T992" s="122" t="e">
        <f>VLOOKUP(DATE(YEAR(F992),MONTH(F992),DAY(F992)),Virkedager!C:G,2,0)+INDEX('SLA-parameter DRIFT'!B:B,R992+1)</f>
        <v>#N/A</v>
      </c>
      <c r="U992" s="173" t="e">
        <f>VLOOKUP(DATE(YEAR(F992),MONTH(F992),DAY(F992)),Virkedager!C:G,IF(E992="B",3,2)+INDEX('SLA-parameter DRIFT'!E:E,R992+0,0),0)+INDEX('SLA-parameter DRIFT'!D:D,R992+1)</f>
        <v>#N/A</v>
      </c>
      <c r="V992" s="122" t="e">
        <f>VLOOKUP(DATE(YEAR(F992),MONTH(F992),DAY(F992)),Virkedager!C:G,2,0)+INDEX('SLA-parameter DRIFT'!B:B,R992+2)</f>
        <v>#N/A</v>
      </c>
      <c r="W992" s="118" t="e">
        <f>VLOOKUP(DATE(YEAR(F992),MONTH(F992),DAY(F992)),Virkedager!C:G,IF(E992="B",4,3)+INDEX('SLA-parameter DRIFT'!E:E,R992+2,0),0)+INDEX('SLA-parameter DRIFT'!D:D,R992+2)</f>
        <v>#N/A</v>
      </c>
      <c r="X992" s="122" t="str">
        <f t="shared" si="111"/>
        <v/>
      </c>
      <c r="Y992" s="119">
        <f>SUMIF(Virkedager!C:C,"&lt;" &amp; H992,Virkedager!A:A)-SUMIF(Virkedager!C:C,"&lt;" &amp; X992,Virkedager!A:A)</f>
        <v>0</v>
      </c>
      <c r="Z992" s="121" t="str">
        <f t="shared" si="112"/>
        <v/>
      </c>
      <c r="AA992" s="123" t="str">
        <f t="shared" si="107"/>
        <v/>
      </c>
      <c r="AB992" s="124" t="str">
        <f t="shared" si="113"/>
        <v/>
      </c>
      <c r="AC992" s="172"/>
    </row>
    <row r="993" spans="2:29" ht="15" x14ac:dyDescent="0.25">
      <c r="B993" s="101"/>
      <c r="C993" s="102"/>
      <c r="D993" s="149"/>
      <c r="E993" s="150"/>
      <c r="F993" s="103"/>
      <c r="G993" s="104"/>
      <c r="H993" s="103"/>
      <c r="I993" s="104"/>
      <c r="J993" s="105"/>
      <c r="K993" s="106"/>
      <c r="L993" s="116" t="s">
        <v>77</v>
      </c>
      <c r="M993" s="117" t="s">
        <v>137</v>
      </c>
      <c r="N993" s="118">
        <f t="shared" si="108"/>
        <v>0</v>
      </c>
      <c r="O993" s="118">
        <f t="shared" si="109"/>
        <v>0</v>
      </c>
      <c r="P993" s="119">
        <f>SUMIF(Virkedager!C:C,"&lt;" &amp; H993,Virkedager!A:A)-SUMIF(Virkedager!C:C,"&lt;" &amp; F993,Virkedager!A:A)</f>
        <v>0</v>
      </c>
      <c r="Q993" s="120" t="str">
        <f t="shared" si="110"/>
        <v>Operatøraksess</v>
      </c>
      <c r="R993" s="121">
        <f>MATCH(Q993,'SLA-parameter DRIFT'!A:A,0)</f>
        <v>16</v>
      </c>
      <c r="S993" s="118" t="e">
        <f>VLOOKUP(DATE(YEAR(F993),MONTH(F993),DAY(F993)),Virkedager!C:G,IF(E993="B",3,2),0)+INDEX('SLA-parameter DRIFT'!D:D,R993+2)</f>
        <v>#N/A</v>
      </c>
      <c r="T993" s="122" t="e">
        <f>VLOOKUP(DATE(YEAR(F993),MONTH(F993),DAY(F993)),Virkedager!C:G,2,0)+INDEX('SLA-parameter DRIFT'!B:B,R993+1)</f>
        <v>#N/A</v>
      </c>
      <c r="U993" s="173" t="e">
        <f>VLOOKUP(DATE(YEAR(F993),MONTH(F993),DAY(F993)),Virkedager!C:G,IF(E993="B",3,2)+INDEX('SLA-parameter DRIFT'!E:E,R993+0,0),0)+INDEX('SLA-parameter DRIFT'!D:D,R993+1)</f>
        <v>#N/A</v>
      </c>
      <c r="V993" s="122" t="e">
        <f>VLOOKUP(DATE(YEAR(F993),MONTH(F993),DAY(F993)),Virkedager!C:G,2,0)+INDEX('SLA-parameter DRIFT'!B:B,R993+2)</f>
        <v>#N/A</v>
      </c>
      <c r="W993" s="118" t="e">
        <f>VLOOKUP(DATE(YEAR(F993),MONTH(F993),DAY(F993)),Virkedager!C:G,IF(E993="B",4,3)+INDEX('SLA-parameter DRIFT'!E:E,R993+2,0),0)+INDEX('SLA-parameter DRIFT'!D:D,R993+2)</f>
        <v>#N/A</v>
      </c>
      <c r="X993" s="122" t="str">
        <f t="shared" si="111"/>
        <v/>
      </c>
      <c r="Y993" s="119">
        <f>SUMIF(Virkedager!C:C,"&lt;" &amp; H993,Virkedager!A:A)-SUMIF(Virkedager!C:C,"&lt;" &amp; X993,Virkedager!A:A)</f>
        <v>0</v>
      </c>
      <c r="Z993" s="121" t="str">
        <f t="shared" si="112"/>
        <v/>
      </c>
      <c r="AA993" s="123" t="str">
        <f t="shared" si="107"/>
        <v/>
      </c>
      <c r="AB993" s="124" t="str">
        <f t="shared" si="113"/>
        <v/>
      </c>
      <c r="AC993" s="172"/>
    </row>
    <row r="994" spans="2:29" ht="15" x14ac:dyDescent="0.25">
      <c r="B994" s="101"/>
      <c r="C994" s="102"/>
      <c r="D994" s="149"/>
      <c r="E994" s="150"/>
      <c r="F994" s="103"/>
      <c r="G994" s="104"/>
      <c r="H994" s="103"/>
      <c r="I994" s="104"/>
      <c r="J994" s="105"/>
      <c r="K994" s="106"/>
      <c r="L994" s="116" t="s">
        <v>77</v>
      </c>
      <c r="M994" s="117" t="s">
        <v>137</v>
      </c>
      <c r="N994" s="118">
        <f t="shared" si="108"/>
        <v>0</v>
      </c>
      <c r="O994" s="118">
        <f t="shared" si="109"/>
        <v>0</v>
      </c>
      <c r="P994" s="119">
        <f>SUMIF(Virkedager!C:C,"&lt;" &amp; H994,Virkedager!A:A)-SUMIF(Virkedager!C:C,"&lt;" &amp; F994,Virkedager!A:A)</f>
        <v>0</v>
      </c>
      <c r="Q994" s="120" t="str">
        <f t="shared" si="110"/>
        <v>Operatøraksess</v>
      </c>
      <c r="R994" s="121">
        <f>MATCH(Q994,'SLA-parameter DRIFT'!A:A,0)</f>
        <v>16</v>
      </c>
      <c r="S994" s="118" t="e">
        <f>VLOOKUP(DATE(YEAR(F994),MONTH(F994),DAY(F994)),Virkedager!C:G,IF(E994="B",3,2),0)+INDEX('SLA-parameter DRIFT'!D:D,R994+2)</f>
        <v>#N/A</v>
      </c>
      <c r="T994" s="122" t="e">
        <f>VLOOKUP(DATE(YEAR(F994),MONTH(F994),DAY(F994)),Virkedager!C:G,2,0)+INDEX('SLA-parameter DRIFT'!B:B,R994+1)</f>
        <v>#N/A</v>
      </c>
      <c r="U994" s="173" t="e">
        <f>VLOOKUP(DATE(YEAR(F994),MONTH(F994),DAY(F994)),Virkedager!C:G,IF(E994="B",3,2)+INDEX('SLA-parameter DRIFT'!E:E,R994+0,0),0)+INDEX('SLA-parameter DRIFT'!D:D,R994+1)</f>
        <v>#N/A</v>
      </c>
      <c r="V994" s="122" t="e">
        <f>VLOOKUP(DATE(YEAR(F994),MONTH(F994),DAY(F994)),Virkedager!C:G,2,0)+INDEX('SLA-parameter DRIFT'!B:B,R994+2)</f>
        <v>#N/A</v>
      </c>
      <c r="W994" s="118" t="e">
        <f>VLOOKUP(DATE(YEAR(F994),MONTH(F994),DAY(F994)),Virkedager!C:G,IF(E994="B",4,3)+INDEX('SLA-parameter DRIFT'!E:E,R994+2,0),0)+INDEX('SLA-parameter DRIFT'!D:D,R994+2)</f>
        <v>#N/A</v>
      </c>
      <c r="X994" s="122" t="str">
        <f t="shared" si="111"/>
        <v/>
      </c>
      <c r="Y994" s="119">
        <f>SUMIF(Virkedager!C:C,"&lt;" &amp; H994,Virkedager!A:A)-SUMIF(Virkedager!C:C,"&lt;" &amp; X994,Virkedager!A:A)</f>
        <v>0</v>
      </c>
      <c r="Z994" s="121" t="str">
        <f t="shared" si="112"/>
        <v/>
      </c>
      <c r="AA994" s="123" t="str">
        <f t="shared" si="107"/>
        <v/>
      </c>
      <c r="AB994" s="124" t="str">
        <f t="shared" si="113"/>
        <v/>
      </c>
      <c r="AC994" s="172"/>
    </row>
    <row r="995" spans="2:29" ht="15" x14ac:dyDescent="0.25">
      <c r="B995" s="101"/>
      <c r="C995" s="102"/>
      <c r="D995" s="149"/>
      <c r="E995" s="150"/>
      <c r="F995" s="103"/>
      <c r="G995" s="104"/>
      <c r="H995" s="103"/>
      <c r="I995" s="104"/>
      <c r="J995" s="105"/>
      <c r="K995" s="106"/>
      <c r="L995" s="116" t="s">
        <v>77</v>
      </c>
      <c r="M995" s="117" t="s">
        <v>137</v>
      </c>
      <c r="N995" s="118">
        <f t="shared" si="108"/>
        <v>0</v>
      </c>
      <c r="O995" s="118">
        <f t="shared" si="109"/>
        <v>0</v>
      </c>
      <c r="P995" s="119">
        <f>SUMIF(Virkedager!C:C,"&lt;" &amp; H995,Virkedager!A:A)-SUMIF(Virkedager!C:C,"&lt;" &amp; F995,Virkedager!A:A)</f>
        <v>0</v>
      </c>
      <c r="Q995" s="120" t="str">
        <f t="shared" si="110"/>
        <v>Operatøraksess</v>
      </c>
      <c r="R995" s="121">
        <f>MATCH(Q995,'SLA-parameter DRIFT'!A:A,0)</f>
        <v>16</v>
      </c>
      <c r="S995" s="118" t="e">
        <f>VLOOKUP(DATE(YEAR(F995),MONTH(F995),DAY(F995)),Virkedager!C:G,IF(E995="B",3,2),0)+INDEX('SLA-parameter DRIFT'!D:D,R995+2)</f>
        <v>#N/A</v>
      </c>
      <c r="T995" s="122" t="e">
        <f>VLOOKUP(DATE(YEAR(F995),MONTH(F995),DAY(F995)),Virkedager!C:G,2,0)+INDEX('SLA-parameter DRIFT'!B:B,R995+1)</f>
        <v>#N/A</v>
      </c>
      <c r="U995" s="173" t="e">
        <f>VLOOKUP(DATE(YEAR(F995),MONTH(F995),DAY(F995)),Virkedager!C:G,IF(E995="B",3,2)+INDEX('SLA-parameter DRIFT'!E:E,R995+0,0),0)+INDEX('SLA-parameter DRIFT'!D:D,R995+1)</f>
        <v>#N/A</v>
      </c>
      <c r="V995" s="122" t="e">
        <f>VLOOKUP(DATE(YEAR(F995),MONTH(F995),DAY(F995)),Virkedager!C:G,2,0)+INDEX('SLA-parameter DRIFT'!B:B,R995+2)</f>
        <v>#N/A</v>
      </c>
      <c r="W995" s="118" t="e">
        <f>VLOOKUP(DATE(YEAR(F995),MONTH(F995),DAY(F995)),Virkedager!C:G,IF(E995="B",4,3)+INDEX('SLA-parameter DRIFT'!E:E,R995+2,0),0)+INDEX('SLA-parameter DRIFT'!D:D,R995+2)</f>
        <v>#N/A</v>
      </c>
      <c r="X995" s="122" t="str">
        <f t="shared" si="111"/>
        <v/>
      </c>
      <c r="Y995" s="119">
        <f>SUMIF(Virkedager!C:C,"&lt;" &amp; H995,Virkedager!A:A)-SUMIF(Virkedager!C:C,"&lt;" &amp; X995,Virkedager!A:A)</f>
        <v>0</v>
      </c>
      <c r="Z995" s="121" t="str">
        <f t="shared" si="112"/>
        <v/>
      </c>
      <c r="AA995" s="123" t="str">
        <f t="shared" si="107"/>
        <v/>
      </c>
      <c r="AB995" s="124" t="str">
        <f t="shared" si="113"/>
        <v/>
      </c>
      <c r="AC995" s="172"/>
    </row>
    <row r="996" spans="2:29" ht="15" x14ac:dyDescent="0.25">
      <c r="B996" s="101"/>
      <c r="C996" s="102"/>
      <c r="D996" s="149"/>
      <c r="E996" s="150"/>
      <c r="F996" s="103"/>
      <c r="G996" s="104"/>
      <c r="H996" s="103"/>
      <c r="I996" s="104"/>
      <c r="J996" s="105"/>
      <c r="K996" s="106"/>
      <c r="L996" s="116" t="s">
        <v>77</v>
      </c>
      <c r="M996" s="117" t="s">
        <v>137</v>
      </c>
      <c r="N996" s="118">
        <f t="shared" si="108"/>
        <v>0</v>
      </c>
      <c r="O996" s="118">
        <f t="shared" si="109"/>
        <v>0</v>
      </c>
      <c r="P996" s="119">
        <f>SUMIF(Virkedager!C:C,"&lt;" &amp; H996,Virkedager!A:A)-SUMIF(Virkedager!C:C,"&lt;" &amp; F996,Virkedager!A:A)</f>
        <v>0</v>
      </c>
      <c r="Q996" s="120" t="str">
        <f t="shared" si="110"/>
        <v>Operatøraksess</v>
      </c>
      <c r="R996" s="121">
        <f>MATCH(Q996,'SLA-parameter DRIFT'!A:A,0)</f>
        <v>16</v>
      </c>
      <c r="S996" s="118" t="e">
        <f>VLOOKUP(DATE(YEAR(F996),MONTH(F996),DAY(F996)),Virkedager!C:G,IF(E996="B",3,2),0)+INDEX('SLA-parameter DRIFT'!D:D,R996+2)</f>
        <v>#N/A</v>
      </c>
      <c r="T996" s="122" t="e">
        <f>VLOOKUP(DATE(YEAR(F996),MONTH(F996),DAY(F996)),Virkedager!C:G,2,0)+INDEX('SLA-parameter DRIFT'!B:B,R996+1)</f>
        <v>#N/A</v>
      </c>
      <c r="U996" s="173" t="e">
        <f>VLOOKUP(DATE(YEAR(F996),MONTH(F996),DAY(F996)),Virkedager!C:G,IF(E996="B",3,2)+INDEX('SLA-parameter DRIFT'!E:E,R996+0,0),0)+INDEX('SLA-parameter DRIFT'!D:D,R996+1)</f>
        <v>#N/A</v>
      </c>
      <c r="V996" s="122" t="e">
        <f>VLOOKUP(DATE(YEAR(F996),MONTH(F996),DAY(F996)),Virkedager!C:G,2,0)+INDEX('SLA-parameter DRIFT'!B:B,R996+2)</f>
        <v>#N/A</v>
      </c>
      <c r="W996" s="118" t="e">
        <f>VLOOKUP(DATE(YEAR(F996),MONTH(F996),DAY(F996)),Virkedager!C:G,IF(E996="B",4,3)+INDEX('SLA-parameter DRIFT'!E:E,R996+2,0),0)+INDEX('SLA-parameter DRIFT'!D:D,R996+2)</f>
        <v>#N/A</v>
      </c>
      <c r="X996" s="122" t="str">
        <f t="shared" si="111"/>
        <v/>
      </c>
      <c r="Y996" s="119">
        <f>SUMIF(Virkedager!C:C,"&lt;" &amp; H996,Virkedager!A:A)-SUMIF(Virkedager!C:C,"&lt;" &amp; X996,Virkedager!A:A)</f>
        <v>0</v>
      </c>
      <c r="Z996" s="121" t="str">
        <f t="shared" si="112"/>
        <v/>
      </c>
      <c r="AA996" s="123" t="str">
        <f t="shared" si="107"/>
        <v/>
      </c>
      <c r="AB996" s="124" t="str">
        <f t="shared" si="113"/>
        <v/>
      </c>
      <c r="AC996" s="172"/>
    </row>
    <row r="997" spans="2:29" ht="15" x14ac:dyDescent="0.25">
      <c r="B997" s="101"/>
      <c r="C997" s="102"/>
      <c r="D997" s="149"/>
      <c r="E997" s="150"/>
      <c r="F997" s="103"/>
      <c r="G997" s="104"/>
      <c r="H997" s="103"/>
      <c r="I997" s="104"/>
      <c r="J997" s="105"/>
      <c r="K997" s="106"/>
      <c r="L997" s="116" t="s">
        <v>77</v>
      </c>
      <c r="M997" s="117" t="s">
        <v>137</v>
      </c>
      <c r="N997" s="118">
        <f t="shared" si="108"/>
        <v>0</v>
      </c>
      <c r="O997" s="118">
        <f t="shared" si="109"/>
        <v>0</v>
      </c>
      <c r="P997" s="119">
        <f>SUMIF(Virkedager!C:C,"&lt;" &amp; H997,Virkedager!A:A)-SUMIF(Virkedager!C:C,"&lt;" &amp; F997,Virkedager!A:A)</f>
        <v>0</v>
      </c>
      <c r="Q997" s="120" t="str">
        <f t="shared" si="110"/>
        <v>Operatøraksess</v>
      </c>
      <c r="R997" s="121">
        <f>MATCH(Q997,'SLA-parameter DRIFT'!A:A,0)</f>
        <v>16</v>
      </c>
      <c r="S997" s="118" t="e">
        <f>VLOOKUP(DATE(YEAR(F997),MONTH(F997),DAY(F997)),Virkedager!C:G,IF(E997="B",3,2),0)+INDEX('SLA-parameter DRIFT'!D:D,R997+2)</f>
        <v>#N/A</v>
      </c>
      <c r="T997" s="122" t="e">
        <f>VLOOKUP(DATE(YEAR(F997),MONTH(F997),DAY(F997)),Virkedager!C:G,2,0)+INDEX('SLA-parameter DRIFT'!B:B,R997+1)</f>
        <v>#N/A</v>
      </c>
      <c r="U997" s="173" t="e">
        <f>VLOOKUP(DATE(YEAR(F997),MONTH(F997),DAY(F997)),Virkedager!C:G,IF(E997="B",3,2)+INDEX('SLA-parameter DRIFT'!E:E,R997+0,0),0)+INDEX('SLA-parameter DRIFT'!D:D,R997+1)</f>
        <v>#N/A</v>
      </c>
      <c r="V997" s="122" t="e">
        <f>VLOOKUP(DATE(YEAR(F997),MONTH(F997),DAY(F997)),Virkedager!C:G,2,0)+INDEX('SLA-parameter DRIFT'!B:B,R997+2)</f>
        <v>#N/A</v>
      </c>
      <c r="W997" s="118" t="e">
        <f>VLOOKUP(DATE(YEAR(F997),MONTH(F997),DAY(F997)),Virkedager!C:G,IF(E997="B",4,3)+INDEX('SLA-parameter DRIFT'!E:E,R997+2,0),0)+INDEX('SLA-parameter DRIFT'!D:D,R997+2)</f>
        <v>#N/A</v>
      </c>
      <c r="X997" s="122" t="str">
        <f t="shared" si="111"/>
        <v/>
      </c>
      <c r="Y997" s="119">
        <f>SUMIF(Virkedager!C:C,"&lt;" &amp; H997,Virkedager!A:A)-SUMIF(Virkedager!C:C,"&lt;" &amp; X997,Virkedager!A:A)</f>
        <v>0</v>
      </c>
      <c r="Z997" s="121" t="str">
        <f t="shared" si="112"/>
        <v/>
      </c>
      <c r="AA997" s="123" t="str">
        <f t="shared" si="107"/>
        <v/>
      </c>
      <c r="AB997" s="124" t="str">
        <f t="shared" si="113"/>
        <v/>
      </c>
      <c r="AC997" s="172"/>
    </row>
    <row r="998" spans="2:29" ht="15" x14ac:dyDescent="0.25">
      <c r="B998" s="101"/>
      <c r="C998" s="102"/>
      <c r="D998" s="149"/>
      <c r="E998" s="150"/>
      <c r="F998" s="103"/>
      <c r="G998" s="104"/>
      <c r="H998" s="103"/>
      <c r="I998" s="104"/>
      <c r="J998" s="105"/>
      <c r="K998" s="106"/>
      <c r="L998" s="116" t="s">
        <v>77</v>
      </c>
      <c r="M998" s="117" t="s">
        <v>137</v>
      </c>
      <c r="N998" s="118">
        <f t="shared" si="108"/>
        <v>0</v>
      </c>
      <c r="O998" s="118">
        <f t="shared" si="109"/>
        <v>0</v>
      </c>
      <c r="P998" s="119">
        <f>SUMIF(Virkedager!C:C,"&lt;" &amp; H998,Virkedager!A:A)-SUMIF(Virkedager!C:C,"&lt;" &amp; F998,Virkedager!A:A)</f>
        <v>0</v>
      </c>
      <c r="Q998" s="120" t="str">
        <f t="shared" si="110"/>
        <v>Operatøraksess</v>
      </c>
      <c r="R998" s="121">
        <f>MATCH(Q998,'SLA-parameter DRIFT'!A:A,0)</f>
        <v>16</v>
      </c>
      <c r="S998" s="118" t="e">
        <f>VLOOKUP(DATE(YEAR(F998),MONTH(F998),DAY(F998)),Virkedager!C:G,IF(E998="B",3,2),0)+INDEX('SLA-parameter DRIFT'!D:D,R998+2)</f>
        <v>#N/A</v>
      </c>
      <c r="T998" s="122" t="e">
        <f>VLOOKUP(DATE(YEAR(F998),MONTH(F998),DAY(F998)),Virkedager!C:G,2,0)+INDEX('SLA-parameter DRIFT'!B:B,R998+1)</f>
        <v>#N/A</v>
      </c>
      <c r="U998" s="173" t="e">
        <f>VLOOKUP(DATE(YEAR(F998),MONTH(F998),DAY(F998)),Virkedager!C:G,IF(E998="B",3,2)+INDEX('SLA-parameter DRIFT'!E:E,R998+0,0),0)+INDEX('SLA-parameter DRIFT'!D:D,R998+1)</f>
        <v>#N/A</v>
      </c>
      <c r="V998" s="122" t="e">
        <f>VLOOKUP(DATE(YEAR(F998),MONTH(F998),DAY(F998)),Virkedager!C:G,2,0)+INDEX('SLA-parameter DRIFT'!B:B,R998+2)</f>
        <v>#N/A</v>
      </c>
      <c r="W998" s="118" t="e">
        <f>VLOOKUP(DATE(YEAR(F998),MONTH(F998),DAY(F998)),Virkedager!C:G,IF(E998="B",4,3)+INDEX('SLA-parameter DRIFT'!E:E,R998+2,0),0)+INDEX('SLA-parameter DRIFT'!D:D,R998+2)</f>
        <v>#N/A</v>
      </c>
      <c r="X998" s="122" t="str">
        <f t="shared" si="111"/>
        <v/>
      </c>
      <c r="Y998" s="119">
        <f>SUMIF(Virkedager!C:C,"&lt;" &amp; H998,Virkedager!A:A)-SUMIF(Virkedager!C:C,"&lt;" &amp; X998,Virkedager!A:A)</f>
        <v>0</v>
      </c>
      <c r="Z998" s="121" t="str">
        <f t="shared" si="112"/>
        <v/>
      </c>
      <c r="AA998" s="123" t="str">
        <f t="shared" si="107"/>
        <v/>
      </c>
      <c r="AB998" s="124" t="str">
        <f t="shared" si="113"/>
        <v/>
      </c>
      <c r="AC998" s="172"/>
    </row>
    <row r="999" spans="2:29" ht="15" x14ac:dyDescent="0.25">
      <c r="B999" s="101"/>
      <c r="C999" s="102"/>
      <c r="D999" s="149"/>
      <c r="E999" s="150"/>
      <c r="F999" s="103"/>
      <c r="G999" s="104"/>
      <c r="H999" s="103"/>
      <c r="I999" s="104"/>
      <c r="J999" s="105"/>
      <c r="K999" s="106"/>
      <c r="L999" s="116" t="s">
        <v>77</v>
      </c>
      <c r="M999" s="117" t="s">
        <v>137</v>
      </c>
      <c r="N999" s="118">
        <f t="shared" si="108"/>
        <v>0</v>
      </c>
      <c r="O999" s="118">
        <f t="shared" si="109"/>
        <v>0</v>
      </c>
      <c r="P999" s="119">
        <f>SUMIF(Virkedager!C:C,"&lt;" &amp; H999,Virkedager!A:A)-SUMIF(Virkedager!C:C,"&lt;" &amp; F999,Virkedager!A:A)</f>
        <v>0</v>
      </c>
      <c r="Q999" s="120" t="str">
        <f t="shared" si="110"/>
        <v>Operatøraksess</v>
      </c>
      <c r="R999" s="121">
        <f>MATCH(Q999,'SLA-parameter DRIFT'!A:A,0)</f>
        <v>16</v>
      </c>
      <c r="S999" s="118" t="e">
        <f>VLOOKUP(DATE(YEAR(F999),MONTH(F999),DAY(F999)),Virkedager!C:G,IF(E999="B",3,2),0)+INDEX('SLA-parameter DRIFT'!D:D,R999+2)</f>
        <v>#N/A</v>
      </c>
      <c r="T999" s="122" t="e">
        <f>VLOOKUP(DATE(YEAR(F999),MONTH(F999),DAY(F999)),Virkedager!C:G,2,0)+INDEX('SLA-parameter DRIFT'!B:B,R999+1)</f>
        <v>#N/A</v>
      </c>
      <c r="U999" s="173" t="e">
        <f>VLOOKUP(DATE(YEAR(F999),MONTH(F999),DAY(F999)),Virkedager!C:G,IF(E999="B",3,2)+INDEX('SLA-parameter DRIFT'!E:E,R999+0,0),0)+INDEX('SLA-parameter DRIFT'!D:D,R999+1)</f>
        <v>#N/A</v>
      </c>
      <c r="V999" s="122" t="e">
        <f>VLOOKUP(DATE(YEAR(F999),MONTH(F999),DAY(F999)),Virkedager!C:G,2,0)+INDEX('SLA-parameter DRIFT'!B:B,R999+2)</f>
        <v>#N/A</v>
      </c>
      <c r="W999" s="118" t="e">
        <f>VLOOKUP(DATE(YEAR(F999),MONTH(F999),DAY(F999)),Virkedager!C:G,IF(E999="B",4,3)+INDEX('SLA-parameter DRIFT'!E:E,R999+2,0),0)+INDEX('SLA-parameter DRIFT'!D:D,R999+2)</f>
        <v>#N/A</v>
      </c>
      <c r="X999" s="122" t="str">
        <f t="shared" si="111"/>
        <v/>
      </c>
      <c r="Y999" s="119">
        <f>SUMIF(Virkedager!C:C,"&lt;" &amp; H999,Virkedager!A:A)-SUMIF(Virkedager!C:C,"&lt;" &amp; X999,Virkedager!A:A)</f>
        <v>0</v>
      </c>
      <c r="Z999" s="121" t="str">
        <f t="shared" si="112"/>
        <v/>
      </c>
      <c r="AA999" s="123" t="str">
        <f t="shared" si="107"/>
        <v/>
      </c>
      <c r="AB999" s="124" t="str">
        <f t="shared" si="113"/>
        <v/>
      </c>
      <c r="AC999" s="172"/>
    </row>
    <row r="1000" spans="2:29" ht="15" x14ac:dyDescent="0.25">
      <c r="B1000" s="101"/>
      <c r="C1000" s="102"/>
      <c r="D1000" s="149"/>
      <c r="E1000" s="150"/>
      <c r="F1000" s="103"/>
      <c r="G1000" s="104"/>
      <c r="H1000" s="103"/>
      <c r="I1000" s="104"/>
      <c r="J1000" s="105"/>
      <c r="K1000" s="106"/>
      <c r="L1000" s="116" t="s">
        <v>77</v>
      </c>
      <c r="M1000" s="117" t="s">
        <v>137</v>
      </c>
      <c r="N1000" s="118">
        <f t="shared" si="108"/>
        <v>0</v>
      </c>
      <c r="O1000" s="118">
        <f t="shared" si="109"/>
        <v>0</v>
      </c>
      <c r="P1000" s="119">
        <f>SUMIF(Virkedager!C:C,"&lt;" &amp; H1000,Virkedager!A:A)-SUMIF(Virkedager!C:C,"&lt;" &amp; F1000,Virkedager!A:A)</f>
        <v>0</v>
      </c>
      <c r="Q1000" s="120" t="str">
        <f t="shared" si="110"/>
        <v>Operatøraksess</v>
      </c>
      <c r="R1000" s="121">
        <f>MATCH(Q1000,'SLA-parameter DRIFT'!A:A,0)</f>
        <v>16</v>
      </c>
      <c r="S1000" s="118" t="e">
        <f>VLOOKUP(DATE(YEAR(F1000),MONTH(F1000),DAY(F1000)),Virkedager!C:G,IF(E1000="B",3,2),0)+INDEX('SLA-parameter DRIFT'!D:D,R1000+2)</f>
        <v>#N/A</v>
      </c>
      <c r="T1000" s="122" t="e">
        <f>VLOOKUP(DATE(YEAR(F1000),MONTH(F1000),DAY(F1000)),Virkedager!C:G,2,0)+INDEX('SLA-parameter DRIFT'!B:B,R1000+1)</f>
        <v>#N/A</v>
      </c>
      <c r="U1000" s="173" t="e">
        <f>VLOOKUP(DATE(YEAR(F1000),MONTH(F1000),DAY(F1000)),Virkedager!C:G,IF(E1000="B",3,2)+INDEX('SLA-parameter DRIFT'!E:E,R1000+0,0),0)+INDEX('SLA-parameter DRIFT'!D:D,R1000+1)</f>
        <v>#N/A</v>
      </c>
      <c r="V1000" s="122" t="e">
        <f>VLOOKUP(DATE(YEAR(F1000),MONTH(F1000),DAY(F1000)),Virkedager!C:G,2,0)+INDEX('SLA-parameter DRIFT'!B:B,R1000+2)</f>
        <v>#N/A</v>
      </c>
      <c r="W1000" s="118" t="e">
        <f>VLOOKUP(DATE(YEAR(F1000),MONTH(F1000),DAY(F1000)),Virkedager!C:G,IF(E1000="B",4,3)+INDEX('SLA-parameter DRIFT'!E:E,R1000+2,0),0)+INDEX('SLA-parameter DRIFT'!D:D,R1000+2)</f>
        <v>#N/A</v>
      </c>
      <c r="X1000" s="122" t="str">
        <f t="shared" si="111"/>
        <v/>
      </c>
      <c r="Y1000" s="119">
        <f>SUMIF(Virkedager!C:C,"&lt;" &amp; H1000,Virkedager!A:A)-SUMIF(Virkedager!C:C,"&lt;" &amp; X1000,Virkedager!A:A)</f>
        <v>0</v>
      </c>
      <c r="Z1000" s="121" t="str">
        <f t="shared" si="112"/>
        <v/>
      </c>
      <c r="AA1000" s="123" t="str">
        <f t="shared" si="107"/>
        <v/>
      </c>
      <c r="AB1000" s="124" t="str">
        <f t="shared" si="113"/>
        <v/>
      </c>
      <c r="AC1000" s="172"/>
    </row>
    <row r="1001" spans="2:29" ht="15" x14ac:dyDescent="0.25">
      <c r="B1001" s="101"/>
      <c r="C1001" s="102"/>
      <c r="D1001" s="149"/>
      <c r="E1001" s="150"/>
      <c r="F1001" s="103"/>
      <c r="G1001" s="104"/>
      <c r="H1001" s="103"/>
      <c r="I1001" s="104"/>
      <c r="J1001" s="105"/>
      <c r="K1001" s="106"/>
      <c r="L1001" s="116" t="s">
        <v>77</v>
      </c>
      <c r="M1001" s="117" t="s">
        <v>137</v>
      </c>
      <c r="N1001" s="118">
        <f t="shared" si="108"/>
        <v>0</v>
      </c>
      <c r="O1001" s="118">
        <f t="shared" si="109"/>
        <v>0</v>
      </c>
      <c r="P1001" s="119">
        <f>SUMIF(Virkedager!C:C,"&lt;" &amp; H1001,Virkedager!A:A)-SUMIF(Virkedager!C:C,"&lt;" &amp; F1001,Virkedager!A:A)</f>
        <v>0</v>
      </c>
      <c r="Q1001" s="120" t="str">
        <f t="shared" si="110"/>
        <v>Operatøraksess</v>
      </c>
      <c r="R1001" s="121">
        <f>MATCH(Q1001,'SLA-parameter DRIFT'!A:A,0)</f>
        <v>16</v>
      </c>
      <c r="S1001" s="118" t="e">
        <f>VLOOKUP(DATE(YEAR(F1001),MONTH(F1001),DAY(F1001)),Virkedager!C:G,IF(E1001="B",3,2),0)+INDEX('SLA-parameter DRIFT'!D:D,R1001+2)</f>
        <v>#N/A</v>
      </c>
      <c r="T1001" s="122" t="e">
        <f>VLOOKUP(DATE(YEAR(F1001),MONTH(F1001),DAY(F1001)),Virkedager!C:G,2,0)+INDEX('SLA-parameter DRIFT'!B:B,R1001+1)</f>
        <v>#N/A</v>
      </c>
      <c r="U1001" s="173" t="e">
        <f>VLOOKUP(DATE(YEAR(F1001),MONTH(F1001),DAY(F1001)),Virkedager!C:G,IF(E1001="B",3,2)+INDEX('SLA-parameter DRIFT'!E:E,R1001+0,0),0)+INDEX('SLA-parameter DRIFT'!D:D,R1001+1)</f>
        <v>#N/A</v>
      </c>
      <c r="V1001" s="122" t="e">
        <f>VLOOKUP(DATE(YEAR(F1001),MONTH(F1001),DAY(F1001)),Virkedager!C:G,2,0)+INDEX('SLA-parameter DRIFT'!B:B,R1001+2)</f>
        <v>#N/A</v>
      </c>
      <c r="W1001" s="118" t="e">
        <f>VLOOKUP(DATE(YEAR(F1001),MONTH(F1001),DAY(F1001)),Virkedager!C:G,IF(E1001="B",4,3)+INDEX('SLA-parameter DRIFT'!E:E,R1001+2,0),0)+INDEX('SLA-parameter DRIFT'!D:D,R1001+2)</f>
        <v>#N/A</v>
      </c>
      <c r="X1001" s="122" t="str">
        <f t="shared" si="111"/>
        <v/>
      </c>
      <c r="Y1001" s="119">
        <f>SUMIF(Virkedager!C:C,"&lt;" &amp; H1001,Virkedager!A:A)-SUMIF(Virkedager!C:C,"&lt;" &amp; X1001,Virkedager!A:A)</f>
        <v>0</v>
      </c>
      <c r="Z1001" s="121" t="str">
        <f t="shared" si="112"/>
        <v/>
      </c>
      <c r="AA1001" s="123" t="str">
        <f t="shared" si="107"/>
        <v/>
      </c>
      <c r="AB1001" s="124" t="str">
        <f t="shared" si="113"/>
        <v/>
      </c>
      <c r="AC1001" s="172"/>
    </row>
    <row r="1002" spans="2:29" ht="15" x14ac:dyDescent="0.25">
      <c r="B1002" s="101"/>
      <c r="C1002" s="102"/>
      <c r="D1002" s="149"/>
      <c r="E1002" s="150"/>
      <c r="F1002" s="103"/>
      <c r="G1002" s="104"/>
      <c r="H1002" s="103"/>
      <c r="I1002" s="104"/>
      <c r="J1002" s="105"/>
      <c r="K1002" s="106"/>
      <c r="L1002" s="116" t="s">
        <v>77</v>
      </c>
      <c r="M1002" s="117" t="s">
        <v>137</v>
      </c>
      <c r="N1002" s="118">
        <f t="shared" si="108"/>
        <v>0</v>
      </c>
      <c r="O1002" s="118">
        <f t="shared" si="109"/>
        <v>0</v>
      </c>
      <c r="P1002" s="119">
        <f>SUMIF(Virkedager!C:C,"&lt;" &amp; H1002,Virkedager!A:A)-SUMIF(Virkedager!C:C,"&lt;" &amp; F1002,Virkedager!A:A)</f>
        <v>0</v>
      </c>
      <c r="Q1002" s="120" t="str">
        <f t="shared" si="110"/>
        <v>Operatøraksess</v>
      </c>
      <c r="R1002" s="121">
        <f>MATCH(Q1002,'SLA-parameter DRIFT'!A:A,0)</f>
        <v>16</v>
      </c>
      <c r="S1002" s="118" t="e">
        <f>VLOOKUP(DATE(YEAR(F1002),MONTH(F1002),DAY(F1002)),Virkedager!C:G,IF(E1002="B",3,2),0)+INDEX('SLA-parameter DRIFT'!D:D,R1002+2)</f>
        <v>#N/A</v>
      </c>
      <c r="T1002" s="122" t="e">
        <f>VLOOKUP(DATE(YEAR(F1002),MONTH(F1002),DAY(F1002)),Virkedager!C:G,2,0)+INDEX('SLA-parameter DRIFT'!B:B,R1002+1)</f>
        <v>#N/A</v>
      </c>
      <c r="U1002" s="173" t="e">
        <f>VLOOKUP(DATE(YEAR(F1002),MONTH(F1002),DAY(F1002)),Virkedager!C:G,IF(E1002="B",3,2)+INDEX('SLA-parameter DRIFT'!E:E,R1002+0,0),0)+INDEX('SLA-parameter DRIFT'!D:D,R1002+1)</f>
        <v>#N/A</v>
      </c>
      <c r="V1002" s="122" t="e">
        <f>VLOOKUP(DATE(YEAR(F1002),MONTH(F1002),DAY(F1002)),Virkedager!C:G,2,0)+INDEX('SLA-parameter DRIFT'!B:B,R1002+2)</f>
        <v>#N/A</v>
      </c>
      <c r="W1002" s="118" t="e">
        <f>VLOOKUP(DATE(YEAR(F1002),MONTH(F1002),DAY(F1002)),Virkedager!C:G,IF(E1002="B",4,3)+INDEX('SLA-parameter DRIFT'!E:E,R1002+2,0),0)+INDEX('SLA-parameter DRIFT'!D:D,R1002+2)</f>
        <v>#N/A</v>
      </c>
      <c r="X1002" s="122" t="str">
        <f t="shared" si="111"/>
        <v/>
      </c>
      <c r="Y1002" s="119">
        <f>SUMIF(Virkedager!C:C,"&lt;" &amp; H1002,Virkedager!A:A)-SUMIF(Virkedager!C:C,"&lt;" &amp; X1002,Virkedager!A:A)</f>
        <v>0</v>
      </c>
      <c r="Z1002" s="121" t="str">
        <f t="shared" si="112"/>
        <v/>
      </c>
      <c r="AA1002" s="123" t="str">
        <f t="shared" si="107"/>
        <v/>
      </c>
      <c r="AB1002" s="124" t="str">
        <f t="shared" si="113"/>
        <v/>
      </c>
      <c r="AC1002" s="172"/>
    </row>
    <row r="1003" spans="2:29" ht="15.75" thickBot="1" x14ac:dyDescent="0.3">
      <c r="B1003" s="107"/>
      <c r="C1003" s="108"/>
      <c r="D1003" s="151"/>
      <c r="E1003" s="152"/>
      <c r="F1003" s="109"/>
      <c r="G1003" s="110"/>
      <c r="H1003" s="109"/>
      <c r="I1003" s="110"/>
      <c r="J1003" s="111"/>
      <c r="K1003" s="112"/>
      <c r="L1003" s="116" t="s">
        <v>77</v>
      </c>
      <c r="M1003" s="117" t="s">
        <v>137</v>
      </c>
      <c r="N1003" s="118">
        <f t="shared" si="108"/>
        <v>0</v>
      </c>
      <c r="O1003" s="118">
        <f t="shared" si="109"/>
        <v>0</v>
      </c>
      <c r="P1003" s="119">
        <f>SUMIF(Virkedager!C:C,"&lt;" &amp; H1003,Virkedager!A:A)-SUMIF(Virkedager!C:C,"&lt;" &amp; F1003,Virkedager!A:A)</f>
        <v>0</v>
      </c>
      <c r="Q1003" s="120" t="str">
        <f t="shared" si="110"/>
        <v>Operatøraksess</v>
      </c>
      <c r="R1003" s="121">
        <f>MATCH(Q1003,'SLA-parameter DRIFT'!A:A,0)</f>
        <v>16</v>
      </c>
      <c r="S1003" s="118" t="e">
        <f>VLOOKUP(DATE(YEAR(F1003),MONTH(F1003),DAY(F1003)),Virkedager!C:G,IF(E1003="B",3,2),0)+INDEX('SLA-parameter DRIFT'!D:D,R1003+2)</f>
        <v>#N/A</v>
      </c>
      <c r="T1003" s="122" t="e">
        <f>VLOOKUP(DATE(YEAR(F1003),MONTH(F1003),DAY(F1003)),Virkedager!C:G,2,0)+INDEX('SLA-parameter DRIFT'!B:B,R1003+1)</f>
        <v>#N/A</v>
      </c>
      <c r="U1003" s="173" t="e">
        <f>VLOOKUP(DATE(YEAR(F1003),MONTH(F1003),DAY(F1003)),Virkedager!C:G,IF(E1003="B",3,2)+INDEX('SLA-parameter DRIFT'!E:E,R1003+0,0),0)+INDEX('SLA-parameter DRIFT'!D:D,R1003+1)</f>
        <v>#N/A</v>
      </c>
      <c r="V1003" s="122" t="e">
        <f>VLOOKUP(DATE(YEAR(F1003),MONTH(F1003),DAY(F1003)),Virkedager!C:G,2,0)+INDEX('SLA-parameter DRIFT'!B:B,R1003+2)</f>
        <v>#N/A</v>
      </c>
      <c r="W1003" s="118" t="e">
        <f>VLOOKUP(DATE(YEAR(F1003),MONTH(F1003),DAY(F1003)),Virkedager!C:G,IF(E1003="B",4,3)+INDEX('SLA-parameter DRIFT'!E:E,R1003+2,0),0)+INDEX('SLA-parameter DRIFT'!D:D,R1003+2)</f>
        <v>#N/A</v>
      </c>
      <c r="X1003" s="122" t="str">
        <f t="shared" si="111"/>
        <v/>
      </c>
      <c r="Y1003" s="119">
        <f>SUMIF(Virkedager!C:C,"&lt;" &amp; H1003,Virkedager!A:A)-SUMIF(Virkedager!C:C,"&lt;" &amp; X1003,Virkedager!A:A)</f>
        <v>0</v>
      </c>
      <c r="Z1003" s="121" t="str">
        <f t="shared" si="112"/>
        <v/>
      </c>
      <c r="AA1003" s="123" t="str">
        <f t="shared" si="107"/>
        <v/>
      </c>
      <c r="AB1003" s="124" t="str">
        <f>IF(F1003="","",IF(NOT(Z1003),J1003*0.06*AA1003,0))</f>
        <v/>
      </c>
      <c r="AC1003" s="125"/>
    </row>
  </sheetData>
  <sheetProtection password="E155" sheet="1" objects="1" scenarios="1"/>
  <phoneticPr fontId="2" type="noConversion"/>
  <dataValidations count="7">
    <dataValidation type="list" operator="lessThanOrEqual" allowBlank="1" showInputMessage="1" showErrorMessage="1" sqref="L3:L1003">
      <formula1>$AF$3:$AF$3</formula1>
    </dataValidation>
    <dataValidation type="whole" allowBlank="1" showInputMessage="1" showErrorMessage="1" sqref="J3:J1003">
      <formula1>1</formula1>
      <formula2>100000</formula2>
    </dataValidation>
    <dataValidation type="date" operator="greaterThanOrEqual" allowBlank="1" showInputMessage="1" showErrorMessage="1" sqref="H3:H1003 F3:F1003">
      <formula1>40909</formula1>
    </dataValidation>
    <dataValidation type="time" operator="greaterThanOrEqual" allowBlank="1" showInputMessage="1" showErrorMessage="1" sqref="G3:G1003 I3:I1003">
      <formula1>0</formula1>
    </dataValidation>
    <dataValidation type="list" operator="lessThanOrEqual" allowBlank="1" showInputMessage="1" showErrorMessage="1" sqref="E3 E578:E1003">
      <formula1>$AE$3:$AE$4</formula1>
    </dataValidation>
    <dataValidation type="whole" allowBlank="1" showInputMessage="1" showErrorMessage="1" sqref="B3:C1003">
      <formula1>100000</formula1>
      <formula2>99999999</formula2>
    </dataValidation>
    <dataValidation type="list" operator="lessThanOrEqual" allowBlank="1" showInputMessage="1" showErrorMessage="1" sqref="E4:E577">
      <formula1>$AD$3:$AD$4</formula1>
    </dataValidation>
  </dataValidations>
  <pageMargins left="0.74803149606299213" right="0.74803149606299213" top="0.98425196850393704" bottom="0.98425196850393704" header="0.51181102362204722" footer="0.51181102362204722"/>
  <pageSetup paperSize="9" scale="26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activeCell="C31" sqref="C31"/>
    </sheetView>
  </sheetViews>
  <sheetFormatPr baseColWidth="10" defaultColWidth="9.140625" defaultRowHeight="12.75" x14ac:dyDescent="0.2"/>
  <cols>
    <col min="1" max="1" width="28.7109375" customWidth="1"/>
    <col min="2" max="2" width="28.85546875" customWidth="1"/>
    <col min="3" max="3" width="30" customWidth="1"/>
    <col min="4" max="4" width="20.5703125" customWidth="1"/>
    <col min="6" max="6" width="14.140625" bestFit="1" customWidth="1"/>
    <col min="7" max="7" width="26" bestFit="1" customWidth="1"/>
    <col min="8" max="8" width="23.5703125" bestFit="1" customWidth="1"/>
    <col min="9" max="10" width="18.42578125" bestFit="1" customWidth="1"/>
  </cols>
  <sheetData>
    <row r="1" spans="1:9" ht="15.75" x14ac:dyDescent="0.25">
      <c r="A1" s="5" t="s">
        <v>154</v>
      </c>
    </row>
    <row r="2" spans="1:9" ht="15.75" x14ac:dyDescent="0.25">
      <c r="A2" s="5" t="s">
        <v>155</v>
      </c>
    </row>
    <row r="3" spans="1:9" ht="15" x14ac:dyDescent="0.25">
      <c r="A3" s="8" t="s">
        <v>145</v>
      </c>
    </row>
    <row r="4" spans="1:9" x14ac:dyDescent="0.2">
      <c r="A4" t="s">
        <v>138</v>
      </c>
    </row>
    <row r="7" spans="1:9" ht="15.75" x14ac:dyDescent="0.25">
      <c r="A7" s="5" t="s">
        <v>158</v>
      </c>
    </row>
    <row r="8" spans="1:9" x14ac:dyDescent="0.2">
      <c r="A8" s="2" t="s">
        <v>93</v>
      </c>
    </row>
    <row r="10" spans="1:9" x14ac:dyDescent="0.2">
      <c r="A10" s="3" t="s">
        <v>94</v>
      </c>
    </row>
    <row r="12" spans="1:9" x14ac:dyDescent="0.2">
      <c r="A12" s="20" t="s">
        <v>165</v>
      </c>
      <c r="B12" s="20" t="s">
        <v>166</v>
      </c>
      <c r="C12" s="20" t="s">
        <v>167</v>
      </c>
      <c r="D12" s="20" t="s">
        <v>168</v>
      </c>
    </row>
    <row r="13" spans="1:9" x14ac:dyDescent="0.2">
      <c r="A13" s="16" t="s">
        <v>77</v>
      </c>
      <c r="B13" s="16" t="s">
        <v>95</v>
      </c>
      <c r="C13" s="16" t="s">
        <v>96</v>
      </c>
      <c r="D13" s="16" t="s">
        <v>169</v>
      </c>
    </row>
    <row r="14" spans="1:9" x14ac:dyDescent="0.2">
      <c r="A14" s="16" t="s">
        <v>77</v>
      </c>
      <c r="B14" s="16" t="s">
        <v>3</v>
      </c>
      <c r="C14" s="16" t="s">
        <v>97</v>
      </c>
      <c r="D14" s="196" t="s">
        <v>170</v>
      </c>
    </row>
    <row r="15" spans="1:9" x14ac:dyDescent="0.2">
      <c r="A15" s="196" t="s">
        <v>77</v>
      </c>
      <c r="B15" s="196" t="s">
        <v>98</v>
      </c>
      <c r="C15" s="16" t="s">
        <v>171</v>
      </c>
      <c r="D15" s="16" t="s">
        <v>172</v>
      </c>
      <c r="F15" s="197"/>
      <c r="I15" s="197"/>
    </row>
    <row r="16" spans="1:9" x14ac:dyDescent="0.2">
      <c r="F16" s="197"/>
      <c r="G16" s="197"/>
      <c r="H16" s="197"/>
      <c r="I16" s="197"/>
    </row>
    <row r="18" spans="1:8" s="197" customFormat="1" x14ac:dyDescent="0.2">
      <c r="A18" s="3" t="s">
        <v>99</v>
      </c>
    </row>
    <row r="19" spans="1:8" s="197" customFormat="1" x14ac:dyDescent="0.2">
      <c r="A19" s="2" t="s">
        <v>101</v>
      </c>
    </row>
    <row r="20" spans="1:8" s="197" customFormat="1" x14ac:dyDescent="0.2">
      <c r="A20" s="197" t="s">
        <v>100</v>
      </c>
    </row>
    <row r="21" spans="1:8" x14ac:dyDescent="0.2">
      <c r="G21" s="197"/>
      <c r="H21" s="197"/>
    </row>
    <row r="23" spans="1:8" x14ac:dyDescent="0.2">
      <c r="A23" s="198" t="s">
        <v>173</v>
      </c>
    </row>
    <row r="24" spans="1:8" x14ac:dyDescent="0.2">
      <c r="A24" t="s">
        <v>174</v>
      </c>
    </row>
    <row r="25" spans="1:8" x14ac:dyDescent="0.2">
      <c r="A25" t="s">
        <v>175</v>
      </c>
    </row>
    <row r="26" spans="1:8" x14ac:dyDescent="0.2">
      <c r="A26" t="s">
        <v>176</v>
      </c>
    </row>
    <row r="27" spans="1:8" x14ac:dyDescent="0.2">
      <c r="A27" t="s">
        <v>177</v>
      </c>
    </row>
    <row r="28" spans="1:8" x14ac:dyDescent="0.2">
      <c r="A28" t="s">
        <v>178</v>
      </c>
    </row>
    <row r="33" spans="1:4" x14ac:dyDescent="0.2">
      <c r="A33" s="3" t="s">
        <v>109</v>
      </c>
    </row>
    <row r="35" spans="1:4" x14ac:dyDescent="0.2">
      <c r="A35" s="17" t="s">
        <v>56</v>
      </c>
      <c r="B35" s="17" t="s">
        <v>58</v>
      </c>
      <c r="C35" s="17" t="s">
        <v>59</v>
      </c>
      <c r="D35" s="17" t="s">
        <v>60</v>
      </c>
    </row>
    <row r="36" spans="1:4" x14ac:dyDescent="0.2">
      <c r="A36" s="16" t="s">
        <v>55</v>
      </c>
      <c r="B36" s="16" t="s">
        <v>61</v>
      </c>
      <c r="C36" s="16" t="s">
        <v>107</v>
      </c>
      <c r="D36" s="16" t="s">
        <v>108</v>
      </c>
    </row>
    <row r="37" spans="1:4" x14ac:dyDescent="0.2">
      <c r="A37" s="16" t="s">
        <v>3</v>
      </c>
      <c r="B37" s="16" t="s">
        <v>61</v>
      </c>
      <c r="C37" s="16" t="s">
        <v>107</v>
      </c>
      <c r="D37" s="16" t="s">
        <v>108</v>
      </c>
    </row>
    <row r="38" spans="1:4" x14ac:dyDescent="0.2">
      <c r="A38" s="16" t="s">
        <v>98</v>
      </c>
      <c r="B38" s="16" t="s">
        <v>61</v>
      </c>
      <c r="C38" s="16" t="s">
        <v>107</v>
      </c>
      <c r="D38" s="16" t="s">
        <v>108</v>
      </c>
    </row>
    <row r="42" spans="1:4" x14ac:dyDescent="0.2">
      <c r="A42" s="3" t="s">
        <v>102</v>
      </c>
    </row>
    <row r="43" spans="1:4" x14ac:dyDescent="0.2">
      <c r="A43" s="2" t="s">
        <v>103</v>
      </c>
    </row>
    <row r="44" spans="1:4" x14ac:dyDescent="0.2">
      <c r="A44" s="10" t="s">
        <v>104</v>
      </c>
    </row>
    <row r="45" spans="1:4" x14ac:dyDescent="0.2">
      <c r="A45" t="s">
        <v>84</v>
      </c>
    </row>
    <row r="48" spans="1:4" x14ac:dyDescent="0.2">
      <c r="A48" s="2" t="s">
        <v>105</v>
      </c>
    </row>
    <row r="49" spans="1:3" x14ac:dyDescent="0.2">
      <c r="A49" t="s">
        <v>106</v>
      </c>
    </row>
    <row r="51" spans="1:3" x14ac:dyDescent="0.2">
      <c r="A51" s="2" t="s">
        <v>113</v>
      </c>
    </row>
    <row r="52" spans="1:3" x14ac:dyDescent="0.2">
      <c r="A52" t="s">
        <v>114</v>
      </c>
    </row>
    <row r="54" spans="1:3" x14ac:dyDescent="0.2">
      <c r="A54" s="2" t="s">
        <v>179</v>
      </c>
    </row>
    <row r="55" spans="1:3" x14ac:dyDescent="0.2">
      <c r="A55" s="197" t="s">
        <v>180</v>
      </c>
    </row>
    <row r="56" spans="1:3" x14ac:dyDescent="0.2">
      <c r="A56" s="197" t="s">
        <v>181</v>
      </c>
    </row>
    <row r="60" spans="1:3" ht="15.75" x14ac:dyDescent="0.25">
      <c r="A60" s="5" t="s">
        <v>159</v>
      </c>
    </row>
    <row r="61" spans="1:3" x14ac:dyDescent="0.2">
      <c r="A61" s="3" t="s">
        <v>157</v>
      </c>
    </row>
    <row r="62" spans="1:3" ht="15" x14ac:dyDescent="0.25">
      <c r="A62" s="8" t="s">
        <v>156</v>
      </c>
    </row>
    <row r="64" spans="1:3" x14ac:dyDescent="0.2">
      <c r="A64" s="174" t="s">
        <v>110</v>
      </c>
      <c r="B64" s="22" t="s">
        <v>40</v>
      </c>
      <c r="C64" s="16" t="s">
        <v>112</v>
      </c>
    </row>
    <row r="65" spans="1:3" x14ac:dyDescent="0.2">
      <c r="B65" s="22" t="s">
        <v>111</v>
      </c>
      <c r="C65" s="16">
        <v>500</v>
      </c>
    </row>
    <row r="71" spans="1:3" x14ac:dyDescent="0.2">
      <c r="A71" s="197"/>
    </row>
  </sheetData>
  <sheetProtection password="E155" sheet="1"/>
  <hyperlinks>
    <hyperlink ref="A62" r:id="rId1"/>
    <hyperlink ref="A3" r:id="rId2"/>
  </hyperlinks>
  <pageMargins left="0.70866141732283472" right="0.70866141732283472" top="0.78740157480314965" bottom="0.78740157480314965" header="0.31496062992125984" footer="0.31496062992125984"/>
  <pageSetup paperSize="9" scale="71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F7" sqref="F7"/>
    </sheetView>
  </sheetViews>
  <sheetFormatPr baseColWidth="10" defaultColWidth="9.140625" defaultRowHeight="12.75" outlineLevelRow="1" outlineLevelCol="1" x14ac:dyDescent="0.2"/>
  <cols>
    <col min="1" max="1" width="26" customWidth="1"/>
    <col min="2" max="2" width="13.7109375" customWidth="1"/>
    <col min="3" max="3" width="12" customWidth="1"/>
    <col min="4" max="5" width="12" hidden="1" customWidth="1" outlineLevel="1"/>
    <col min="6" max="6" width="32.42578125" bestFit="1" customWidth="1" collapsed="1"/>
    <col min="7" max="7" width="12.140625" style="18" hidden="1" customWidth="1" outlineLevel="1"/>
    <col min="8" max="8" width="16.28515625" customWidth="1" collapsed="1"/>
  </cols>
  <sheetData>
    <row r="1" spans="1:8" ht="15.75" x14ac:dyDescent="0.25">
      <c r="A1" s="5" t="s">
        <v>161</v>
      </c>
    </row>
    <row r="2" spans="1:8" ht="15.75" x14ac:dyDescent="0.25">
      <c r="A2" s="5" t="s">
        <v>158</v>
      </c>
    </row>
    <row r="3" spans="1:8" ht="15.75" x14ac:dyDescent="0.25">
      <c r="A3" s="5" t="s">
        <v>155</v>
      </c>
      <c r="G3"/>
    </row>
    <row r="4" spans="1:8" ht="15" x14ac:dyDescent="0.25">
      <c r="A4" s="8" t="s">
        <v>145</v>
      </c>
    </row>
    <row r="5" spans="1:8" x14ac:dyDescent="0.2">
      <c r="A5" t="s">
        <v>138</v>
      </c>
    </row>
    <row r="7" spans="1:8" x14ac:dyDescent="0.2">
      <c r="A7" s="3" t="s">
        <v>74</v>
      </c>
    </row>
    <row r="8" spans="1:8" x14ac:dyDescent="0.2">
      <c r="A8" s="2" t="s">
        <v>75</v>
      </c>
    </row>
    <row r="10" spans="1:8" x14ac:dyDescent="0.2">
      <c r="B10" t="s">
        <v>11</v>
      </c>
      <c r="F10" t="s">
        <v>12</v>
      </c>
    </row>
    <row r="12" spans="1:8" x14ac:dyDescent="0.2">
      <c r="A12" t="s">
        <v>10</v>
      </c>
      <c r="B12" t="s">
        <v>14</v>
      </c>
      <c r="C12" t="s">
        <v>15</v>
      </c>
      <c r="D12" t="s">
        <v>41</v>
      </c>
      <c r="E12" t="s">
        <v>52</v>
      </c>
      <c r="F12" t="s">
        <v>16</v>
      </c>
      <c r="G12" s="18" t="s">
        <v>80</v>
      </c>
      <c r="H12" t="s">
        <v>13</v>
      </c>
    </row>
    <row r="13" spans="1:8" hidden="1" outlineLevel="1" x14ac:dyDescent="0.2">
      <c r="A13" s="2" t="s">
        <v>71</v>
      </c>
    </row>
    <row r="14" spans="1:8" hidden="1" outlineLevel="1" x14ac:dyDescent="0.2">
      <c r="A14" t="str">
        <f>A13</f>
        <v>Ikke brukt</v>
      </c>
      <c r="B14" s="1">
        <v>0.3125</v>
      </c>
      <c r="C14" s="1">
        <v>0.45833333333333331</v>
      </c>
      <c r="D14" s="1">
        <v>0.625</v>
      </c>
      <c r="E14" s="10">
        <v>0</v>
      </c>
      <c r="F14" t="s">
        <v>146</v>
      </c>
      <c r="G14" s="18" t="s">
        <v>17</v>
      </c>
      <c r="H14" t="s">
        <v>18</v>
      </c>
    </row>
    <row r="15" spans="1:8" hidden="1" outlineLevel="1" x14ac:dyDescent="0.2">
      <c r="A15" t="str">
        <f>A14</f>
        <v>Ikke brukt</v>
      </c>
      <c r="B15" s="1">
        <v>0.45833333333333331</v>
      </c>
      <c r="C15" s="1">
        <v>0.3125</v>
      </c>
      <c r="D15" s="1">
        <v>0.83333333333333337</v>
      </c>
      <c r="E15" s="10">
        <v>0</v>
      </c>
      <c r="F15" t="s">
        <v>147</v>
      </c>
      <c r="G15" s="18" t="s">
        <v>17</v>
      </c>
      <c r="H15" t="s">
        <v>18</v>
      </c>
    </row>
    <row r="16" spans="1:8" collapsed="1" x14ac:dyDescent="0.2">
      <c r="A16" s="2" t="s">
        <v>77</v>
      </c>
      <c r="E16" s="10"/>
    </row>
    <row r="17" spans="1:8" x14ac:dyDescent="0.2">
      <c r="A17" t="str">
        <f>A16</f>
        <v>Operatøraksess</v>
      </c>
      <c r="B17" s="1">
        <v>0</v>
      </c>
      <c r="C17" s="1">
        <v>0.3125</v>
      </c>
      <c r="D17" s="1">
        <v>0.83333333333333337</v>
      </c>
      <c r="E17" s="21">
        <v>0</v>
      </c>
      <c r="F17" t="s">
        <v>148</v>
      </c>
      <c r="G17" s="18" t="s">
        <v>17</v>
      </c>
      <c r="H17" t="s">
        <v>18</v>
      </c>
    </row>
    <row r="18" spans="1:8" x14ac:dyDescent="0.2">
      <c r="A18" t="str">
        <f>A17</f>
        <v>Operatøraksess</v>
      </c>
      <c r="B18" s="1">
        <v>0.3125</v>
      </c>
      <c r="C18" s="1">
        <v>0.99930555555555556</v>
      </c>
      <c r="D18" s="1">
        <v>0.83333333333333337</v>
      </c>
      <c r="E18" s="10">
        <v>0</v>
      </c>
      <c r="F18" t="s">
        <v>149</v>
      </c>
      <c r="G18" s="18" t="s">
        <v>17</v>
      </c>
      <c r="H18" t="s">
        <v>18</v>
      </c>
    </row>
    <row r="19" spans="1:8" hidden="1" outlineLevel="1" x14ac:dyDescent="0.2">
      <c r="A19" s="2" t="s">
        <v>72</v>
      </c>
      <c r="E19" s="10"/>
    </row>
    <row r="20" spans="1:8" hidden="1" outlineLevel="1" x14ac:dyDescent="0.2">
      <c r="A20" t="str">
        <f>A19</f>
        <v>Ikke brukt 2</v>
      </c>
      <c r="B20" s="1">
        <v>0.375</v>
      </c>
      <c r="C20" s="1">
        <v>0.58333333333333337</v>
      </c>
      <c r="D20" s="1">
        <v>0.83333333333333337</v>
      </c>
      <c r="E20" s="10">
        <v>0</v>
      </c>
      <c r="F20" t="s">
        <v>150</v>
      </c>
      <c r="H20" t="s">
        <v>18</v>
      </c>
    </row>
    <row r="21" spans="1:8" hidden="1" outlineLevel="1" x14ac:dyDescent="0.2">
      <c r="A21" t="str">
        <f>A20</f>
        <v>Ikke brukt 2</v>
      </c>
      <c r="B21" s="1">
        <v>0.58333333333333337</v>
      </c>
      <c r="C21" s="1">
        <v>0.375</v>
      </c>
      <c r="D21" s="1">
        <v>0.83333333333333337</v>
      </c>
      <c r="E21" s="10">
        <v>0</v>
      </c>
      <c r="F21" t="s">
        <v>151</v>
      </c>
      <c r="G21" s="18" t="s">
        <v>17</v>
      </c>
      <c r="H21" t="s">
        <v>18</v>
      </c>
    </row>
    <row r="22" spans="1:8" hidden="1" outlineLevel="1" x14ac:dyDescent="0.2">
      <c r="A22" s="2" t="s">
        <v>76</v>
      </c>
      <c r="E22" s="10"/>
    </row>
    <row r="23" spans="1:8" hidden="1" outlineLevel="1" x14ac:dyDescent="0.2">
      <c r="A23" t="str">
        <f>A22</f>
        <v>Ikke brukt 3</v>
      </c>
      <c r="B23" s="1">
        <v>0.3125</v>
      </c>
      <c r="C23" s="1">
        <v>0.45833333333333331</v>
      </c>
      <c r="D23" s="1">
        <v>0.66666666666666663</v>
      </c>
      <c r="E23" s="10">
        <v>-1</v>
      </c>
      <c r="F23" t="s">
        <v>152</v>
      </c>
      <c r="G23" s="18" t="s">
        <v>19</v>
      </c>
      <c r="H23" t="s">
        <v>18</v>
      </c>
    </row>
    <row r="24" spans="1:8" hidden="1" outlineLevel="1" x14ac:dyDescent="0.2">
      <c r="A24" t="str">
        <f>A23</f>
        <v>Ikke brukt 3</v>
      </c>
      <c r="B24" s="1">
        <v>0.45833333333333331</v>
      </c>
      <c r="C24" s="1">
        <v>0.3125</v>
      </c>
      <c r="D24" s="1">
        <v>0.5</v>
      </c>
      <c r="E24" s="10">
        <v>0</v>
      </c>
      <c r="F24" t="s">
        <v>153</v>
      </c>
      <c r="G24" s="18" t="s">
        <v>19</v>
      </c>
      <c r="H24" t="s">
        <v>18</v>
      </c>
    </row>
    <row r="25" spans="1:8" collapsed="1" x14ac:dyDescent="0.2"/>
    <row r="26" spans="1:8" x14ac:dyDescent="0.2">
      <c r="A26" s="4"/>
    </row>
    <row r="27" spans="1:8" x14ac:dyDescent="0.2">
      <c r="A27" s="3" t="s">
        <v>121</v>
      </c>
    </row>
    <row r="28" spans="1:8" x14ac:dyDescent="0.2">
      <c r="A28" s="2" t="s">
        <v>122</v>
      </c>
    </row>
    <row r="29" spans="1:8" x14ac:dyDescent="0.2">
      <c r="A29" s="4" t="s">
        <v>123</v>
      </c>
    </row>
    <row r="30" spans="1:8" x14ac:dyDescent="0.2">
      <c r="A30" t="s">
        <v>124</v>
      </c>
    </row>
    <row r="32" spans="1:8" x14ac:dyDescent="0.2">
      <c r="A32" s="4" t="s">
        <v>125</v>
      </c>
    </row>
    <row r="33" spans="1:1" x14ac:dyDescent="0.2">
      <c r="A33" t="s">
        <v>126</v>
      </c>
    </row>
    <row r="37" spans="1:1" x14ac:dyDescent="0.2">
      <c r="A37" s="3" t="s">
        <v>127</v>
      </c>
    </row>
    <row r="38" spans="1:1" x14ac:dyDescent="0.2">
      <c r="A38" s="2" t="s">
        <v>78</v>
      </c>
    </row>
    <row r="39" spans="1:1" x14ac:dyDescent="0.2">
      <c r="A39" t="s">
        <v>79</v>
      </c>
    </row>
    <row r="43" spans="1:1" x14ac:dyDescent="0.2">
      <c r="A43" s="3" t="s">
        <v>81</v>
      </c>
    </row>
    <row r="44" spans="1:1" x14ac:dyDescent="0.2">
      <c r="A44" s="2" t="s">
        <v>82</v>
      </c>
    </row>
    <row r="45" spans="1:1" x14ac:dyDescent="0.2">
      <c r="A45" t="s">
        <v>83</v>
      </c>
    </row>
    <row r="46" spans="1:1" x14ac:dyDescent="0.2">
      <c r="A46" t="s">
        <v>84</v>
      </c>
    </row>
    <row r="49" spans="1:3" x14ac:dyDescent="0.2">
      <c r="A49" s="2" t="s">
        <v>85</v>
      </c>
    </row>
    <row r="50" spans="1:3" x14ac:dyDescent="0.2">
      <c r="A50" t="s">
        <v>86</v>
      </c>
    </row>
    <row r="52" spans="1:3" x14ac:dyDescent="0.2">
      <c r="A52" t="s">
        <v>92</v>
      </c>
    </row>
    <row r="54" spans="1:3" x14ac:dyDescent="0.2">
      <c r="A54" s="20" t="s">
        <v>87</v>
      </c>
      <c r="B54" s="20" t="s">
        <v>58</v>
      </c>
      <c r="C54" s="20" t="s">
        <v>88</v>
      </c>
    </row>
    <row r="55" spans="1:3" ht="25.5" x14ac:dyDescent="0.2">
      <c r="A55" s="19" t="s">
        <v>89</v>
      </c>
      <c r="B55" s="19" t="s">
        <v>90</v>
      </c>
      <c r="C55" s="19" t="s">
        <v>91</v>
      </c>
    </row>
    <row r="58" spans="1:3" x14ac:dyDescent="0.2">
      <c r="A58" s="2" t="s">
        <v>116</v>
      </c>
    </row>
    <row r="59" spans="1:3" x14ac:dyDescent="0.2">
      <c r="A59" s="4" t="s">
        <v>117</v>
      </c>
    </row>
    <row r="60" spans="1:3" x14ac:dyDescent="0.2">
      <c r="A60" t="s">
        <v>118</v>
      </c>
    </row>
    <row r="62" spans="1:3" x14ac:dyDescent="0.2">
      <c r="A62" t="s">
        <v>119</v>
      </c>
    </row>
    <row r="64" spans="1:3" x14ac:dyDescent="0.2">
      <c r="A64" s="20" t="s">
        <v>87</v>
      </c>
      <c r="B64" s="20" t="s">
        <v>58</v>
      </c>
      <c r="C64" s="20" t="s">
        <v>88</v>
      </c>
    </row>
    <row r="65" spans="1:3" ht="25.5" x14ac:dyDescent="0.2">
      <c r="A65" s="19" t="s">
        <v>89</v>
      </c>
      <c r="B65" s="19" t="s">
        <v>90</v>
      </c>
      <c r="C65" s="19" t="s">
        <v>91</v>
      </c>
    </row>
  </sheetData>
  <sheetProtection password="E155" sheet="1"/>
  <hyperlinks>
    <hyperlink ref="A4" r:id="rId1"/>
  </hyperlinks>
  <pageMargins left="0.70866141732283472" right="0.70866141732283472" top="0.78740157480314965" bottom="0.78740157480314965" header="0.31496062992125984" footer="0.31496062992125984"/>
  <pageSetup paperSize="9" scale="56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3"/>
  <sheetViews>
    <sheetView workbookViewId="0">
      <pane ySplit="7" topLeftCell="A8" activePane="bottomLeft" state="frozen"/>
      <selection activeCell="D1691" sqref="D1691"/>
      <selection pane="bottomLeft" activeCell="C4" sqref="C4"/>
    </sheetView>
  </sheetViews>
  <sheetFormatPr baseColWidth="10" defaultColWidth="9.140625" defaultRowHeight="15" x14ac:dyDescent="0.25"/>
  <cols>
    <col min="1" max="1" width="12.7109375" style="6" bestFit="1" customWidth="1"/>
    <col min="2" max="2" width="12.140625" style="6" bestFit="1" customWidth="1"/>
    <col min="3" max="3" width="19.7109375" style="7" customWidth="1"/>
    <col min="4" max="4" width="21.28515625" style="11" bestFit="1" customWidth="1"/>
    <col min="5" max="5" width="14.28515625" style="11" bestFit="1" customWidth="1"/>
    <col min="6" max="6" width="19.140625" style="11" bestFit="1" customWidth="1"/>
    <col min="7" max="7" width="19.140625" style="6" bestFit="1" customWidth="1"/>
    <col min="8" max="16384" width="9.140625" style="6"/>
  </cols>
  <sheetData>
    <row r="1" spans="1:7" x14ac:dyDescent="0.25">
      <c r="A1" s="6" t="s">
        <v>32</v>
      </c>
      <c r="B1" s="7"/>
      <c r="C1" s="6" t="s">
        <v>33</v>
      </c>
      <c r="D1" s="6"/>
    </row>
    <row r="2" spans="1:7" x14ac:dyDescent="0.25">
      <c r="A2" s="6" t="s">
        <v>34</v>
      </c>
      <c r="B2" s="7"/>
      <c r="C2" s="8" t="s">
        <v>145</v>
      </c>
      <c r="D2" s="6"/>
    </row>
    <row r="3" spans="1:7" x14ac:dyDescent="0.25">
      <c r="A3" s="6" t="s">
        <v>35</v>
      </c>
      <c r="B3" s="7"/>
      <c r="C3" s="6"/>
      <c r="D3" s="6"/>
      <c r="E3" s="12"/>
    </row>
    <row r="4" spans="1:7" x14ac:dyDescent="0.25">
      <c r="A4" s="6" t="s">
        <v>36</v>
      </c>
      <c r="B4" s="7"/>
      <c r="C4" s="6"/>
      <c r="D4" s="6"/>
    </row>
    <row r="5" spans="1:7" x14ac:dyDescent="0.25">
      <c r="A5" s="9" t="s">
        <v>160</v>
      </c>
      <c r="B5" s="7"/>
      <c r="C5" s="6"/>
      <c r="D5" s="6"/>
    </row>
    <row r="7" spans="1:7" x14ac:dyDescent="0.25">
      <c r="A7" s="14" t="s">
        <v>39</v>
      </c>
      <c r="B7" s="14" t="s">
        <v>37</v>
      </c>
      <c r="C7" s="15" t="s">
        <v>38</v>
      </c>
      <c r="D7" s="11" t="s">
        <v>50</v>
      </c>
      <c r="E7" s="11" t="s">
        <v>49</v>
      </c>
      <c r="F7" s="11" t="s">
        <v>51</v>
      </c>
      <c r="G7" s="11" t="s">
        <v>51</v>
      </c>
    </row>
    <row r="8" spans="1:7" x14ac:dyDescent="0.25">
      <c r="A8" s="175">
        <v>0</v>
      </c>
      <c r="B8" s="175">
        <v>20140101</v>
      </c>
      <c r="C8" s="176">
        <v>41640</v>
      </c>
      <c r="D8" s="13">
        <f>INDEX(C:C,ROW(A7)+MATCH(1,INDEX(A:A,ROW(A8)):INDEX(A:A,ROW(A8)+10),0))</f>
        <v>41641</v>
      </c>
      <c r="E8" s="13">
        <f>INDEX(C:C,MATCH(D8,C:C,0)+MATCH(1,INDEX(A:A,MATCH(D8+1,C:C,0)):INDEX(A:A,MATCH(D8+1,C:C,0)+10),0))</f>
        <v>41642</v>
      </c>
      <c r="F8" s="13">
        <f>INDEX(C:C,MATCH(E8,C:C,0)+MATCH(1,INDEX(A:A,MATCH(E8+1,C:C,0)):INDEX(A:A,MATCH(E8+1,C:C,0)+10),0))</f>
        <v>41645</v>
      </c>
      <c r="G8" s="13">
        <f>INDEX(C:C,MATCH(F8,C:C,0)+MATCH(1,INDEX(A:A,MATCH(F8+1,C:C,0)):INDEX(A:A,MATCH(F8+1,C:C,0)+10),0))</f>
        <v>41646</v>
      </c>
    </row>
    <row r="9" spans="1:7" x14ac:dyDescent="0.25">
      <c r="A9" s="175">
        <v>1</v>
      </c>
      <c r="B9" s="175">
        <v>20140102</v>
      </c>
      <c r="C9" s="176">
        <v>41641</v>
      </c>
      <c r="D9" s="13">
        <f>INDEX(C:C,ROW(A8)+MATCH(1,INDEX(A:A,ROW(A9)):INDEX(A:A,ROW(A9)+10),0))</f>
        <v>41641</v>
      </c>
      <c r="E9" s="13">
        <f>INDEX(C:C,MATCH(D9,C:C,0)+MATCH(1,INDEX(A:A,MATCH(D9+1,C:C,0)):INDEX(A:A,MATCH(D9+1,C:C,0)+10),0))</f>
        <v>41642</v>
      </c>
      <c r="F9" s="13">
        <f>INDEX(C:C,MATCH(E9,C:C,0)+MATCH(1,INDEX(A:A,MATCH(E9+1,C:C,0)):INDEX(A:A,MATCH(E9+1,C:C,0)+10),0))</f>
        <v>41645</v>
      </c>
      <c r="G9" s="13">
        <f>INDEX(C:C,MATCH(F9,C:C,0)+MATCH(1,INDEX(A:A,MATCH(F9+1,C:C,0)):INDEX(A:A,MATCH(F9+1,C:C,0)+10),0))</f>
        <v>41646</v>
      </c>
    </row>
    <row r="10" spans="1:7" x14ac:dyDescent="0.25">
      <c r="A10" s="175">
        <v>1</v>
      </c>
      <c r="B10" s="175">
        <v>20140103</v>
      </c>
      <c r="C10" s="176">
        <v>41642</v>
      </c>
      <c r="D10" s="13">
        <f>INDEX(C:C,ROW(A9)+MATCH(1,INDEX(A:A,ROW(A10)):INDEX(A:A,ROW(A10)+10),0))</f>
        <v>41642</v>
      </c>
      <c r="E10" s="13">
        <f>INDEX(C:C,MATCH(D10,C:C,0)+MATCH(1,INDEX(A:A,MATCH(D10+1,C:C,0)):INDEX(A:A,MATCH(D10+1,C:C,0)+10),0))</f>
        <v>41645</v>
      </c>
      <c r="F10" s="13">
        <f>INDEX(C:C,MATCH(E10,C:C,0)+MATCH(1,INDEX(A:A,MATCH(E10+1,C:C,0)):INDEX(A:A,MATCH(E10+1,C:C,0)+10),0))</f>
        <v>41646</v>
      </c>
      <c r="G10" s="13">
        <f>INDEX(C:C,MATCH(F10,C:C,0)+MATCH(1,INDEX(A:A,MATCH(F10+1,C:C,0)):INDEX(A:A,MATCH(F10+1,C:C,0)+10),0))</f>
        <v>41647</v>
      </c>
    </row>
    <row r="11" spans="1:7" x14ac:dyDescent="0.25">
      <c r="A11" s="175">
        <v>0</v>
      </c>
      <c r="B11" s="175">
        <v>20140104</v>
      </c>
      <c r="C11" s="176">
        <v>41643</v>
      </c>
      <c r="D11" s="13">
        <f>INDEX(C:C,ROW(A10)+MATCH(1,INDEX(A:A,ROW(A11)):INDEX(A:A,ROW(A11)+10),0))</f>
        <v>41645</v>
      </c>
      <c r="E11" s="13">
        <f>INDEX(C:C,MATCH(D11,C:C,0)+MATCH(1,INDEX(A:A,MATCH(D11+1,C:C,0)):INDEX(A:A,MATCH(D11+1,C:C,0)+10),0))</f>
        <v>41646</v>
      </c>
      <c r="F11" s="13">
        <f>INDEX(C:C,MATCH(E11,C:C,0)+MATCH(1,INDEX(A:A,MATCH(E11+1,C:C,0)):INDEX(A:A,MATCH(E11+1,C:C,0)+10),0))</f>
        <v>41647</v>
      </c>
      <c r="G11" s="13">
        <f>INDEX(C:C,MATCH(F11,C:C,0)+MATCH(1,INDEX(A:A,MATCH(F11+1,C:C,0)):INDEX(A:A,MATCH(F11+1,C:C,0)+10),0))</f>
        <v>41648</v>
      </c>
    </row>
    <row r="12" spans="1:7" x14ac:dyDescent="0.25">
      <c r="A12" s="175">
        <v>0</v>
      </c>
      <c r="B12" s="175">
        <v>20140105</v>
      </c>
      <c r="C12" s="176">
        <v>41644</v>
      </c>
      <c r="D12" s="13">
        <f>INDEX(C:C,ROW(A11)+MATCH(1,INDEX(A:A,ROW(A12)):INDEX(A:A,ROW(A12)+10),0))</f>
        <v>41645</v>
      </c>
      <c r="E12" s="13">
        <f>INDEX(C:C,MATCH(D12,C:C,0)+MATCH(1,INDEX(A:A,MATCH(D12+1,C:C,0)):INDEX(A:A,MATCH(D12+1,C:C,0)+10),0))</f>
        <v>41646</v>
      </c>
      <c r="F12" s="13">
        <f>INDEX(C:C,MATCH(E12,C:C,0)+MATCH(1,INDEX(A:A,MATCH(E12+1,C:C,0)):INDEX(A:A,MATCH(E12+1,C:C,0)+10),0))</f>
        <v>41647</v>
      </c>
      <c r="G12" s="13">
        <f>INDEX(C:C,MATCH(F12,C:C,0)+MATCH(1,INDEX(A:A,MATCH(F12+1,C:C,0)):INDEX(A:A,MATCH(F12+1,C:C,0)+10),0))</f>
        <v>41648</v>
      </c>
    </row>
    <row r="13" spans="1:7" x14ac:dyDescent="0.25">
      <c r="A13" s="175">
        <v>1</v>
      </c>
      <c r="B13" s="175">
        <v>20140106</v>
      </c>
      <c r="C13" s="176">
        <v>41645</v>
      </c>
      <c r="D13" s="13">
        <f>INDEX(C:C,ROW(A12)+MATCH(1,INDEX(A:A,ROW(A13)):INDEX(A:A,ROW(A13)+10),0))</f>
        <v>41645</v>
      </c>
      <c r="E13" s="13">
        <f>INDEX(C:C,MATCH(D13,C:C,0)+MATCH(1,INDEX(A:A,MATCH(D13+1,C:C,0)):INDEX(A:A,MATCH(D13+1,C:C,0)+10),0))</f>
        <v>41646</v>
      </c>
      <c r="F13" s="13">
        <f>INDEX(C:C,MATCH(E13,C:C,0)+MATCH(1,INDEX(A:A,MATCH(E13+1,C:C,0)):INDEX(A:A,MATCH(E13+1,C:C,0)+10),0))</f>
        <v>41647</v>
      </c>
      <c r="G13" s="13">
        <f>INDEX(C:C,MATCH(F13,C:C,0)+MATCH(1,INDEX(A:A,MATCH(F13+1,C:C,0)):INDEX(A:A,MATCH(F13+1,C:C,0)+10),0))</f>
        <v>41648</v>
      </c>
    </row>
    <row r="14" spans="1:7" x14ac:dyDescent="0.25">
      <c r="A14" s="175">
        <v>1</v>
      </c>
      <c r="B14" s="175">
        <v>20140107</v>
      </c>
      <c r="C14" s="176">
        <v>41646</v>
      </c>
      <c r="D14" s="13">
        <f>INDEX(C:C,ROW(A13)+MATCH(1,INDEX(A:A,ROW(A14)):INDEX(A:A,ROW(A14)+10),0))</f>
        <v>41646</v>
      </c>
      <c r="E14" s="13">
        <f>INDEX(C:C,MATCH(D14,C:C,0)+MATCH(1,INDEX(A:A,MATCH(D14+1,C:C,0)):INDEX(A:A,MATCH(D14+1,C:C,0)+10),0))</f>
        <v>41647</v>
      </c>
      <c r="F14" s="13">
        <f>INDEX(C:C,MATCH(E14,C:C,0)+MATCH(1,INDEX(A:A,MATCH(E14+1,C:C,0)):INDEX(A:A,MATCH(E14+1,C:C,0)+10),0))</f>
        <v>41648</v>
      </c>
      <c r="G14" s="13">
        <f>INDEX(C:C,MATCH(F14,C:C,0)+MATCH(1,INDEX(A:A,MATCH(F14+1,C:C,0)):INDEX(A:A,MATCH(F14+1,C:C,0)+10),0))</f>
        <v>41649</v>
      </c>
    </row>
    <row r="15" spans="1:7" x14ac:dyDescent="0.25">
      <c r="A15" s="175">
        <v>1</v>
      </c>
      <c r="B15" s="175">
        <v>20140108</v>
      </c>
      <c r="C15" s="176">
        <v>41647</v>
      </c>
      <c r="D15" s="13">
        <f>INDEX(C:C,ROW(A14)+MATCH(1,INDEX(A:A,ROW(A15)):INDEX(A:A,ROW(A15)+10),0))</f>
        <v>41647</v>
      </c>
      <c r="E15" s="13">
        <f>INDEX(C:C,MATCH(D15,C:C,0)+MATCH(1,INDEX(A:A,MATCH(D15+1,C:C,0)):INDEX(A:A,MATCH(D15+1,C:C,0)+10),0))</f>
        <v>41648</v>
      </c>
      <c r="F15" s="13">
        <f>INDEX(C:C,MATCH(E15,C:C,0)+MATCH(1,INDEX(A:A,MATCH(E15+1,C:C,0)):INDEX(A:A,MATCH(E15+1,C:C,0)+10),0))</f>
        <v>41649</v>
      </c>
      <c r="G15" s="13">
        <f>INDEX(C:C,MATCH(F15,C:C,0)+MATCH(1,INDEX(A:A,MATCH(F15+1,C:C,0)):INDEX(A:A,MATCH(F15+1,C:C,0)+10),0))</f>
        <v>41652</v>
      </c>
    </row>
    <row r="16" spans="1:7" x14ac:dyDescent="0.25">
      <c r="A16" s="175">
        <v>1</v>
      </c>
      <c r="B16" s="175">
        <v>20140109</v>
      </c>
      <c r="C16" s="176">
        <v>41648</v>
      </c>
      <c r="D16" s="13">
        <f>INDEX(C:C,ROW(A15)+MATCH(1,INDEX(A:A,ROW(A16)):INDEX(A:A,ROW(A16)+10),0))</f>
        <v>41648</v>
      </c>
      <c r="E16" s="13">
        <f>INDEX(C:C,MATCH(D16,C:C,0)+MATCH(1,INDEX(A:A,MATCH(D16+1,C:C,0)):INDEX(A:A,MATCH(D16+1,C:C,0)+10),0))</f>
        <v>41649</v>
      </c>
      <c r="F16" s="13">
        <f>INDEX(C:C,MATCH(E16,C:C,0)+MATCH(1,INDEX(A:A,MATCH(E16+1,C:C,0)):INDEX(A:A,MATCH(E16+1,C:C,0)+10),0))</f>
        <v>41652</v>
      </c>
      <c r="G16" s="13">
        <f>INDEX(C:C,MATCH(F16,C:C,0)+MATCH(1,INDEX(A:A,MATCH(F16+1,C:C,0)):INDEX(A:A,MATCH(F16+1,C:C,0)+10),0))</f>
        <v>41653</v>
      </c>
    </row>
    <row r="17" spans="1:7" x14ac:dyDescent="0.25">
      <c r="A17" s="175">
        <v>1</v>
      </c>
      <c r="B17" s="175">
        <v>20140110</v>
      </c>
      <c r="C17" s="176">
        <v>41649</v>
      </c>
      <c r="D17" s="13">
        <f>INDEX(C:C,ROW(A16)+MATCH(1,INDEX(A:A,ROW(A17)):INDEX(A:A,ROW(A17)+10),0))</f>
        <v>41649</v>
      </c>
      <c r="E17" s="13">
        <f>INDEX(C:C,MATCH(D17,C:C,0)+MATCH(1,INDEX(A:A,MATCH(D17+1,C:C,0)):INDEX(A:A,MATCH(D17+1,C:C,0)+10),0))</f>
        <v>41652</v>
      </c>
      <c r="F17" s="13">
        <f>INDEX(C:C,MATCH(E17,C:C,0)+MATCH(1,INDEX(A:A,MATCH(E17+1,C:C,0)):INDEX(A:A,MATCH(E17+1,C:C,0)+10),0))</f>
        <v>41653</v>
      </c>
      <c r="G17" s="13">
        <f>INDEX(C:C,MATCH(F17,C:C,0)+MATCH(1,INDEX(A:A,MATCH(F17+1,C:C,0)):INDEX(A:A,MATCH(F17+1,C:C,0)+10),0))</f>
        <v>41654</v>
      </c>
    </row>
    <row r="18" spans="1:7" x14ac:dyDescent="0.25">
      <c r="A18" s="175">
        <v>0</v>
      </c>
      <c r="B18" s="175">
        <v>20140111</v>
      </c>
      <c r="C18" s="176">
        <v>41650</v>
      </c>
      <c r="D18" s="13">
        <f>INDEX(C:C,ROW(A17)+MATCH(1,INDEX(A:A,ROW(A18)):INDEX(A:A,ROW(A18)+10),0))</f>
        <v>41652</v>
      </c>
      <c r="E18" s="13">
        <f>INDEX(C:C,MATCH(D18,C:C,0)+MATCH(1,INDEX(A:A,MATCH(D18+1,C:C,0)):INDEX(A:A,MATCH(D18+1,C:C,0)+10),0))</f>
        <v>41653</v>
      </c>
      <c r="F18" s="13">
        <f>INDEX(C:C,MATCH(E18,C:C,0)+MATCH(1,INDEX(A:A,MATCH(E18+1,C:C,0)):INDEX(A:A,MATCH(E18+1,C:C,0)+10),0))</f>
        <v>41654</v>
      </c>
      <c r="G18" s="13">
        <f>INDEX(C:C,MATCH(F18,C:C,0)+MATCH(1,INDEX(A:A,MATCH(F18+1,C:C,0)):INDEX(A:A,MATCH(F18+1,C:C,0)+10),0))</f>
        <v>41655</v>
      </c>
    </row>
    <row r="19" spans="1:7" x14ac:dyDescent="0.25">
      <c r="A19" s="175">
        <v>0</v>
      </c>
      <c r="B19" s="175">
        <v>20140112</v>
      </c>
      <c r="C19" s="176">
        <v>41651</v>
      </c>
      <c r="D19" s="13">
        <f>INDEX(C:C,ROW(A18)+MATCH(1,INDEX(A:A,ROW(A19)):INDEX(A:A,ROW(A19)+10),0))</f>
        <v>41652</v>
      </c>
      <c r="E19" s="13">
        <f>INDEX(C:C,MATCH(D19,C:C,0)+MATCH(1,INDEX(A:A,MATCH(D19+1,C:C,0)):INDEX(A:A,MATCH(D19+1,C:C,0)+10),0))</f>
        <v>41653</v>
      </c>
      <c r="F19" s="13">
        <f>INDEX(C:C,MATCH(E19,C:C,0)+MATCH(1,INDEX(A:A,MATCH(E19+1,C:C,0)):INDEX(A:A,MATCH(E19+1,C:C,0)+10),0))</f>
        <v>41654</v>
      </c>
      <c r="G19" s="13">
        <f>INDEX(C:C,MATCH(F19,C:C,0)+MATCH(1,INDEX(A:A,MATCH(F19+1,C:C,0)):INDEX(A:A,MATCH(F19+1,C:C,0)+10),0))</f>
        <v>41655</v>
      </c>
    </row>
    <row r="20" spans="1:7" x14ac:dyDescent="0.25">
      <c r="A20" s="175">
        <v>1</v>
      </c>
      <c r="B20" s="175">
        <v>20140113</v>
      </c>
      <c r="C20" s="176">
        <v>41652</v>
      </c>
      <c r="D20" s="13">
        <f>INDEX(C:C,ROW(A19)+MATCH(1,INDEX(A:A,ROW(A20)):INDEX(A:A,ROW(A20)+10),0))</f>
        <v>41652</v>
      </c>
      <c r="E20" s="13">
        <f>INDEX(C:C,MATCH(D20,C:C,0)+MATCH(1,INDEX(A:A,MATCH(D20+1,C:C,0)):INDEX(A:A,MATCH(D20+1,C:C,0)+10),0))</f>
        <v>41653</v>
      </c>
      <c r="F20" s="13">
        <f>INDEX(C:C,MATCH(E20,C:C,0)+MATCH(1,INDEX(A:A,MATCH(E20+1,C:C,0)):INDEX(A:A,MATCH(E20+1,C:C,0)+10),0))</f>
        <v>41654</v>
      </c>
      <c r="G20" s="13">
        <f>INDEX(C:C,MATCH(F20,C:C,0)+MATCH(1,INDEX(A:A,MATCH(F20+1,C:C,0)):INDEX(A:A,MATCH(F20+1,C:C,0)+10),0))</f>
        <v>41655</v>
      </c>
    </row>
    <row r="21" spans="1:7" x14ac:dyDescent="0.25">
      <c r="A21" s="175">
        <v>1</v>
      </c>
      <c r="B21" s="175">
        <v>20140114</v>
      </c>
      <c r="C21" s="176">
        <v>41653</v>
      </c>
      <c r="D21" s="13">
        <f>INDEX(C:C,ROW(A20)+MATCH(1,INDEX(A:A,ROW(A21)):INDEX(A:A,ROW(A21)+10),0))</f>
        <v>41653</v>
      </c>
      <c r="E21" s="13">
        <f>INDEX(C:C,MATCH(D21,C:C,0)+MATCH(1,INDEX(A:A,MATCH(D21+1,C:C,0)):INDEX(A:A,MATCH(D21+1,C:C,0)+10),0))</f>
        <v>41654</v>
      </c>
      <c r="F21" s="13">
        <f>INDEX(C:C,MATCH(E21,C:C,0)+MATCH(1,INDEX(A:A,MATCH(E21+1,C:C,0)):INDEX(A:A,MATCH(E21+1,C:C,0)+10),0))</f>
        <v>41655</v>
      </c>
      <c r="G21" s="13">
        <f>INDEX(C:C,MATCH(F21,C:C,0)+MATCH(1,INDEX(A:A,MATCH(F21+1,C:C,0)):INDEX(A:A,MATCH(F21+1,C:C,0)+10),0))</f>
        <v>41656</v>
      </c>
    </row>
    <row r="22" spans="1:7" x14ac:dyDescent="0.25">
      <c r="A22" s="175">
        <v>1</v>
      </c>
      <c r="B22" s="175">
        <v>20140115</v>
      </c>
      <c r="C22" s="176">
        <v>41654</v>
      </c>
      <c r="D22" s="13">
        <f>INDEX(C:C,ROW(A21)+MATCH(1,INDEX(A:A,ROW(A22)):INDEX(A:A,ROW(A22)+10),0))</f>
        <v>41654</v>
      </c>
      <c r="E22" s="13">
        <f>INDEX(C:C,MATCH(D22,C:C,0)+MATCH(1,INDEX(A:A,MATCH(D22+1,C:C,0)):INDEX(A:A,MATCH(D22+1,C:C,0)+10),0))</f>
        <v>41655</v>
      </c>
      <c r="F22" s="13">
        <f>INDEX(C:C,MATCH(E22,C:C,0)+MATCH(1,INDEX(A:A,MATCH(E22+1,C:C,0)):INDEX(A:A,MATCH(E22+1,C:C,0)+10),0))</f>
        <v>41656</v>
      </c>
      <c r="G22" s="13">
        <f>INDEX(C:C,MATCH(F22,C:C,0)+MATCH(1,INDEX(A:A,MATCH(F22+1,C:C,0)):INDEX(A:A,MATCH(F22+1,C:C,0)+10),0))</f>
        <v>41659</v>
      </c>
    </row>
    <row r="23" spans="1:7" x14ac:dyDescent="0.25">
      <c r="A23" s="175">
        <v>1</v>
      </c>
      <c r="B23" s="175">
        <v>20140116</v>
      </c>
      <c r="C23" s="176">
        <v>41655</v>
      </c>
      <c r="D23" s="13">
        <f>INDEX(C:C,ROW(A22)+MATCH(1,INDEX(A:A,ROW(A23)):INDEX(A:A,ROW(A23)+10),0))</f>
        <v>41655</v>
      </c>
      <c r="E23" s="13">
        <f>INDEX(C:C,MATCH(D23,C:C,0)+MATCH(1,INDEX(A:A,MATCH(D23+1,C:C,0)):INDEX(A:A,MATCH(D23+1,C:C,0)+10),0))</f>
        <v>41656</v>
      </c>
      <c r="F23" s="13">
        <f>INDEX(C:C,MATCH(E23,C:C,0)+MATCH(1,INDEX(A:A,MATCH(E23+1,C:C,0)):INDEX(A:A,MATCH(E23+1,C:C,0)+10),0))</f>
        <v>41659</v>
      </c>
      <c r="G23" s="13">
        <f>INDEX(C:C,MATCH(F23,C:C,0)+MATCH(1,INDEX(A:A,MATCH(F23+1,C:C,0)):INDEX(A:A,MATCH(F23+1,C:C,0)+10),0))</f>
        <v>41660</v>
      </c>
    </row>
    <row r="24" spans="1:7" x14ac:dyDescent="0.25">
      <c r="A24" s="175">
        <v>1</v>
      </c>
      <c r="B24" s="175">
        <v>20140117</v>
      </c>
      <c r="C24" s="176">
        <v>41656</v>
      </c>
      <c r="D24" s="13">
        <f>INDEX(C:C,ROW(A23)+MATCH(1,INDEX(A:A,ROW(A24)):INDEX(A:A,ROW(A24)+10),0))</f>
        <v>41656</v>
      </c>
      <c r="E24" s="13">
        <f>INDEX(C:C,MATCH(D24,C:C,0)+MATCH(1,INDEX(A:A,MATCH(D24+1,C:C,0)):INDEX(A:A,MATCH(D24+1,C:C,0)+10),0))</f>
        <v>41659</v>
      </c>
      <c r="F24" s="13">
        <f>INDEX(C:C,MATCH(E24,C:C,0)+MATCH(1,INDEX(A:A,MATCH(E24+1,C:C,0)):INDEX(A:A,MATCH(E24+1,C:C,0)+10),0))</f>
        <v>41660</v>
      </c>
      <c r="G24" s="13">
        <f>INDEX(C:C,MATCH(F24,C:C,0)+MATCH(1,INDEX(A:A,MATCH(F24+1,C:C,0)):INDEX(A:A,MATCH(F24+1,C:C,0)+10),0))</f>
        <v>41661</v>
      </c>
    </row>
    <row r="25" spans="1:7" x14ac:dyDescent="0.25">
      <c r="A25" s="175">
        <v>0</v>
      </c>
      <c r="B25" s="175">
        <v>20140118</v>
      </c>
      <c r="C25" s="176">
        <v>41657</v>
      </c>
      <c r="D25" s="13">
        <f>INDEX(C:C,ROW(A24)+MATCH(1,INDEX(A:A,ROW(A25)):INDEX(A:A,ROW(A25)+10),0))</f>
        <v>41659</v>
      </c>
      <c r="E25" s="13">
        <f>INDEX(C:C,MATCH(D25,C:C,0)+MATCH(1,INDEX(A:A,MATCH(D25+1,C:C,0)):INDEX(A:A,MATCH(D25+1,C:C,0)+10),0))</f>
        <v>41660</v>
      </c>
      <c r="F25" s="13">
        <f>INDEX(C:C,MATCH(E25,C:C,0)+MATCH(1,INDEX(A:A,MATCH(E25+1,C:C,0)):INDEX(A:A,MATCH(E25+1,C:C,0)+10),0))</f>
        <v>41661</v>
      </c>
      <c r="G25" s="13">
        <f>INDEX(C:C,MATCH(F25,C:C,0)+MATCH(1,INDEX(A:A,MATCH(F25+1,C:C,0)):INDEX(A:A,MATCH(F25+1,C:C,0)+10),0))</f>
        <v>41662</v>
      </c>
    </row>
    <row r="26" spans="1:7" x14ac:dyDescent="0.25">
      <c r="A26" s="175">
        <v>0</v>
      </c>
      <c r="B26" s="175">
        <v>20140119</v>
      </c>
      <c r="C26" s="176">
        <v>41658</v>
      </c>
      <c r="D26" s="13">
        <f>INDEX(C:C,ROW(A25)+MATCH(1,INDEX(A:A,ROW(A26)):INDEX(A:A,ROW(A26)+10),0))</f>
        <v>41659</v>
      </c>
      <c r="E26" s="13">
        <f>INDEX(C:C,MATCH(D26,C:C,0)+MATCH(1,INDEX(A:A,MATCH(D26+1,C:C,0)):INDEX(A:A,MATCH(D26+1,C:C,0)+10),0))</f>
        <v>41660</v>
      </c>
      <c r="F26" s="13">
        <f>INDEX(C:C,MATCH(E26,C:C,0)+MATCH(1,INDEX(A:A,MATCH(E26+1,C:C,0)):INDEX(A:A,MATCH(E26+1,C:C,0)+10),0))</f>
        <v>41661</v>
      </c>
      <c r="G26" s="13">
        <f>INDEX(C:C,MATCH(F26,C:C,0)+MATCH(1,INDEX(A:A,MATCH(F26+1,C:C,0)):INDEX(A:A,MATCH(F26+1,C:C,0)+10),0))</f>
        <v>41662</v>
      </c>
    </row>
    <row r="27" spans="1:7" x14ac:dyDescent="0.25">
      <c r="A27" s="175">
        <v>1</v>
      </c>
      <c r="B27" s="175">
        <v>20140120</v>
      </c>
      <c r="C27" s="176">
        <v>41659</v>
      </c>
      <c r="D27" s="13">
        <f>INDEX(C:C,ROW(A26)+MATCH(1,INDEX(A:A,ROW(A27)):INDEX(A:A,ROW(A27)+10),0))</f>
        <v>41659</v>
      </c>
      <c r="E27" s="13">
        <f>INDEX(C:C,MATCH(D27,C:C,0)+MATCH(1,INDEX(A:A,MATCH(D27+1,C:C,0)):INDEX(A:A,MATCH(D27+1,C:C,0)+10),0))</f>
        <v>41660</v>
      </c>
      <c r="F27" s="13">
        <f>INDEX(C:C,MATCH(E27,C:C,0)+MATCH(1,INDEX(A:A,MATCH(E27+1,C:C,0)):INDEX(A:A,MATCH(E27+1,C:C,0)+10),0))</f>
        <v>41661</v>
      </c>
      <c r="G27" s="13">
        <f>INDEX(C:C,MATCH(F27,C:C,0)+MATCH(1,INDEX(A:A,MATCH(F27+1,C:C,0)):INDEX(A:A,MATCH(F27+1,C:C,0)+10),0))</f>
        <v>41662</v>
      </c>
    </row>
    <row r="28" spans="1:7" x14ac:dyDescent="0.25">
      <c r="A28" s="175">
        <v>1</v>
      </c>
      <c r="B28" s="175">
        <v>20140121</v>
      </c>
      <c r="C28" s="176">
        <v>41660</v>
      </c>
      <c r="D28" s="13">
        <f>INDEX(C:C,ROW(A27)+MATCH(1,INDEX(A:A,ROW(A28)):INDEX(A:A,ROW(A28)+10),0))</f>
        <v>41660</v>
      </c>
      <c r="E28" s="13">
        <f>INDEX(C:C,MATCH(D28,C:C,0)+MATCH(1,INDEX(A:A,MATCH(D28+1,C:C,0)):INDEX(A:A,MATCH(D28+1,C:C,0)+10),0))</f>
        <v>41661</v>
      </c>
      <c r="F28" s="13">
        <f>INDEX(C:C,MATCH(E28,C:C,0)+MATCH(1,INDEX(A:A,MATCH(E28+1,C:C,0)):INDEX(A:A,MATCH(E28+1,C:C,0)+10),0))</f>
        <v>41662</v>
      </c>
      <c r="G28" s="13">
        <f>INDEX(C:C,MATCH(F28,C:C,0)+MATCH(1,INDEX(A:A,MATCH(F28+1,C:C,0)):INDEX(A:A,MATCH(F28+1,C:C,0)+10),0))</f>
        <v>41663</v>
      </c>
    </row>
    <row r="29" spans="1:7" x14ac:dyDescent="0.25">
      <c r="A29" s="175">
        <v>1</v>
      </c>
      <c r="B29" s="175">
        <v>20140122</v>
      </c>
      <c r="C29" s="176">
        <v>41661</v>
      </c>
      <c r="D29" s="13">
        <f>INDEX(C:C,ROW(A28)+MATCH(1,INDEX(A:A,ROW(A29)):INDEX(A:A,ROW(A29)+10),0))</f>
        <v>41661</v>
      </c>
      <c r="E29" s="13">
        <f>INDEX(C:C,MATCH(D29,C:C,0)+MATCH(1,INDEX(A:A,MATCH(D29+1,C:C,0)):INDEX(A:A,MATCH(D29+1,C:C,0)+10),0))</f>
        <v>41662</v>
      </c>
      <c r="F29" s="13">
        <f>INDEX(C:C,MATCH(E29,C:C,0)+MATCH(1,INDEX(A:A,MATCH(E29+1,C:C,0)):INDEX(A:A,MATCH(E29+1,C:C,0)+10),0))</f>
        <v>41663</v>
      </c>
      <c r="G29" s="13">
        <f>INDEX(C:C,MATCH(F29,C:C,0)+MATCH(1,INDEX(A:A,MATCH(F29+1,C:C,0)):INDEX(A:A,MATCH(F29+1,C:C,0)+10),0))</f>
        <v>41666</v>
      </c>
    </row>
    <row r="30" spans="1:7" x14ac:dyDescent="0.25">
      <c r="A30" s="175">
        <v>1</v>
      </c>
      <c r="B30" s="175">
        <v>20140123</v>
      </c>
      <c r="C30" s="176">
        <v>41662</v>
      </c>
      <c r="D30" s="13">
        <f>INDEX(C:C,ROW(A29)+MATCH(1,INDEX(A:A,ROW(A30)):INDEX(A:A,ROW(A30)+10),0))</f>
        <v>41662</v>
      </c>
      <c r="E30" s="13">
        <f>INDEX(C:C,MATCH(D30,C:C,0)+MATCH(1,INDEX(A:A,MATCH(D30+1,C:C,0)):INDEX(A:A,MATCH(D30+1,C:C,0)+10),0))</f>
        <v>41663</v>
      </c>
      <c r="F30" s="13">
        <f>INDEX(C:C,MATCH(E30,C:C,0)+MATCH(1,INDEX(A:A,MATCH(E30+1,C:C,0)):INDEX(A:A,MATCH(E30+1,C:C,0)+10),0))</f>
        <v>41666</v>
      </c>
      <c r="G30" s="13">
        <f>INDEX(C:C,MATCH(F30,C:C,0)+MATCH(1,INDEX(A:A,MATCH(F30+1,C:C,0)):INDEX(A:A,MATCH(F30+1,C:C,0)+10),0))</f>
        <v>41667</v>
      </c>
    </row>
    <row r="31" spans="1:7" x14ac:dyDescent="0.25">
      <c r="A31" s="175">
        <v>1</v>
      </c>
      <c r="B31" s="175">
        <v>20140124</v>
      </c>
      <c r="C31" s="176">
        <v>41663</v>
      </c>
      <c r="D31" s="13">
        <f>INDEX(C:C,ROW(A30)+MATCH(1,INDEX(A:A,ROW(A31)):INDEX(A:A,ROW(A31)+10),0))</f>
        <v>41663</v>
      </c>
      <c r="E31" s="13">
        <f>INDEX(C:C,MATCH(D31,C:C,0)+MATCH(1,INDEX(A:A,MATCH(D31+1,C:C,0)):INDEX(A:A,MATCH(D31+1,C:C,0)+10),0))</f>
        <v>41666</v>
      </c>
      <c r="F31" s="13">
        <f>INDEX(C:C,MATCH(E31,C:C,0)+MATCH(1,INDEX(A:A,MATCH(E31+1,C:C,0)):INDEX(A:A,MATCH(E31+1,C:C,0)+10),0))</f>
        <v>41667</v>
      </c>
      <c r="G31" s="13">
        <f>INDEX(C:C,MATCH(F31,C:C,0)+MATCH(1,INDEX(A:A,MATCH(F31+1,C:C,0)):INDEX(A:A,MATCH(F31+1,C:C,0)+10),0))</f>
        <v>41668</v>
      </c>
    </row>
    <row r="32" spans="1:7" x14ac:dyDescent="0.25">
      <c r="A32" s="175">
        <v>0</v>
      </c>
      <c r="B32" s="175">
        <v>20140125</v>
      </c>
      <c r="C32" s="176">
        <v>41664</v>
      </c>
      <c r="D32" s="13">
        <f>INDEX(C:C,ROW(A31)+MATCH(1,INDEX(A:A,ROW(A32)):INDEX(A:A,ROW(A32)+10),0))</f>
        <v>41666</v>
      </c>
      <c r="E32" s="13">
        <f>INDEX(C:C,MATCH(D32,C:C,0)+MATCH(1,INDEX(A:A,MATCH(D32+1,C:C,0)):INDEX(A:A,MATCH(D32+1,C:C,0)+10),0))</f>
        <v>41667</v>
      </c>
      <c r="F32" s="13">
        <f>INDEX(C:C,MATCH(E32,C:C,0)+MATCH(1,INDEX(A:A,MATCH(E32+1,C:C,0)):INDEX(A:A,MATCH(E32+1,C:C,0)+10),0))</f>
        <v>41668</v>
      </c>
      <c r="G32" s="13">
        <f>INDEX(C:C,MATCH(F32,C:C,0)+MATCH(1,INDEX(A:A,MATCH(F32+1,C:C,0)):INDEX(A:A,MATCH(F32+1,C:C,0)+10),0))</f>
        <v>41669</v>
      </c>
    </row>
    <row r="33" spans="1:7" x14ac:dyDescent="0.25">
      <c r="A33" s="175">
        <v>0</v>
      </c>
      <c r="B33" s="175">
        <v>20140126</v>
      </c>
      <c r="C33" s="176">
        <v>41665</v>
      </c>
      <c r="D33" s="13">
        <f>INDEX(C:C,ROW(A32)+MATCH(1,INDEX(A:A,ROW(A33)):INDEX(A:A,ROW(A33)+10),0))</f>
        <v>41666</v>
      </c>
      <c r="E33" s="13">
        <f>INDEX(C:C,MATCH(D33,C:C,0)+MATCH(1,INDEX(A:A,MATCH(D33+1,C:C,0)):INDEX(A:A,MATCH(D33+1,C:C,0)+10),0))</f>
        <v>41667</v>
      </c>
      <c r="F33" s="13">
        <f>INDEX(C:C,MATCH(E33,C:C,0)+MATCH(1,INDEX(A:A,MATCH(E33+1,C:C,0)):INDEX(A:A,MATCH(E33+1,C:C,0)+10),0))</f>
        <v>41668</v>
      </c>
      <c r="G33" s="13">
        <f>INDEX(C:C,MATCH(F33,C:C,0)+MATCH(1,INDEX(A:A,MATCH(F33+1,C:C,0)):INDEX(A:A,MATCH(F33+1,C:C,0)+10),0))</f>
        <v>41669</v>
      </c>
    </row>
    <row r="34" spans="1:7" x14ac:dyDescent="0.25">
      <c r="A34" s="175">
        <v>1</v>
      </c>
      <c r="B34" s="175">
        <v>20140127</v>
      </c>
      <c r="C34" s="176">
        <v>41666</v>
      </c>
      <c r="D34" s="13">
        <f>INDEX(C:C,ROW(A33)+MATCH(1,INDEX(A:A,ROW(A34)):INDEX(A:A,ROW(A34)+10),0))</f>
        <v>41666</v>
      </c>
      <c r="E34" s="13">
        <f>INDEX(C:C,MATCH(D34,C:C,0)+MATCH(1,INDEX(A:A,MATCH(D34+1,C:C,0)):INDEX(A:A,MATCH(D34+1,C:C,0)+10),0))</f>
        <v>41667</v>
      </c>
      <c r="F34" s="13">
        <f>INDEX(C:C,MATCH(E34,C:C,0)+MATCH(1,INDEX(A:A,MATCH(E34+1,C:C,0)):INDEX(A:A,MATCH(E34+1,C:C,0)+10),0))</f>
        <v>41668</v>
      </c>
      <c r="G34" s="13">
        <f>INDEX(C:C,MATCH(F34,C:C,0)+MATCH(1,INDEX(A:A,MATCH(F34+1,C:C,0)):INDEX(A:A,MATCH(F34+1,C:C,0)+10),0))</f>
        <v>41669</v>
      </c>
    </row>
    <row r="35" spans="1:7" x14ac:dyDescent="0.25">
      <c r="A35" s="175">
        <v>1</v>
      </c>
      <c r="B35" s="175">
        <v>20140128</v>
      </c>
      <c r="C35" s="176">
        <v>41667</v>
      </c>
      <c r="D35" s="13">
        <f>INDEX(C:C,ROW(A34)+MATCH(1,INDEX(A:A,ROW(A35)):INDEX(A:A,ROW(A35)+10),0))</f>
        <v>41667</v>
      </c>
      <c r="E35" s="13">
        <f>INDEX(C:C,MATCH(D35,C:C,0)+MATCH(1,INDEX(A:A,MATCH(D35+1,C:C,0)):INDEX(A:A,MATCH(D35+1,C:C,0)+10),0))</f>
        <v>41668</v>
      </c>
      <c r="F35" s="13">
        <f>INDEX(C:C,MATCH(E35,C:C,0)+MATCH(1,INDEX(A:A,MATCH(E35+1,C:C,0)):INDEX(A:A,MATCH(E35+1,C:C,0)+10),0))</f>
        <v>41669</v>
      </c>
      <c r="G35" s="13">
        <f>INDEX(C:C,MATCH(F35,C:C,0)+MATCH(1,INDEX(A:A,MATCH(F35+1,C:C,0)):INDEX(A:A,MATCH(F35+1,C:C,0)+10),0))</f>
        <v>41670</v>
      </c>
    </row>
    <row r="36" spans="1:7" x14ac:dyDescent="0.25">
      <c r="A36" s="175">
        <v>1</v>
      </c>
      <c r="B36" s="175">
        <v>20140129</v>
      </c>
      <c r="C36" s="176">
        <v>41668</v>
      </c>
      <c r="D36" s="13">
        <f>INDEX(C:C,ROW(A35)+MATCH(1,INDEX(A:A,ROW(A36)):INDEX(A:A,ROW(A36)+10),0))</f>
        <v>41668</v>
      </c>
      <c r="E36" s="13">
        <f>INDEX(C:C,MATCH(D36,C:C,0)+MATCH(1,INDEX(A:A,MATCH(D36+1,C:C,0)):INDEX(A:A,MATCH(D36+1,C:C,0)+10),0))</f>
        <v>41669</v>
      </c>
      <c r="F36" s="13">
        <f>INDEX(C:C,MATCH(E36,C:C,0)+MATCH(1,INDEX(A:A,MATCH(E36+1,C:C,0)):INDEX(A:A,MATCH(E36+1,C:C,0)+10),0))</f>
        <v>41670</v>
      </c>
      <c r="G36" s="13">
        <f>INDEX(C:C,MATCH(F36,C:C,0)+MATCH(1,INDEX(A:A,MATCH(F36+1,C:C,0)):INDEX(A:A,MATCH(F36+1,C:C,0)+10),0))</f>
        <v>41673</v>
      </c>
    </row>
    <row r="37" spans="1:7" x14ac:dyDescent="0.25">
      <c r="A37" s="175">
        <v>1</v>
      </c>
      <c r="B37" s="175">
        <v>20140130</v>
      </c>
      <c r="C37" s="176">
        <v>41669</v>
      </c>
      <c r="D37" s="13">
        <f>INDEX(C:C,ROW(A36)+MATCH(1,INDEX(A:A,ROW(A37)):INDEX(A:A,ROW(A37)+10),0))</f>
        <v>41669</v>
      </c>
      <c r="E37" s="13">
        <f>INDEX(C:C,MATCH(D37,C:C,0)+MATCH(1,INDEX(A:A,MATCH(D37+1,C:C,0)):INDEX(A:A,MATCH(D37+1,C:C,0)+10),0))</f>
        <v>41670</v>
      </c>
      <c r="F37" s="13">
        <f>INDEX(C:C,MATCH(E37,C:C,0)+MATCH(1,INDEX(A:A,MATCH(E37+1,C:C,0)):INDEX(A:A,MATCH(E37+1,C:C,0)+10),0))</f>
        <v>41673</v>
      </c>
      <c r="G37" s="13">
        <f>INDEX(C:C,MATCH(F37,C:C,0)+MATCH(1,INDEX(A:A,MATCH(F37+1,C:C,0)):INDEX(A:A,MATCH(F37+1,C:C,0)+10),0))</f>
        <v>41674</v>
      </c>
    </row>
    <row r="38" spans="1:7" x14ac:dyDescent="0.25">
      <c r="A38" s="175">
        <v>1</v>
      </c>
      <c r="B38" s="175">
        <v>20140131</v>
      </c>
      <c r="C38" s="176">
        <v>41670</v>
      </c>
      <c r="D38" s="13">
        <f>INDEX(C:C,ROW(A37)+MATCH(1,INDEX(A:A,ROW(A38)):INDEX(A:A,ROW(A38)+10),0))</f>
        <v>41670</v>
      </c>
      <c r="E38" s="13">
        <f>INDEX(C:C,MATCH(D38,C:C,0)+MATCH(1,INDEX(A:A,MATCH(D38+1,C:C,0)):INDEX(A:A,MATCH(D38+1,C:C,0)+10),0))</f>
        <v>41673</v>
      </c>
      <c r="F38" s="13">
        <f>INDEX(C:C,MATCH(E38,C:C,0)+MATCH(1,INDEX(A:A,MATCH(E38+1,C:C,0)):INDEX(A:A,MATCH(E38+1,C:C,0)+10),0))</f>
        <v>41674</v>
      </c>
      <c r="G38" s="13">
        <f>INDEX(C:C,MATCH(F38,C:C,0)+MATCH(1,INDEX(A:A,MATCH(F38+1,C:C,0)):INDEX(A:A,MATCH(F38+1,C:C,0)+10),0))</f>
        <v>41675</v>
      </c>
    </row>
    <row r="39" spans="1:7" x14ac:dyDescent="0.25">
      <c r="A39" s="175">
        <v>0</v>
      </c>
      <c r="B39" s="175">
        <v>20140201</v>
      </c>
      <c r="C39" s="176">
        <v>41671</v>
      </c>
      <c r="D39" s="13">
        <f>INDEX(C:C,ROW(A38)+MATCH(1,INDEX(A:A,ROW(A39)):INDEX(A:A,ROW(A39)+10),0))</f>
        <v>41673</v>
      </c>
      <c r="E39" s="13">
        <f>INDEX(C:C,MATCH(D39,C:C,0)+MATCH(1,INDEX(A:A,MATCH(D39+1,C:C,0)):INDEX(A:A,MATCH(D39+1,C:C,0)+10),0))</f>
        <v>41674</v>
      </c>
      <c r="F39" s="13">
        <f>INDEX(C:C,MATCH(E39,C:C,0)+MATCH(1,INDEX(A:A,MATCH(E39+1,C:C,0)):INDEX(A:A,MATCH(E39+1,C:C,0)+10),0))</f>
        <v>41675</v>
      </c>
      <c r="G39" s="13">
        <f>INDEX(C:C,MATCH(F39,C:C,0)+MATCH(1,INDEX(A:A,MATCH(F39+1,C:C,0)):INDEX(A:A,MATCH(F39+1,C:C,0)+10),0))</f>
        <v>41676</v>
      </c>
    </row>
    <row r="40" spans="1:7" x14ac:dyDescent="0.25">
      <c r="A40" s="175">
        <v>0</v>
      </c>
      <c r="B40" s="175">
        <v>20140202</v>
      </c>
      <c r="C40" s="176">
        <v>41672</v>
      </c>
      <c r="D40" s="13">
        <f>INDEX(C:C,ROW(A39)+MATCH(1,INDEX(A:A,ROW(A40)):INDEX(A:A,ROW(A40)+10),0))</f>
        <v>41673</v>
      </c>
      <c r="E40" s="13">
        <f>INDEX(C:C,MATCH(D40,C:C,0)+MATCH(1,INDEX(A:A,MATCH(D40+1,C:C,0)):INDEX(A:A,MATCH(D40+1,C:C,0)+10),0))</f>
        <v>41674</v>
      </c>
      <c r="F40" s="13">
        <f>INDEX(C:C,MATCH(E40,C:C,0)+MATCH(1,INDEX(A:A,MATCH(E40+1,C:C,0)):INDEX(A:A,MATCH(E40+1,C:C,0)+10),0))</f>
        <v>41675</v>
      </c>
      <c r="G40" s="13">
        <f>INDEX(C:C,MATCH(F40,C:C,0)+MATCH(1,INDEX(A:A,MATCH(F40+1,C:C,0)):INDEX(A:A,MATCH(F40+1,C:C,0)+10),0))</f>
        <v>41676</v>
      </c>
    </row>
    <row r="41" spans="1:7" x14ac:dyDescent="0.25">
      <c r="A41" s="175">
        <v>1</v>
      </c>
      <c r="B41" s="175">
        <v>20140203</v>
      </c>
      <c r="C41" s="176">
        <v>41673</v>
      </c>
      <c r="D41" s="13">
        <f>INDEX(C:C,ROW(A40)+MATCH(1,INDEX(A:A,ROW(A41)):INDEX(A:A,ROW(A41)+10),0))</f>
        <v>41673</v>
      </c>
      <c r="E41" s="13">
        <f>INDEX(C:C,MATCH(D41,C:C,0)+MATCH(1,INDEX(A:A,MATCH(D41+1,C:C,0)):INDEX(A:A,MATCH(D41+1,C:C,0)+10),0))</f>
        <v>41674</v>
      </c>
      <c r="F41" s="13">
        <f>INDEX(C:C,MATCH(E41,C:C,0)+MATCH(1,INDEX(A:A,MATCH(E41+1,C:C,0)):INDEX(A:A,MATCH(E41+1,C:C,0)+10),0))</f>
        <v>41675</v>
      </c>
      <c r="G41" s="13">
        <f>INDEX(C:C,MATCH(F41,C:C,0)+MATCH(1,INDEX(A:A,MATCH(F41+1,C:C,0)):INDEX(A:A,MATCH(F41+1,C:C,0)+10),0))</f>
        <v>41676</v>
      </c>
    </row>
    <row r="42" spans="1:7" x14ac:dyDescent="0.25">
      <c r="A42" s="175">
        <v>1</v>
      </c>
      <c r="B42" s="175">
        <v>20140204</v>
      </c>
      <c r="C42" s="176">
        <v>41674</v>
      </c>
      <c r="D42" s="13">
        <f>INDEX(C:C,ROW(A41)+MATCH(1,INDEX(A:A,ROW(A42)):INDEX(A:A,ROW(A42)+10),0))</f>
        <v>41674</v>
      </c>
      <c r="E42" s="13">
        <f>INDEX(C:C,MATCH(D42,C:C,0)+MATCH(1,INDEX(A:A,MATCH(D42+1,C:C,0)):INDEX(A:A,MATCH(D42+1,C:C,0)+10),0))</f>
        <v>41675</v>
      </c>
      <c r="F42" s="13">
        <f>INDEX(C:C,MATCH(E42,C:C,0)+MATCH(1,INDEX(A:A,MATCH(E42+1,C:C,0)):INDEX(A:A,MATCH(E42+1,C:C,0)+10),0))</f>
        <v>41676</v>
      </c>
      <c r="G42" s="13">
        <f>INDEX(C:C,MATCH(F42,C:C,0)+MATCH(1,INDEX(A:A,MATCH(F42+1,C:C,0)):INDEX(A:A,MATCH(F42+1,C:C,0)+10),0))</f>
        <v>41677</v>
      </c>
    </row>
    <row r="43" spans="1:7" x14ac:dyDescent="0.25">
      <c r="A43" s="175">
        <v>1</v>
      </c>
      <c r="B43" s="175">
        <v>20140205</v>
      </c>
      <c r="C43" s="176">
        <v>41675</v>
      </c>
      <c r="D43" s="13">
        <f>INDEX(C:C,ROW(A42)+MATCH(1,INDEX(A:A,ROW(A43)):INDEX(A:A,ROW(A43)+10),0))</f>
        <v>41675</v>
      </c>
      <c r="E43" s="13">
        <f>INDEX(C:C,MATCH(D43,C:C,0)+MATCH(1,INDEX(A:A,MATCH(D43+1,C:C,0)):INDEX(A:A,MATCH(D43+1,C:C,0)+10),0))</f>
        <v>41676</v>
      </c>
      <c r="F43" s="13">
        <f>INDEX(C:C,MATCH(E43,C:C,0)+MATCH(1,INDEX(A:A,MATCH(E43+1,C:C,0)):INDEX(A:A,MATCH(E43+1,C:C,0)+10),0))</f>
        <v>41677</v>
      </c>
      <c r="G43" s="13">
        <f>INDEX(C:C,MATCH(F43,C:C,0)+MATCH(1,INDEX(A:A,MATCH(F43+1,C:C,0)):INDEX(A:A,MATCH(F43+1,C:C,0)+10),0))</f>
        <v>41680</v>
      </c>
    </row>
    <row r="44" spans="1:7" x14ac:dyDescent="0.25">
      <c r="A44" s="175">
        <v>1</v>
      </c>
      <c r="B44" s="175">
        <v>20140206</v>
      </c>
      <c r="C44" s="176">
        <v>41676</v>
      </c>
      <c r="D44" s="13">
        <f>INDEX(C:C,ROW(A43)+MATCH(1,INDEX(A:A,ROW(A44)):INDEX(A:A,ROW(A44)+10),0))</f>
        <v>41676</v>
      </c>
      <c r="E44" s="13">
        <f>INDEX(C:C,MATCH(D44,C:C,0)+MATCH(1,INDEX(A:A,MATCH(D44+1,C:C,0)):INDEX(A:A,MATCH(D44+1,C:C,0)+10),0))</f>
        <v>41677</v>
      </c>
      <c r="F44" s="13">
        <f>INDEX(C:C,MATCH(E44,C:C,0)+MATCH(1,INDEX(A:A,MATCH(E44+1,C:C,0)):INDEX(A:A,MATCH(E44+1,C:C,0)+10),0))</f>
        <v>41680</v>
      </c>
      <c r="G44" s="13">
        <f>INDEX(C:C,MATCH(F44,C:C,0)+MATCH(1,INDEX(A:A,MATCH(F44+1,C:C,0)):INDEX(A:A,MATCH(F44+1,C:C,0)+10),0))</f>
        <v>41681</v>
      </c>
    </row>
    <row r="45" spans="1:7" x14ac:dyDescent="0.25">
      <c r="A45" s="175">
        <v>1</v>
      </c>
      <c r="B45" s="175">
        <v>20140207</v>
      </c>
      <c r="C45" s="176">
        <v>41677</v>
      </c>
      <c r="D45" s="13">
        <f>INDEX(C:C,ROW(A44)+MATCH(1,INDEX(A:A,ROW(A45)):INDEX(A:A,ROW(A45)+10),0))</f>
        <v>41677</v>
      </c>
      <c r="E45" s="13">
        <f>INDEX(C:C,MATCH(D45,C:C,0)+MATCH(1,INDEX(A:A,MATCH(D45+1,C:C,0)):INDEX(A:A,MATCH(D45+1,C:C,0)+10),0))</f>
        <v>41680</v>
      </c>
      <c r="F45" s="13">
        <f>INDEX(C:C,MATCH(E45,C:C,0)+MATCH(1,INDEX(A:A,MATCH(E45+1,C:C,0)):INDEX(A:A,MATCH(E45+1,C:C,0)+10),0))</f>
        <v>41681</v>
      </c>
      <c r="G45" s="13">
        <f>INDEX(C:C,MATCH(F45,C:C,0)+MATCH(1,INDEX(A:A,MATCH(F45+1,C:C,0)):INDEX(A:A,MATCH(F45+1,C:C,0)+10),0))</f>
        <v>41682</v>
      </c>
    </row>
    <row r="46" spans="1:7" x14ac:dyDescent="0.25">
      <c r="A46" s="175">
        <v>0</v>
      </c>
      <c r="B46" s="175">
        <v>20140208</v>
      </c>
      <c r="C46" s="176">
        <v>41678</v>
      </c>
      <c r="D46" s="13">
        <f>INDEX(C:C,ROW(A45)+MATCH(1,INDEX(A:A,ROW(A46)):INDEX(A:A,ROW(A46)+10),0))</f>
        <v>41680</v>
      </c>
      <c r="E46" s="13">
        <f>INDEX(C:C,MATCH(D46,C:C,0)+MATCH(1,INDEX(A:A,MATCH(D46+1,C:C,0)):INDEX(A:A,MATCH(D46+1,C:C,0)+10),0))</f>
        <v>41681</v>
      </c>
      <c r="F46" s="13">
        <f>INDEX(C:C,MATCH(E46,C:C,0)+MATCH(1,INDEX(A:A,MATCH(E46+1,C:C,0)):INDEX(A:A,MATCH(E46+1,C:C,0)+10),0))</f>
        <v>41682</v>
      </c>
      <c r="G46" s="13">
        <f>INDEX(C:C,MATCH(F46,C:C,0)+MATCH(1,INDEX(A:A,MATCH(F46+1,C:C,0)):INDEX(A:A,MATCH(F46+1,C:C,0)+10),0))</f>
        <v>41683</v>
      </c>
    </row>
    <row r="47" spans="1:7" x14ac:dyDescent="0.25">
      <c r="A47" s="175">
        <v>0</v>
      </c>
      <c r="B47" s="175">
        <v>20140209</v>
      </c>
      <c r="C47" s="176">
        <v>41679</v>
      </c>
      <c r="D47" s="13">
        <f>INDEX(C:C,ROW(A46)+MATCH(1,INDEX(A:A,ROW(A47)):INDEX(A:A,ROW(A47)+10),0))</f>
        <v>41680</v>
      </c>
      <c r="E47" s="13">
        <f>INDEX(C:C,MATCH(D47,C:C,0)+MATCH(1,INDEX(A:A,MATCH(D47+1,C:C,0)):INDEX(A:A,MATCH(D47+1,C:C,0)+10),0))</f>
        <v>41681</v>
      </c>
      <c r="F47" s="13">
        <f>INDEX(C:C,MATCH(E47,C:C,0)+MATCH(1,INDEX(A:A,MATCH(E47+1,C:C,0)):INDEX(A:A,MATCH(E47+1,C:C,0)+10),0))</f>
        <v>41682</v>
      </c>
      <c r="G47" s="13">
        <f>INDEX(C:C,MATCH(F47,C:C,0)+MATCH(1,INDEX(A:A,MATCH(F47+1,C:C,0)):INDEX(A:A,MATCH(F47+1,C:C,0)+10),0))</f>
        <v>41683</v>
      </c>
    </row>
    <row r="48" spans="1:7" x14ac:dyDescent="0.25">
      <c r="A48" s="175">
        <v>1</v>
      </c>
      <c r="B48" s="175">
        <v>20140210</v>
      </c>
      <c r="C48" s="176">
        <v>41680</v>
      </c>
      <c r="D48" s="13">
        <f>INDEX(C:C,ROW(A47)+MATCH(1,INDEX(A:A,ROW(A48)):INDEX(A:A,ROW(A48)+10),0))</f>
        <v>41680</v>
      </c>
      <c r="E48" s="13">
        <f>INDEX(C:C,MATCH(D48,C:C,0)+MATCH(1,INDEX(A:A,MATCH(D48+1,C:C,0)):INDEX(A:A,MATCH(D48+1,C:C,0)+10),0))</f>
        <v>41681</v>
      </c>
      <c r="F48" s="13">
        <f>INDEX(C:C,MATCH(E48,C:C,0)+MATCH(1,INDEX(A:A,MATCH(E48+1,C:C,0)):INDEX(A:A,MATCH(E48+1,C:C,0)+10),0))</f>
        <v>41682</v>
      </c>
      <c r="G48" s="13">
        <f>INDEX(C:C,MATCH(F48,C:C,0)+MATCH(1,INDEX(A:A,MATCH(F48+1,C:C,0)):INDEX(A:A,MATCH(F48+1,C:C,0)+10),0))</f>
        <v>41683</v>
      </c>
    </row>
    <row r="49" spans="1:7" x14ac:dyDescent="0.25">
      <c r="A49" s="175">
        <v>1</v>
      </c>
      <c r="B49" s="175">
        <v>20140211</v>
      </c>
      <c r="C49" s="176">
        <v>41681</v>
      </c>
      <c r="D49" s="13">
        <f>INDEX(C:C,ROW(A48)+MATCH(1,INDEX(A:A,ROW(A49)):INDEX(A:A,ROW(A49)+10),0))</f>
        <v>41681</v>
      </c>
      <c r="E49" s="13">
        <f>INDEX(C:C,MATCH(D49,C:C,0)+MATCH(1,INDEX(A:A,MATCH(D49+1,C:C,0)):INDEX(A:A,MATCH(D49+1,C:C,0)+10),0))</f>
        <v>41682</v>
      </c>
      <c r="F49" s="13">
        <f>INDEX(C:C,MATCH(E49,C:C,0)+MATCH(1,INDEX(A:A,MATCH(E49+1,C:C,0)):INDEX(A:A,MATCH(E49+1,C:C,0)+10),0))</f>
        <v>41683</v>
      </c>
      <c r="G49" s="13">
        <f>INDEX(C:C,MATCH(F49,C:C,0)+MATCH(1,INDEX(A:A,MATCH(F49+1,C:C,0)):INDEX(A:A,MATCH(F49+1,C:C,0)+10),0))</f>
        <v>41684</v>
      </c>
    </row>
    <row r="50" spans="1:7" x14ac:dyDescent="0.25">
      <c r="A50" s="175">
        <v>1</v>
      </c>
      <c r="B50" s="175">
        <v>20140212</v>
      </c>
      <c r="C50" s="176">
        <v>41682</v>
      </c>
      <c r="D50" s="13">
        <f>INDEX(C:C,ROW(A49)+MATCH(1,INDEX(A:A,ROW(A50)):INDEX(A:A,ROW(A50)+10),0))</f>
        <v>41682</v>
      </c>
      <c r="E50" s="13">
        <f>INDEX(C:C,MATCH(D50,C:C,0)+MATCH(1,INDEX(A:A,MATCH(D50+1,C:C,0)):INDEX(A:A,MATCH(D50+1,C:C,0)+10),0))</f>
        <v>41683</v>
      </c>
      <c r="F50" s="13">
        <f>INDEX(C:C,MATCH(E50,C:C,0)+MATCH(1,INDEX(A:A,MATCH(E50+1,C:C,0)):INDEX(A:A,MATCH(E50+1,C:C,0)+10),0))</f>
        <v>41684</v>
      </c>
      <c r="G50" s="13">
        <f>INDEX(C:C,MATCH(F50,C:C,0)+MATCH(1,INDEX(A:A,MATCH(F50+1,C:C,0)):INDEX(A:A,MATCH(F50+1,C:C,0)+10),0))</f>
        <v>41687</v>
      </c>
    </row>
    <row r="51" spans="1:7" x14ac:dyDescent="0.25">
      <c r="A51" s="175">
        <v>1</v>
      </c>
      <c r="B51" s="175">
        <v>20140213</v>
      </c>
      <c r="C51" s="176">
        <v>41683</v>
      </c>
      <c r="D51" s="13">
        <f>INDEX(C:C,ROW(A50)+MATCH(1,INDEX(A:A,ROW(A51)):INDEX(A:A,ROW(A51)+10),0))</f>
        <v>41683</v>
      </c>
      <c r="E51" s="13">
        <f>INDEX(C:C,MATCH(D51,C:C,0)+MATCH(1,INDEX(A:A,MATCH(D51+1,C:C,0)):INDEX(A:A,MATCH(D51+1,C:C,0)+10),0))</f>
        <v>41684</v>
      </c>
      <c r="F51" s="13">
        <f>INDEX(C:C,MATCH(E51,C:C,0)+MATCH(1,INDEX(A:A,MATCH(E51+1,C:C,0)):INDEX(A:A,MATCH(E51+1,C:C,0)+10),0))</f>
        <v>41687</v>
      </c>
      <c r="G51" s="13">
        <f>INDEX(C:C,MATCH(F51,C:C,0)+MATCH(1,INDEX(A:A,MATCH(F51+1,C:C,0)):INDEX(A:A,MATCH(F51+1,C:C,0)+10),0))</f>
        <v>41688</v>
      </c>
    </row>
    <row r="52" spans="1:7" x14ac:dyDescent="0.25">
      <c r="A52" s="175">
        <v>1</v>
      </c>
      <c r="B52" s="175">
        <v>20140214</v>
      </c>
      <c r="C52" s="176">
        <v>41684</v>
      </c>
      <c r="D52" s="13">
        <f>INDEX(C:C,ROW(A51)+MATCH(1,INDEX(A:A,ROW(A52)):INDEX(A:A,ROW(A52)+10),0))</f>
        <v>41684</v>
      </c>
      <c r="E52" s="13">
        <f>INDEX(C:C,MATCH(D52,C:C,0)+MATCH(1,INDEX(A:A,MATCH(D52+1,C:C,0)):INDEX(A:A,MATCH(D52+1,C:C,0)+10),0))</f>
        <v>41687</v>
      </c>
      <c r="F52" s="13">
        <f>INDEX(C:C,MATCH(E52,C:C,0)+MATCH(1,INDEX(A:A,MATCH(E52+1,C:C,0)):INDEX(A:A,MATCH(E52+1,C:C,0)+10),0))</f>
        <v>41688</v>
      </c>
      <c r="G52" s="13">
        <f>INDEX(C:C,MATCH(F52,C:C,0)+MATCH(1,INDEX(A:A,MATCH(F52+1,C:C,0)):INDEX(A:A,MATCH(F52+1,C:C,0)+10),0))</f>
        <v>41689</v>
      </c>
    </row>
    <row r="53" spans="1:7" x14ac:dyDescent="0.25">
      <c r="A53" s="175">
        <v>0</v>
      </c>
      <c r="B53" s="175">
        <v>20140215</v>
      </c>
      <c r="C53" s="176">
        <v>41685</v>
      </c>
      <c r="D53" s="13">
        <f>INDEX(C:C,ROW(A52)+MATCH(1,INDEX(A:A,ROW(A53)):INDEX(A:A,ROW(A53)+10),0))</f>
        <v>41687</v>
      </c>
      <c r="E53" s="13">
        <f>INDEX(C:C,MATCH(D53,C:C,0)+MATCH(1,INDEX(A:A,MATCH(D53+1,C:C,0)):INDEX(A:A,MATCH(D53+1,C:C,0)+10),0))</f>
        <v>41688</v>
      </c>
      <c r="F53" s="13">
        <f>INDEX(C:C,MATCH(E53,C:C,0)+MATCH(1,INDEX(A:A,MATCH(E53+1,C:C,0)):INDEX(A:A,MATCH(E53+1,C:C,0)+10),0))</f>
        <v>41689</v>
      </c>
      <c r="G53" s="13">
        <f>INDEX(C:C,MATCH(F53,C:C,0)+MATCH(1,INDEX(A:A,MATCH(F53+1,C:C,0)):INDEX(A:A,MATCH(F53+1,C:C,0)+10),0))</f>
        <v>41690</v>
      </c>
    </row>
    <row r="54" spans="1:7" x14ac:dyDescent="0.25">
      <c r="A54" s="175">
        <v>0</v>
      </c>
      <c r="B54" s="175">
        <v>20140216</v>
      </c>
      <c r="C54" s="176">
        <v>41686</v>
      </c>
      <c r="D54" s="13">
        <f>INDEX(C:C,ROW(A53)+MATCH(1,INDEX(A:A,ROW(A54)):INDEX(A:A,ROW(A54)+10),0))</f>
        <v>41687</v>
      </c>
      <c r="E54" s="13">
        <f>INDEX(C:C,MATCH(D54,C:C,0)+MATCH(1,INDEX(A:A,MATCH(D54+1,C:C,0)):INDEX(A:A,MATCH(D54+1,C:C,0)+10),0))</f>
        <v>41688</v>
      </c>
      <c r="F54" s="13">
        <f>INDEX(C:C,MATCH(E54,C:C,0)+MATCH(1,INDEX(A:A,MATCH(E54+1,C:C,0)):INDEX(A:A,MATCH(E54+1,C:C,0)+10),0))</f>
        <v>41689</v>
      </c>
      <c r="G54" s="13">
        <f>INDEX(C:C,MATCH(F54,C:C,0)+MATCH(1,INDEX(A:A,MATCH(F54+1,C:C,0)):INDEX(A:A,MATCH(F54+1,C:C,0)+10),0))</f>
        <v>41690</v>
      </c>
    </row>
    <row r="55" spans="1:7" x14ac:dyDescent="0.25">
      <c r="A55" s="175">
        <v>1</v>
      </c>
      <c r="B55" s="175">
        <v>20140217</v>
      </c>
      <c r="C55" s="176">
        <v>41687</v>
      </c>
      <c r="D55" s="13">
        <f>INDEX(C:C,ROW(A54)+MATCH(1,INDEX(A:A,ROW(A55)):INDEX(A:A,ROW(A55)+10),0))</f>
        <v>41687</v>
      </c>
      <c r="E55" s="13">
        <f>INDEX(C:C,MATCH(D55,C:C,0)+MATCH(1,INDEX(A:A,MATCH(D55+1,C:C,0)):INDEX(A:A,MATCH(D55+1,C:C,0)+10),0))</f>
        <v>41688</v>
      </c>
      <c r="F55" s="13">
        <f>INDEX(C:C,MATCH(E55,C:C,0)+MATCH(1,INDEX(A:A,MATCH(E55+1,C:C,0)):INDEX(A:A,MATCH(E55+1,C:C,0)+10),0))</f>
        <v>41689</v>
      </c>
      <c r="G55" s="13">
        <f>INDEX(C:C,MATCH(F55,C:C,0)+MATCH(1,INDEX(A:A,MATCH(F55+1,C:C,0)):INDEX(A:A,MATCH(F55+1,C:C,0)+10),0))</f>
        <v>41690</v>
      </c>
    </row>
    <row r="56" spans="1:7" x14ac:dyDescent="0.25">
      <c r="A56" s="175">
        <v>1</v>
      </c>
      <c r="B56" s="175">
        <v>20140218</v>
      </c>
      <c r="C56" s="176">
        <v>41688</v>
      </c>
      <c r="D56" s="13">
        <f>INDEX(C:C,ROW(A55)+MATCH(1,INDEX(A:A,ROW(A56)):INDEX(A:A,ROW(A56)+10),0))</f>
        <v>41688</v>
      </c>
      <c r="E56" s="13">
        <f>INDEX(C:C,MATCH(D56,C:C,0)+MATCH(1,INDEX(A:A,MATCH(D56+1,C:C,0)):INDEX(A:A,MATCH(D56+1,C:C,0)+10),0))</f>
        <v>41689</v>
      </c>
      <c r="F56" s="13">
        <f>INDEX(C:C,MATCH(E56,C:C,0)+MATCH(1,INDEX(A:A,MATCH(E56+1,C:C,0)):INDEX(A:A,MATCH(E56+1,C:C,0)+10),0))</f>
        <v>41690</v>
      </c>
      <c r="G56" s="13">
        <f>INDEX(C:C,MATCH(F56,C:C,0)+MATCH(1,INDEX(A:A,MATCH(F56+1,C:C,0)):INDEX(A:A,MATCH(F56+1,C:C,0)+10),0))</f>
        <v>41691</v>
      </c>
    </row>
    <row r="57" spans="1:7" x14ac:dyDescent="0.25">
      <c r="A57" s="175">
        <v>1</v>
      </c>
      <c r="B57" s="175">
        <v>20140219</v>
      </c>
      <c r="C57" s="176">
        <v>41689</v>
      </c>
      <c r="D57" s="13">
        <f>INDEX(C:C,ROW(A56)+MATCH(1,INDEX(A:A,ROW(A57)):INDEX(A:A,ROW(A57)+10),0))</f>
        <v>41689</v>
      </c>
      <c r="E57" s="13">
        <f>INDEX(C:C,MATCH(D57,C:C,0)+MATCH(1,INDEX(A:A,MATCH(D57+1,C:C,0)):INDEX(A:A,MATCH(D57+1,C:C,0)+10),0))</f>
        <v>41690</v>
      </c>
      <c r="F57" s="13">
        <f>INDEX(C:C,MATCH(E57,C:C,0)+MATCH(1,INDEX(A:A,MATCH(E57+1,C:C,0)):INDEX(A:A,MATCH(E57+1,C:C,0)+10),0))</f>
        <v>41691</v>
      </c>
      <c r="G57" s="13">
        <f>INDEX(C:C,MATCH(F57,C:C,0)+MATCH(1,INDEX(A:A,MATCH(F57+1,C:C,0)):INDEX(A:A,MATCH(F57+1,C:C,0)+10),0))</f>
        <v>41694</v>
      </c>
    </row>
    <row r="58" spans="1:7" x14ac:dyDescent="0.25">
      <c r="A58" s="175">
        <v>1</v>
      </c>
      <c r="B58" s="175">
        <v>20140220</v>
      </c>
      <c r="C58" s="176">
        <v>41690</v>
      </c>
      <c r="D58" s="13">
        <f>INDEX(C:C,ROW(A57)+MATCH(1,INDEX(A:A,ROW(A58)):INDEX(A:A,ROW(A58)+10),0))</f>
        <v>41690</v>
      </c>
      <c r="E58" s="13">
        <f>INDEX(C:C,MATCH(D58,C:C,0)+MATCH(1,INDEX(A:A,MATCH(D58+1,C:C,0)):INDEX(A:A,MATCH(D58+1,C:C,0)+10),0))</f>
        <v>41691</v>
      </c>
      <c r="F58" s="13">
        <f>INDEX(C:C,MATCH(E58,C:C,0)+MATCH(1,INDEX(A:A,MATCH(E58+1,C:C,0)):INDEX(A:A,MATCH(E58+1,C:C,0)+10),0))</f>
        <v>41694</v>
      </c>
      <c r="G58" s="13">
        <f>INDEX(C:C,MATCH(F58,C:C,0)+MATCH(1,INDEX(A:A,MATCH(F58+1,C:C,0)):INDEX(A:A,MATCH(F58+1,C:C,0)+10),0))</f>
        <v>41695</v>
      </c>
    </row>
    <row r="59" spans="1:7" x14ac:dyDescent="0.25">
      <c r="A59" s="175">
        <v>1</v>
      </c>
      <c r="B59" s="175">
        <v>20140221</v>
      </c>
      <c r="C59" s="176">
        <v>41691</v>
      </c>
      <c r="D59" s="13">
        <f>INDEX(C:C,ROW(A58)+MATCH(1,INDEX(A:A,ROW(A59)):INDEX(A:A,ROW(A59)+10),0))</f>
        <v>41691</v>
      </c>
      <c r="E59" s="13">
        <f>INDEX(C:C,MATCH(D59,C:C,0)+MATCH(1,INDEX(A:A,MATCH(D59+1,C:C,0)):INDEX(A:A,MATCH(D59+1,C:C,0)+10),0))</f>
        <v>41694</v>
      </c>
      <c r="F59" s="13">
        <f>INDEX(C:C,MATCH(E59,C:C,0)+MATCH(1,INDEX(A:A,MATCH(E59+1,C:C,0)):INDEX(A:A,MATCH(E59+1,C:C,0)+10),0))</f>
        <v>41695</v>
      </c>
      <c r="G59" s="13">
        <f>INDEX(C:C,MATCH(F59,C:C,0)+MATCH(1,INDEX(A:A,MATCH(F59+1,C:C,0)):INDEX(A:A,MATCH(F59+1,C:C,0)+10),0))</f>
        <v>41696</v>
      </c>
    </row>
    <row r="60" spans="1:7" x14ac:dyDescent="0.25">
      <c r="A60" s="175">
        <v>0</v>
      </c>
      <c r="B60" s="175">
        <v>20140222</v>
      </c>
      <c r="C60" s="176">
        <v>41692</v>
      </c>
      <c r="D60" s="13">
        <f>INDEX(C:C,ROW(A59)+MATCH(1,INDEX(A:A,ROW(A60)):INDEX(A:A,ROW(A60)+10),0))</f>
        <v>41694</v>
      </c>
      <c r="E60" s="13">
        <f>INDEX(C:C,MATCH(D60,C:C,0)+MATCH(1,INDEX(A:A,MATCH(D60+1,C:C,0)):INDEX(A:A,MATCH(D60+1,C:C,0)+10),0))</f>
        <v>41695</v>
      </c>
      <c r="F60" s="13">
        <f>INDEX(C:C,MATCH(E60,C:C,0)+MATCH(1,INDEX(A:A,MATCH(E60+1,C:C,0)):INDEX(A:A,MATCH(E60+1,C:C,0)+10),0))</f>
        <v>41696</v>
      </c>
      <c r="G60" s="13">
        <f>INDEX(C:C,MATCH(F60,C:C,0)+MATCH(1,INDEX(A:A,MATCH(F60+1,C:C,0)):INDEX(A:A,MATCH(F60+1,C:C,0)+10),0))</f>
        <v>41697</v>
      </c>
    </row>
    <row r="61" spans="1:7" x14ac:dyDescent="0.25">
      <c r="A61" s="175">
        <v>0</v>
      </c>
      <c r="B61" s="175">
        <v>20140223</v>
      </c>
      <c r="C61" s="176">
        <v>41693</v>
      </c>
      <c r="D61" s="13">
        <f>INDEX(C:C,ROW(A60)+MATCH(1,INDEX(A:A,ROW(A61)):INDEX(A:A,ROW(A61)+10),0))</f>
        <v>41694</v>
      </c>
      <c r="E61" s="13">
        <f>INDEX(C:C,MATCH(D61,C:C,0)+MATCH(1,INDEX(A:A,MATCH(D61+1,C:C,0)):INDEX(A:A,MATCH(D61+1,C:C,0)+10),0))</f>
        <v>41695</v>
      </c>
      <c r="F61" s="13">
        <f>INDEX(C:C,MATCH(E61,C:C,0)+MATCH(1,INDEX(A:A,MATCH(E61+1,C:C,0)):INDEX(A:A,MATCH(E61+1,C:C,0)+10),0))</f>
        <v>41696</v>
      </c>
      <c r="G61" s="13">
        <f>INDEX(C:C,MATCH(F61,C:C,0)+MATCH(1,INDEX(A:A,MATCH(F61+1,C:C,0)):INDEX(A:A,MATCH(F61+1,C:C,0)+10),0))</f>
        <v>41697</v>
      </c>
    </row>
    <row r="62" spans="1:7" x14ac:dyDescent="0.25">
      <c r="A62" s="175">
        <v>1</v>
      </c>
      <c r="B62" s="175">
        <v>20140224</v>
      </c>
      <c r="C62" s="176">
        <v>41694</v>
      </c>
      <c r="D62" s="13">
        <f>INDEX(C:C,ROW(A61)+MATCH(1,INDEX(A:A,ROW(A62)):INDEX(A:A,ROW(A62)+10),0))</f>
        <v>41694</v>
      </c>
      <c r="E62" s="13">
        <f>INDEX(C:C,MATCH(D62,C:C,0)+MATCH(1,INDEX(A:A,MATCH(D62+1,C:C,0)):INDEX(A:A,MATCH(D62+1,C:C,0)+10),0))</f>
        <v>41695</v>
      </c>
      <c r="F62" s="13">
        <f>INDEX(C:C,MATCH(E62,C:C,0)+MATCH(1,INDEX(A:A,MATCH(E62+1,C:C,0)):INDEX(A:A,MATCH(E62+1,C:C,0)+10),0))</f>
        <v>41696</v>
      </c>
      <c r="G62" s="13">
        <f>INDEX(C:C,MATCH(F62,C:C,0)+MATCH(1,INDEX(A:A,MATCH(F62+1,C:C,0)):INDEX(A:A,MATCH(F62+1,C:C,0)+10),0))</f>
        <v>41697</v>
      </c>
    </row>
    <row r="63" spans="1:7" x14ac:dyDescent="0.25">
      <c r="A63" s="175">
        <v>1</v>
      </c>
      <c r="B63" s="175">
        <v>20140225</v>
      </c>
      <c r="C63" s="176">
        <v>41695</v>
      </c>
      <c r="D63" s="13">
        <f>INDEX(C:C,ROW(A62)+MATCH(1,INDEX(A:A,ROW(A63)):INDEX(A:A,ROW(A63)+10),0))</f>
        <v>41695</v>
      </c>
      <c r="E63" s="13">
        <f>INDEX(C:C,MATCH(D63,C:C,0)+MATCH(1,INDEX(A:A,MATCH(D63+1,C:C,0)):INDEX(A:A,MATCH(D63+1,C:C,0)+10),0))</f>
        <v>41696</v>
      </c>
      <c r="F63" s="13">
        <f>INDEX(C:C,MATCH(E63,C:C,0)+MATCH(1,INDEX(A:A,MATCH(E63+1,C:C,0)):INDEX(A:A,MATCH(E63+1,C:C,0)+10),0))</f>
        <v>41697</v>
      </c>
      <c r="G63" s="13">
        <f>INDEX(C:C,MATCH(F63,C:C,0)+MATCH(1,INDEX(A:A,MATCH(F63+1,C:C,0)):INDEX(A:A,MATCH(F63+1,C:C,0)+10),0))</f>
        <v>41698</v>
      </c>
    </row>
    <row r="64" spans="1:7" x14ac:dyDescent="0.25">
      <c r="A64" s="175">
        <v>1</v>
      </c>
      <c r="B64" s="175">
        <v>20140226</v>
      </c>
      <c r="C64" s="176">
        <v>41696</v>
      </c>
      <c r="D64" s="13">
        <f>INDEX(C:C,ROW(A63)+MATCH(1,INDEX(A:A,ROW(A64)):INDEX(A:A,ROW(A64)+10),0))</f>
        <v>41696</v>
      </c>
      <c r="E64" s="13">
        <f>INDEX(C:C,MATCH(D64,C:C,0)+MATCH(1,INDEX(A:A,MATCH(D64+1,C:C,0)):INDEX(A:A,MATCH(D64+1,C:C,0)+10),0))</f>
        <v>41697</v>
      </c>
      <c r="F64" s="13">
        <f>INDEX(C:C,MATCH(E64,C:C,0)+MATCH(1,INDEX(A:A,MATCH(E64+1,C:C,0)):INDEX(A:A,MATCH(E64+1,C:C,0)+10),0))</f>
        <v>41698</v>
      </c>
      <c r="G64" s="13">
        <f>INDEX(C:C,MATCH(F64,C:C,0)+MATCH(1,INDEX(A:A,MATCH(F64+1,C:C,0)):INDEX(A:A,MATCH(F64+1,C:C,0)+10),0))</f>
        <v>41701</v>
      </c>
    </row>
    <row r="65" spans="1:7" x14ac:dyDescent="0.25">
      <c r="A65" s="175">
        <v>1</v>
      </c>
      <c r="B65" s="175">
        <v>20140227</v>
      </c>
      <c r="C65" s="176">
        <v>41697</v>
      </c>
      <c r="D65" s="13">
        <f>INDEX(C:C,ROW(A64)+MATCH(1,INDEX(A:A,ROW(A65)):INDEX(A:A,ROW(A65)+10),0))</f>
        <v>41697</v>
      </c>
      <c r="E65" s="13">
        <f>INDEX(C:C,MATCH(D65,C:C,0)+MATCH(1,INDEX(A:A,MATCH(D65+1,C:C,0)):INDEX(A:A,MATCH(D65+1,C:C,0)+10),0))</f>
        <v>41698</v>
      </c>
      <c r="F65" s="13">
        <f>INDEX(C:C,MATCH(E65,C:C,0)+MATCH(1,INDEX(A:A,MATCH(E65+1,C:C,0)):INDEX(A:A,MATCH(E65+1,C:C,0)+10),0))</f>
        <v>41701</v>
      </c>
      <c r="G65" s="13">
        <f>INDEX(C:C,MATCH(F65,C:C,0)+MATCH(1,INDEX(A:A,MATCH(F65+1,C:C,0)):INDEX(A:A,MATCH(F65+1,C:C,0)+10),0))</f>
        <v>41702</v>
      </c>
    </row>
    <row r="66" spans="1:7" x14ac:dyDescent="0.25">
      <c r="A66" s="175">
        <v>1</v>
      </c>
      <c r="B66" s="175">
        <v>20140228</v>
      </c>
      <c r="C66" s="176">
        <v>41698</v>
      </c>
      <c r="D66" s="13">
        <f>INDEX(C:C,ROW(A65)+MATCH(1,INDEX(A:A,ROW(A66)):INDEX(A:A,ROW(A66)+10),0))</f>
        <v>41698</v>
      </c>
      <c r="E66" s="13">
        <f>INDEX(C:C,MATCH(D66,C:C,0)+MATCH(1,INDEX(A:A,MATCH(D66+1,C:C,0)):INDEX(A:A,MATCH(D66+1,C:C,0)+10),0))</f>
        <v>41701</v>
      </c>
      <c r="F66" s="13">
        <f>INDEX(C:C,MATCH(E66,C:C,0)+MATCH(1,INDEX(A:A,MATCH(E66+1,C:C,0)):INDEX(A:A,MATCH(E66+1,C:C,0)+10),0))</f>
        <v>41702</v>
      </c>
      <c r="G66" s="13">
        <f>INDEX(C:C,MATCH(F66,C:C,0)+MATCH(1,INDEX(A:A,MATCH(F66+1,C:C,0)):INDEX(A:A,MATCH(F66+1,C:C,0)+10),0))</f>
        <v>41703</v>
      </c>
    </row>
    <row r="67" spans="1:7" x14ac:dyDescent="0.25">
      <c r="A67" s="175">
        <v>0</v>
      </c>
      <c r="B67" s="175">
        <v>20140301</v>
      </c>
      <c r="C67" s="176">
        <v>41699</v>
      </c>
      <c r="D67" s="13">
        <f>INDEX(C:C,ROW(A66)+MATCH(1,INDEX(A:A,ROW(A67)):INDEX(A:A,ROW(A67)+10),0))</f>
        <v>41701</v>
      </c>
      <c r="E67" s="13">
        <f>INDEX(C:C,MATCH(D67,C:C,0)+MATCH(1,INDEX(A:A,MATCH(D67+1,C:C,0)):INDEX(A:A,MATCH(D67+1,C:C,0)+10),0))</f>
        <v>41702</v>
      </c>
      <c r="F67" s="13">
        <f>INDEX(C:C,MATCH(E67,C:C,0)+MATCH(1,INDEX(A:A,MATCH(E67+1,C:C,0)):INDEX(A:A,MATCH(E67+1,C:C,0)+10),0))</f>
        <v>41703</v>
      </c>
      <c r="G67" s="13">
        <f>INDEX(C:C,MATCH(F67,C:C,0)+MATCH(1,INDEX(A:A,MATCH(F67+1,C:C,0)):INDEX(A:A,MATCH(F67+1,C:C,0)+10),0))</f>
        <v>41704</v>
      </c>
    </row>
    <row r="68" spans="1:7" x14ac:dyDescent="0.25">
      <c r="A68" s="175">
        <v>0</v>
      </c>
      <c r="B68" s="175">
        <v>20140302</v>
      </c>
      <c r="C68" s="176">
        <v>41700</v>
      </c>
      <c r="D68" s="13">
        <f>INDEX(C:C,ROW(A67)+MATCH(1,INDEX(A:A,ROW(A68)):INDEX(A:A,ROW(A68)+10),0))</f>
        <v>41701</v>
      </c>
      <c r="E68" s="13">
        <f>INDEX(C:C,MATCH(D68,C:C,0)+MATCH(1,INDEX(A:A,MATCH(D68+1,C:C,0)):INDEX(A:A,MATCH(D68+1,C:C,0)+10),0))</f>
        <v>41702</v>
      </c>
      <c r="F68" s="13">
        <f>INDEX(C:C,MATCH(E68,C:C,0)+MATCH(1,INDEX(A:A,MATCH(E68+1,C:C,0)):INDEX(A:A,MATCH(E68+1,C:C,0)+10),0))</f>
        <v>41703</v>
      </c>
      <c r="G68" s="13">
        <f>INDEX(C:C,MATCH(F68,C:C,0)+MATCH(1,INDEX(A:A,MATCH(F68+1,C:C,0)):INDEX(A:A,MATCH(F68+1,C:C,0)+10),0))</f>
        <v>41704</v>
      </c>
    </row>
    <row r="69" spans="1:7" x14ac:dyDescent="0.25">
      <c r="A69" s="175">
        <v>1</v>
      </c>
      <c r="B69" s="175">
        <v>20140303</v>
      </c>
      <c r="C69" s="176">
        <v>41701</v>
      </c>
      <c r="D69" s="13">
        <f>INDEX(C:C,ROW(A68)+MATCH(1,INDEX(A:A,ROW(A69)):INDEX(A:A,ROW(A69)+10),0))</f>
        <v>41701</v>
      </c>
      <c r="E69" s="13">
        <f>INDEX(C:C,MATCH(D69,C:C,0)+MATCH(1,INDEX(A:A,MATCH(D69+1,C:C,0)):INDEX(A:A,MATCH(D69+1,C:C,0)+10),0))</f>
        <v>41702</v>
      </c>
      <c r="F69" s="13">
        <f>INDEX(C:C,MATCH(E69,C:C,0)+MATCH(1,INDEX(A:A,MATCH(E69+1,C:C,0)):INDEX(A:A,MATCH(E69+1,C:C,0)+10),0))</f>
        <v>41703</v>
      </c>
      <c r="G69" s="13">
        <f>INDEX(C:C,MATCH(F69,C:C,0)+MATCH(1,INDEX(A:A,MATCH(F69+1,C:C,0)):INDEX(A:A,MATCH(F69+1,C:C,0)+10),0))</f>
        <v>41704</v>
      </c>
    </row>
    <row r="70" spans="1:7" x14ac:dyDescent="0.25">
      <c r="A70" s="175">
        <v>1</v>
      </c>
      <c r="B70" s="175">
        <v>20140304</v>
      </c>
      <c r="C70" s="176">
        <v>41702</v>
      </c>
      <c r="D70" s="13">
        <f>INDEX(C:C,ROW(A69)+MATCH(1,INDEX(A:A,ROW(A70)):INDEX(A:A,ROW(A70)+10),0))</f>
        <v>41702</v>
      </c>
      <c r="E70" s="13">
        <f>INDEX(C:C,MATCH(D70,C:C,0)+MATCH(1,INDEX(A:A,MATCH(D70+1,C:C,0)):INDEX(A:A,MATCH(D70+1,C:C,0)+10),0))</f>
        <v>41703</v>
      </c>
      <c r="F70" s="13">
        <f>INDEX(C:C,MATCH(E70,C:C,0)+MATCH(1,INDEX(A:A,MATCH(E70+1,C:C,0)):INDEX(A:A,MATCH(E70+1,C:C,0)+10),0))</f>
        <v>41704</v>
      </c>
      <c r="G70" s="13">
        <f>INDEX(C:C,MATCH(F70,C:C,0)+MATCH(1,INDEX(A:A,MATCH(F70+1,C:C,0)):INDEX(A:A,MATCH(F70+1,C:C,0)+10),0))</f>
        <v>41705</v>
      </c>
    </row>
    <row r="71" spans="1:7" x14ac:dyDescent="0.25">
      <c r="A71" s="175">
        <v>1</v>
      </c>
      <c r="B71" s="175">
        <v>20140305</v>
      </c>
      <c r="C71" s="176">
        <v>41703</v>
      </c>
      <c r="D71" s="13">
        <f>INDEX(C:C,ROW(A70)+MATCH(1,INDEX(A:A,ROW(A71)):INDEX(A:A,ROW(A71)+10),0))</f>
        <v>41703</v>
      </c>
      <c r="E71" s="13">
        <f>INDEX(C:C,MATCH(D71,C:C,0)+MATCH(1,INDEX(A:A,MATCH(D71+1,C:C,0)):INDEX(A:A,MATCH(D71+1,C:C,0)+10),0))</f>
        <v>41704</v>
      </c>
      <c r="F71" s="13">
        <f>INDEX(C:C,MATCH(E71,C:C,0)+MATCH(1,INDEX(A:A,MATCH(E71+1,C:C,0)):INDEX(A:A,MATCH(E71+1,C:C,0)+10),0))</f>
        <v>41705</v>
      </c>
      <c r="G71" s="13">
        <f>INDEX(C:C,MATCH(F71,C:C,0)+MATCH(1,INDEX(A:A,MATCH(F71+1,C:C,0)):INDEX(A:A,MATCH(F71+1,C:C,0)+10),0))</f>
        <v>41708</v>
      </c>
    </row>
    <row r="72" spans="1:7" x14ac:dyDescent="0.25">
      <c r="A72" s="175">
        <v>1</v>
      </c>
      <c r="B72" s="175">
        <v>20140306</v>
      </c>
      <c r="C72" s="176">
        <v>41704</v>
      </c>
      <c r="D72" s="13">
        <f>INDEX(C:C,ROW(A71)+MATCH(1,INDEX(A:A,ROW(A72)):INDEX(A:A,ROW(A72)+10),0))</f>
        <v>41704</v>
      </c>
      <c r="E72" s="13">
        <f>INDEX(C:C,MATCH(D72,C:C,0)+MATCH(1,INDEX(A:A,MATCH(D72+1,C:C,0)):INDEX(A:A,MATCH(D72+1,C:C,0)+10),0))</f>
        <v>41705</v>
      </c>
      <c r="F72" s="13">
        <f>INDEX(C:C,MATCH(E72,C:C,0)+MATCH(1,INDEX(A:A,MATCH(E72+1,C:C,0)):INDEX(A:A,MATCH(E72+1,C:C,0)+10),0))</f>
        <v>41708</v>
      </c>
      <c r="G72" s="13">
        <f>INDEX(C:C,MATCH(F72,C:C,0)+MATCH(1,INDEX(A:A,MATCH(F72+1,C:C,0)):INDEX(A:A,MATCH(F72+1,C:C,0)+10),0))</f>
        <v>41709</v>
      </c>
    </row>
    <row r="73" spans="1:7" x14ac:dyDescent="0.25">
      <c r="A73" s="175">
        <v>1</v>
      </c>
      <c r="B73" s="175">
        <v>20140307</v>
      </c>
      <c r="C73" s="176">
        <v>41705</v>
      </c>
      <c r="D73" s="13">
        <f>INDEX(C:C,ROW(A72)+MATCH(1,INDEX(A:A,ROW(A73)):INDEX(A:A,ROW(A73)+10),0))</f>
        <v>41705</v>
      </c>
      <c r="E73" s="13">
        <f>INDEX(C:C,MATCH(D73,C:C,0)+MATCH(1,INDEX(A:A,MATCH(D73+1,C:C,0)):INDEX(A:A,MATCH(D73+1,C:C,0)+10),0))</f>
        <v>41708</v>
      </c>
      <c r="F73" s="13">
        <f>INDEX(C:C,MATCH(E73,C:C,0)+MATCH(1,INDEX(A:A,MATCH(E73+1,C:C,0)):INDEX(A:A,MATCH(E73+1,C:C,0)+10),0))</f>
        <v>41709</v>
      </c>
      <c r="G73" s="13">
        <f>INDEX(C:C,MATCH(F73,C:C,0)+MATCH(1,INDEX(A:A,MATCH(F73+1,C:C,0)):INDEX(A:A,MATCH(F73+1,C:C,0)+10),0))</f>
        <v>41710</v>
      </c>
    </row>
    <row r="74" spans="1:7" x14ac:dyDescent="0.25">
      <c r="A74" s="175">
        <v>0</v>
      </c>
      <c r="B74" s="175">
        <v>20140308</v>
      </c>
      <c r="C74" s="176">
        <v>41706</v>
      </c>
      <c r="D74" s="13">
        <f>INDEX(C:C,ROW(A73)+MATCH(1,INDEX(A:A,ROW(A74)):INDEX(A:A,ROW(A74)+10),0))</f>
        <v>41708</v>
      </c>
      <c r="E74" s="13">
        <f>INDEX(C:C,MATCH(D74,C:C,0)+MATCH(1,INDEX(A:A,MATCH(D74+1,C:C,0)):INDEX(A:A,MATCH(D74+1,C:C,0)+10),0))</f>
        <v>41709</v>
      </c>
      <c r="F74" s="13">
        <f>INDEX(C:C,MATCH(E74,C:C,0)+MATCH(1,INDEX(A:A,MATCH(E74+1,C:C,0)):INDEX(A:A,MATCH(E74+1,C:C,0)+10),0))</f>
        <v>41710</v>
      </c>
      <c r="G74" s="13">
        <f>INDEX(C:C,MATCH(F74,C:C,0)+MATCH(1,INDEX(A:A,MATCH(F74+1,C:C,0)):INDEX(A:A,MATCH(F74+1,C:C,0)+10),0))</f>
        <v>41711</v>
      </c>
    </row>
    <row r="75" spans="1:7" x14ac:dyDescent="0.25">
      <c r="A75" s="175">
        <v>0</v>
      </c>
      <c r="B75" s="175">
        <v>20140309</v>
      </c>
      <c r="C75" s="176">
        <v>41707</v>
      </c>
      <c r="D75" s="13">
        <f>INDEX(C:C,ROW(A74)+MATCH(1,INDEX(A:A,ROW(A75)):INDEX(A:A,ROW(A75)+10),0))</f>
        <v>41708</v>
      </c>
      <c r="E75" s="13">
        <f>INDEX(C:C,MATCH(D75,C:C,0)+MATCH(1,INDEX(A:A,MATCH(D75+1,C:C,0)):INDEX(A:A,MATCH(D75+1,C:C,0)+10),0))</f>
        <v>41709</v>
      </c>
      <c r="F75" s="13">
        <f>INDEX(C:C,MATCH(E75,C:C,0)+MATCH(1,INDEX(A:A,MATCH(E75+1,C:C,0)):INDEX(A:A,MATCH(E75+1,C:C,0)+10),0))</f>
        <v>41710</v>
      </c>
      <c r="G75" s="13">
        <f>INDEX(C:C,MATCH(F75,C:C,0)+MATCH(1,INDEX(A:A,MATCH(F75+1,C:C,0)):INDEX(A:A,MATCH(F75+1,C:C,0)+10),0))</f>
        <v>41711</v>
      </c>
    </row>
    <row r="76" spans="1:7" x14ac:dyDescent="0.25">
      <c r="A76" s="175">
        <v>1</v>
      </c>
      <c r="B76" s="175">
        <v>20140310</v>
      </c>
      <c r="C76" s="176">
        <v>41708</v>
      </c>
      <c r="D76" s="13">
        <f>INDEX(C:C,ROW(A75)+MATCH(1,INDEX(A:A,ROW(A76)):INDEX(A:A,ROW(A76)+10),0))</f>
        <v>41708</v>
      </c>
      <c r="E76" s="13">
        <f>INDEX(C:C,MATCH(D76,C:C,0)+MATCH(1,INDEX(A:A,MATCH(D76+1,C:C,0)):INDEX(A:A,MATCH(D76+1,C:C,0)+10),0))</f>
        <v>41709</v>
      </c>
      <c r="F76" s="13">
        <f>INDEX(C:C,MATCH(E76,C:C,0)+MATCH(1,INDEX(A:A,MATCH(E76+1,C:C,0)):INDEX(A:A,MATCH(E76+1,C:C,0)+10),0))</f>
        <v>41710</v>
      </c>
      <c r="G76" s="13">
        <f>INDEX(C:C,MATCH(F76,C:C,0)+MATCH(1,INDEX(A:A,MATCH(F76+1,C:C,0)):INDEX(A:A,MATCH(F76+1,C:C,0)+10),0))</f>
        <v>41711</v>
      </c>
    </row>
    <row r="77" spans="1:7" x14ac:dyDescent="0.25">
      <c r="A77" s="175">
        <v>1</v>
      </c>
      <c r="B77" s="175">
        <v>20140311</v>
      </c>
      <c r="C77" s="176">
        <v>41709</v>
      </c>
      <c r="D77" s="13">
        <f>INDEX(C:C,ROW(A76)+MATCH(1,INDEX(A:A,ROW(A77)):INDEX(A:A,ROW(A77)+10),0))</f>
        <v>41709</v>
      </c>
      <c r="E77" s="13">
        <f>INDEX(C:C,MATCH(D77,C:C,0)+MATCH(1,INDEX(A:A,MATCH(D77+1,C:C,0)):INDEX(A:A,MATCH(D77+1,C:C,0)+10),0))</f>
        <v>41710</v>
      </c>
      <c r="F77" s="13">
        <f>INDEX(C:C,MATCH(E77,C:C,0)+MATCH(1,INDEX(A:A,MATCH(E77+1,C:C,0)):INDEX(A:A,MATCH(E77+1,C:C,0)+10),0))</f>
        <v>41711</v>
      </c>
      <c r="G77" s="13">
        <f>INDEX(C:C,MATCH(F77,C:C,0)+MATCH(1,INDEX(A:A,MATCH(F77+1,C:C,0)):INDEX(A:A,MATCH(F77+1,C:C,0)+10),0))</f>
        <v>41712</v>
      </c>
    </row>
    <row r="78" spans="1:7" x14ac:dyDescent="0.25">
      <c r="A78" s="175">
        <v>1</v>
      </c>
      <c r="B78" s="175">
        <v>20140312</v>
      </c>
      <c r="C78" s="176">
        <v>41710</v>
      </c>
      <c r="D78" s="13">
        <f>INDEX(C:C,ROW(A77)+MATCH(1,INDEX(A:A,ROW(A78)):INDEX(A:A,ROW(A78)+10),0))</f>
        <v>41710</v>
      </c>
      <c r="E78" s="13">
        <f>INDEX(C:C,MATCH(D78,C:C,0)+MATCH(1,INDEX(A:A,MATCH(D78+1,C:C,0)):INDEX(A:A,MATCH(D78+1,C:C,0)+10),0))</f>
        <v>41711</v>
      </c>
      <c r="F78" s="13">
        <f>INDEX(C:C,MATCH(E78,C:C,0)+MATCH(1,INDEX(A:A,MATCH(E78+1,C:C,0)):INDEX(A:A,MATCH(E78+1,C:C,0)+10),0))</f>
        <v>41712</v>
      </c>
      <c r="G78" s="13">
        <f>INDEX(C:C,MATCH(F78,C:C,0)+MATCH(1,INDEX(A:A,MATCH(F78+1,C:C,0)):INDEX(A:A,MATCH(F78+1,C:C,0)+10),0))</f>
        <v>41715</v>
      </c>
    </row>
    <row r="79" spans="1:7" x14ac:dyDescent="0.25">
      <c r="A79" s="175">
        <v>1</v>
      </c>
      <c r="B79" s="175">
        <v>20140313</v>
      </c>
      <c r="C79" s="176">
        <v>41711</v>
      </c>
      <c r="D79" s="13">
        <f>INDEX(C:C,ROW(A78)+MATCH(1,INDEX(A:A,ROW(A79)):INDEX(A:A,ROW(A79)+10),0))</f>
        <v>41711</v>
      </c>
      <c r="E79" s="13">
        <f>INDEX(C:C,MATCH(D79,C:C,0)+MATCH(1,INDEX(A:A,MATCH(D79+1,C:C,0)):INDEX(A:A,MATCH(D79+1,C:C,0)+10),0))</f>
        <v>41712</v>
      </c>
      <c r="F79" s="13">
        <f>INDEX(C:C,MATCH(E79,C:C,0)+MATCH(1,INDEX(A:A,MATCH(E79+1,C:C,0)):INDEX(A:A,MATCH(E79+1,C:C,0)+10),0))</f>
        <v>41715</v>
      </c>
      <c r="G79" s="13">
        <f>INDEX(C:C,MATCH(F79,C:C,0)+MATCH(1,INDEX(A:A,MATCH(F79+1,C:C,0)):INDEX(A:A,MATCH(F79+1,C:C,0)+10),0))</f>
        <v>41716</v>
      </c>
    </row>
    <row r="80" spans="1:7" x14ac:dyDescent="0.25">
      <c r="A80" s="175">
        <v>1</v>
      </c>
      <c r="B80" s="175">
        <v>20140314</v>
      </c>
      <c r="C80" s="176">
        <v>41712</v>
      </c>
      <c r="D80" s="13">
        <f>INDEX(C:C,ROW(A79)+MATCH(1,INDEX(A:A,ROW(A80)):INDEX(A:A,ROW(A80)+10),0))</f>
        <v>41712</v>
      </c>
      <c r="E80" s="13">
        <f>INDEX(C:C,MATCH(D80,C:C,0)+MATCH(1,INDEX(A:A,MATCH(D80+1,C:C,0)):INDEX(A:A,MATCH(D80+1,C:C,0)+10),0))</f>
        <v>41715</v>
      </c>
      <c r="F80" s="13">
        <f>INDEX(C:C,MATCH(E80,C:C,0)+MATCH(1,INDEX(A:A,MATCH(E80+1,C:C,0)):INDEX(A:A,MATCH(E80+1,C:C,0)+10),0))</f>
        <v>41716</v>
      </c>
      <c r="G80" s="13">
        <f>INDEX(C:C,MATCH(F80,C:C,0)+MATCH(1,INDEX(A:A,MATCH(F80+1,C:C,0)):INDEX(A:A,MATCH(F80+1,C:C,0)+10),0))</f>
        <v>41717</v>
      </c>
    </row>
    <row r="81" spans="1:7" x14ac:dyDescent="0.25">
      <c r="A81" s="175">
        <v>0</v>
      </c>
      <c r="B81" s="175">
        <v>20140315</v>
      </c>
      <c r="C81" s="176">
        <v>41713</v>
      </c>
      <c r="D81" s="13">
        <f>INDEX(C:C,ROW(A80)+MATCH(1,INDEX(A:A,ROW(A81)):INDEX(A:A,ROW(A81)+10),0))</f>
        <v>41715</v>
      </c>
      <c r="E81" s="13">
        <f>INDEX(C:C,MATCH(D81,C:C,0)+MATCH(1,INDEX(A:A,MATCH(D81+1,C:C,0)):INDEX(A:A,MATCH(D81+1,C:C,0)+10),0))</f>
        <v>41716</v>
      </c>
      <c r="F81" s="13">
        <f>INDEX(C:C,MATCH(E81,C:C,0)+MATCH(1,INDEX(A:A,MATCH(E81+1,C:C,0)):INDEX(A:A,MATCH(E81+1,C:C,0)+10),0))</f>
        <v>41717</v>
      </c>
      <c r="G81" s="13">
        <f>INDEX(C:C,MATCH(F81,C:C,0)+MATCH(1,INDEX(A:A,MATCH(F81+1,C:C,0)):INDEX(A:A,MATCH(F81+1,C:C,0)+10),0))</f>
        <v>41718</v>
      </c>
    </row>
    <row r="82" spans="1:7" x14ac:dyDescent="0.25">
      <c r="A82" s="175">
        <v>0</v>
      </c>
      <c r="B82" s="175">
        <v>20140316</v>
      </c>
      <c r="C82" s="176">
        <v>41714</v>
      </c>
      <c r="D82" s="13">
        <f>INDEX(C:C,ROW(A81)+MATCH(1,INDEX(A:A,ROW(A82)):INDEX(A:A,ROW(A82)+10),0))</f>
        <v>41715</v>
      </c>
      <c r="E82" s="13">
        <f>INDEX(C:C,MATCH(D82,C:C,0)+MATCH(1,INDEX(A:A,MATCH(D82+1,C:C,0)):INDEX(A:A,MATCH(D82+1,C:C,0)+10),0))</f>
        <v>41716</v>
      </c>
      <c r="F82" s="13">
        <f>INDEX(C:C,MATCH(E82,C:C,0)+MATCH(1,INDEX(A:A,MATCH(E82+1,C:C,0)):INDEX(A:A,MATCH(E82+1,C:C,0)+10),0))</f>
        <v>41717</v>
      </c>
      <c r="G82" s="13">
        <f>INDEX(C:C,MATCH(F82,C:C,0)+MATCH(1,INDEX(A:A,MATCH(F82+1,C:C,0)):INDEX(A:A,MATCH(F82+1,C:C,0)+10),0))</f>
        <v>41718</v>
      </c>
    </row>
    <row r="83" spans="1:7" x14ac:dyDescent="0.25">
      <c r="A83" s="175">
        <v>1</v>
      </c>
      <c r="B83" s="175">
        <v>20140317</v>
      </c>
      <c r="C83" s="176">
        <v>41715</v>
      </c>
      <c r="D83" s="13">
        <f>INDEX(C:C,ROW(A82)+MATCH(1,INDEX(A:A,ROW(A83)):INDEX(A:A,ROW(A83)+10),0))</f>
        <v>41715</v>
      </c>
      <c r="E83" s="13">
        <f>INDEX(C:C,MATCH(D83,C:C,0)+MATCH(1,INDEX(A:A,MATCH(D83+1,C:C,0)):INDEX(A:A,MATCH(D83+1,C:C,0)+10),0))</f>
        <v>41716</v>
      </c>
      <c r="F83" s="13">
        <f>INDEX(C:C,MATCH(E83,C:C,0)+MATCH(1,INDEX(A:A,MATCH(E83+1,C:C,0)):INDEX(A:A,MATCH(E83+1,C:C,0)+10),0))</f>
        <v>41717</v>
      </c>
      <c r="G83" s="13">
        <f>INDEX(C:C,MATCH(F83,C:C,0)+MATCH(1,INDEX(A:A,MATCH(F83+1,C:C,0)):INDEX(A:A,MATCH(F83+1,C:C,0)+10),0))</f>
        <v>41718</v>
      </c>
    </row>
    <row r="84" spans="1:7" x14ac:dyDescent="0.25">
      <c r="A84" s="175">
        <v>1</v>
      </c>
      <c r="B84" s="175">
        <v>20140318</v>
      </c>
      <c r="C84" s="176">
        <v>41716</v>
      </c>
      <c r="D84" s="13">
        <f>INDEX(C:C,ROW(A83)+MATCH(1,INDEX(A:A,ROW(A84)):INDEX(A:A,ROW(A84)+10),0))</f>
        <v>41716</v>
      </c>
      <c r="E84" s="13">
        <f>INDEX(C:C,MATCH(D84,C:C,0)+MATCH(1,INDEX(A:A,MATCH(D84+1,C:C,0)):INDEX(A:A,MATCH(D84+1,C:C,0)+10),0))</f>
        <v>41717</v>
      </c>
      <c r="F84" s="13">
        <f>INDEX(C:C,MATCH(E84,C:C,0)+MATCH(1,INDEX(A:A,MATCH(E84+1,C:C,0)):INDEX(A:A,MATCH(E84+1,C:C,0)+10),0))</f>
        <v>41718</v>
      </c>
      <c r="G84" s="13">
        <f>INDEX(C:C,MATCH(F84,C:C,0)+MATCH(1,INDEX(A:A,MATCH(F84+1,C:C,0)):INDEX(A:A,MATCH(F84+1,C:C,0)+10),0))</f>
        <v>41719</v>
      </c>
    </row>
    <row r="85" spans="1:7" x14ac:dyDescent="0.25">
      <c r="A85" s="175">
        <v>1</v>
      </c>
      <c r="B85" s="175">
        <v>20140319</v>
      </c>
      <c r="C85" s="176">
        <v>41717</v>
      </c>
      <c r="D85" s="13">
        <f>INDEX(C:C,ROW(A84)+MATCH(1,INDEX(A:A,ROW(A85)):INDEX(A:A,ROW(A85)+10),0))</f>
        <v>41717</v>
      </c>
      <c r="E85" s="13">
        <f>INDEX(C:C,MATCH(D85,C:C,0)+MATCH(1,INDEX(A:A,MATCH(D85+1,C:C,0)):INDEX(A:A,MATCH(D85+1,C:C,0)+10),0))</f>
        <v>41718</v>
      </c>
      <c r="F85" s="13">
        <f>INDEX(C:C,MATCH(E85,C:C,0)+MATCH(1,INDEX(A:A,MATCH(E85+1,C:C,0)):INDEX(A:A,MATCH(E85+1,C:C,0)+10),0))</f>
        <v>41719</v>
      </c>
      <c r="G85" s="13">
        <f>INDEX(C:C,MATCH(F85,C:C,0)+MATCH(1,INDEX(A:A,MATCH(F85+1,C:C,0)):INDEX(A:A,MATCH(F85+1,C:C,0)+10),0))</f>
        <v>41722</v>
      </c>
    </row>
    <row r="86" spans="1:7" x14ac:dyDescent="0.25">
      <c r="A86" s="175">
        <v>1</v>
      </c>
      <c r="B86" s="175">
        <v>20140320</v>
      </c>
      <c r="C86" s="176">
        <v>41718</v>
      </c>
      <c r="D86" s="13">
        <f>INDEX(C:C,ROW(A85)+MATCH(1,INDEX(A:A,ROW(A86)):INDEX(A:A,ROW(A86)+10),0))</f>
        <v>41718</v>
      </c>
      <c r="E86" s="13">
        <f>INDEX(C:C,MATCH(D86,C:C,0)+MATCH(1,INDEX(A:A,MATCH(D86+1,C:C,0)):INDEX(A:A,MATCH(D86+1,C:C,0)+10),0))</f>
        <v>41719</v>
      </c>
      <c r="F86" s="13">
        <f>INDEX(C:C,MATCH(E86,C:C,0)+MATCH(1,INDEX(A:A,MATCH(E86+1,C:C,0)):INDEX(A:A,MATCH(E86+1,C:C,0)+10),0))</f>
        <v>41722</v>
      </c>
      <c r="G86" s="13">
        <f>INDEX(C:C,MATCH(F86,C:C,0)+MATCH(1,INDEX(A:A,MATCH(F86+1,C:C,0)):INDEX(A:A,MATCH(F86+1,C:C,0)+10),0))</f>
        <v>41723</v>
      </c>
    </row>
    <row r="87" spans="1:7" x14ac:dyDescent="0.25">
      <c r="A87" s="175">
        <v>1</v>
      </c>
      <c r="B87" s="175">
        <v>20140321</v>
      </c>
      <c r="C87" s="176">
        <v>41719</v>
      </c>
      <c r="D87" s="13">
        <f>INDEX(C:C,ROW(A86)+MATCH(1,INDEX(A:A,ROW(A87)):INDEX(A:A,ROW(A87)+10),0))</f>
        <v>41719</v>
      </c>
      <c r="E87" s="13">
        <f>INDEX(C:C,MATCH(D87,C:C,0)+MATCH(1,INDEX(A:A,MATCH(D87+1,C:C,0)):INDEX(A:A,MATCH(D87+1,C:C,0)+10),0))</f>
        <v>41722</v>
      </c>
      <c r="F87" s="13">
        <f>INDEX(C:C,MATCH(E87,C:C,0)+MATCH(1,INDEX(A:A,MATCH(E87+1,C:C,0)):INDEX(A:A,MATCH(E87+1,C:C,0)+10),0))</f>
        <v>41723</v>
      </c>
      <c r="G87" s="13">
        <f>INDEX(C:C,MATCH(F87,C:C,0)+MATCH(1,INDEX(A:A,MATCH(F87+1,C:C,0)):INDEX(A:A,MATCH(F87+1,C:C,0)+10),0))</f>
        <v>41724</v>
      </c>
    </row>
    <row r="88" spans="1:7" x14ac:dyDescent="0.25">
      <c r="A88" s="175">
        <v>0</v>
      </c>
      <c r="B88" s="175">
        <v>20140322</v>
      </c>
      <c r="C88" s="176">
        <v>41720</v>
      </c>
      <c r="D88" s="13">
        <f>INDEX(C:C,ROW(A87)+MATCH(1,INDEX(A:A,ROW(A88)):INDEX(A:A,ROW(A88)+10),0))</f>
        <v>41722</v>
      </c>
      <c r="E88" s="13">
        <f>INDEX(C:C,MATCH(D88,C:C,0)+MATCH(1,INDEX(A:A,MATCH(D88+1,C:C,0)):INDEX(A:A,MATCH(D88+1,C:C,0)+10),0))</f>
        <v>41723</v>
      </c>
      <c r="F88" s="13">
        <f>INDEX(C:C,MATCH(E88,C:C,0)+MATCH(1,INDEX(A:A,MATCH(E88+1,C:C,0)):INDEX(A:A,MATCH(E88+1,C:C,0)+10),0))</f>
        <v>41724</v>
      </c>
      <c r="G88" s="13">
        <f>INDEX(C:C,MATCH(F88,C:C,0)+MATCH(1,INDEX(A:A,MATCH(F88+1,C:C,0)):INDEX(A:A,MATCH(F88+1,C:C,0)+10),0))</f>
        <v>41725</v>
      </c>
    </row>
    <row r="89" spans="1:7" x14ac:dyDescent="0.25">
      <c r="A89" s="175">
        <v>0</v>
      </c>
      <c r="B89" s="175">
        <v>20140323</v>
      </c>
      <c r="C89" s="176">
        <v>41721</v>
      </c>
      <c r="D89" s="13">
        <f>INDEX(C:C,ROW(A88)+MATCH(1,INDEX(A:A,ROW(A89)):INDEX(A:A,ROW(A89)+10),0))</f>
        <v>41722</v>
      </c>
      <c r="E89" s="13">
        <f>INDEX(C:C,MATCH(D89,C:C,0)+MATCH(1,INDEX(A:A,MATCH(D89+1,C:C,0)):INDEX(A:A,MATCH(D89+1,C:C,0)+10),0))</f>
        <v>41723</v>
      </c>
      <c r="F89" s="13">
        <f>INDEX(C:C,MATCH(E89,C:C,0)+MATCH(1,INDEX(A:A,MATCH(E89+1,C:C,0)):INDEX(A:A,MATCH(E89+1,C:C,0)+10),0))</f>
        <v>41724</v>
      </c>
      <c r="G89" s="13">
        <f>INDEX(C:C,MATCH(F89,C:C,0)+MATCH(1,INDEX(A:A,MATCH(F89+1,C:C,0)):INDEX(A:A,MATCH(F89+1,C:C,0)+10),0))</f>
        <v>41725</v>
      </c>
    </row>
    <row r="90" spans="1:7" x14ac:dyDescent="0.25">
      <c r="A90" s="175">
        <v>1</v>
      </c>
      <c r="B90" s="175">
        <v>20140324</v>
      </c>
      <c r="C90" s="176">
        <v>41722</v>
      </c>
      <c r="D90" s="13">
        <f>INDEX(C:C,ROW(A89)+MATCH(1,INDEX(A:A,ROW(A90)):INDEX(A:A,ROW(A90)+10),0))</f>
        <v>41722</v>
      </c>
      <c r="E90" s="13">
        <f>INDEX(C:C,MATCH(D90,C:C,0)+MATCH(1,INDEX(A:A,MATCH(D90+1,C:C,0)):INDEX(A:A,MATCH(D90+1,C:C,0)+10),0))</f>
        <v>41723</v>
      </c>
      <c r="F90" s="13">
        <f>INDEX(C:C,MATCH(E90,C:C,0)+MATCH(1,INDEX(A:A,MATCH(E90+1,C:C,0)):INDEX(A:A,MATCH(E90+1,C:C,0)+10),0))</f>
        <v>41724</v>
      </c>
      <c r="G90" s="13">
        <f>INDEX(C:C,MATCH(F90,C:C,0)+MATCH(1,INDEX(A:A,MATCH(F90+1,C:C,0)):INDEX(A:A,MATCH(F90+1,C:C,0)+10),0))</f>
        <v>41725</v>
      </c>
    </row>
    <row r="91" spans="1:7" x14ac:dyDescent="0.25">
      <c r="A91" s="175">
        <v>1</v>
      </c>
      <c r="B91" s="175">
        <v>20140325</v>
      </c>
      <c r="C91" s="176">
        <v>41723</v>
      </c>
      <c r="D91" s="13">
        <f>INDEX(C:C,ROW(A90)+MATCH(1,INDEX(A:A,ROW(A91)):INDEX(A:A,ROW(A91)+10),0))</f>
        <v>41723</v>
      </c>
      <c r="E91" s="13">
        <f>INDEX(C:C,MATCH(D91,C:C,0)+MATCH(1,INDEX(A:A,MATCH(D91+1,C:C,0)):INDEX(A:A,MATCH(D91+1,C:C,0)+10),0))</f>
        <v>41724</v>
      </c>
      <c r="F91" s="13">
        <f>INDEX(C:C,MATCH(E91,C:C,0)+MATCH(1,INDEX(A:A,MATCH(E91+1,C:C,0)):INDEX(A:A,MATCH(E91+1,C:C,0)+10),0))</f>
        <v>41725</v>
      </c>
      <c r="G91" s="13">
        <f>INDEX(C:C,MATCH(F91,C:C,0)+MATCH(1,INDEX(A:A,MATCH(F91+1,C:C,0)):INDEX(A:A,MATCH(F91+1,C:C,0)+10),0))</f>
        <v>41726</v>
      </c>
    </row>
    <row r="92" spans="1:7" x14ac:dyDescent="0.25">
      <c r="A92" s="175">
        <v>1</v>
      </c>
      <c r="B92" s="175">
        <v>20140326</v>
      </c>
      <c r="C92" s="176">
        <v>41724</v>
      </c>
      <c r="D92" s="13">
        <f>INDEX(C:C,ROW(A91)+MATCH(1,INDEX(A:A,ROW(A92)):INDEX(A:A,ROW(A92)+10),0))</f>
        <v>41724</v>
      </c>
      <c r="E92" s="13">
        <f>INDEX(C:C,MATCH(D92,C:C,0)+MATCH(1,INDEX(A:A,MATCH(D92+1,C:C,0)):INDEX(A:A,MATCH(D92+1,C:C,0)+10),0))</f>
        <v>41725</v>
      </c>
      <c r="F92" s="13">
        <f>INDEX(C:C,MATCH(E92,C:C,0)+MATCH(1,INDEX(A:A,MATCH(E92+1,C:C,0)):INDEX(A:A,MATCH(E92+1,C:C,0)+10),0))</f>
        <v>41726</v>
      </c>
      <c r="G92" s="13">
        <f>INDEX(C:C,MATCH(F92,C:C,0)+MATCH(1,INDEX(A:A,MATCH(F92+1,C:C,0)):INDEX(A:A,MATCH(F92+1,C:C,0)+10),0))</f>
        <v>41729</v>
      </c>
    </row>
    <row r="93" spans="1:7" x14ac:dyDescent="0.25">
      <c r="A93" s="175">
        <v>1</v>
      </c>
      <c r="B93" s="175">
        <v>20140327</v>
      </c>
      <c r="C93" s="176">
        <v>41725</v>
      </c>
      <c r="D93" s="13">
        <f>INDEX(C:C,ROW(A92)+MATCH(1,INDEX(A:A,ROW(A93)):INDEX(A:A,ROW(A93)+10),0))</f>
        <v>41725</v>
      </c>
      <c r="E93" s="13">
        <f>INDEX(C:C,MATCH(D93,C:C,0)+MATCH(1,INDEX(A:A,MATCH(D93+1,C:C,0)):INDEX(A:A,MATCH(D93+1,C:C,0)+10),0))</f>
        <v>41726</v>
      </c>
      <c r="F93" s="13">
        <f>INDEX(C:C,MATCH(E93,C:C,0)+MATCH(1,INDEX(A:A,MATCH(E93+1,C:C,0)):INDEX(A:A,MATCH(E93+1,C:C,0)+10),0))</f>
        <v>41729</v>
      </c>
      <c r="G93" s="13">
        <f>INDEX(C:C,MATCH(F93,C:C,0)+MATCH(1,INDEX(A:A,MATCH(F93+1,C:C,0)):INDEX(A:A,MATCH(F93+1,C:C,0)+10),0))</f>
        <v>41730</v>
      </c>
    </row>
    <row r="94" spans="1:7" x14ac:dyDescent="0.25">
      <c r="A94" s="175">
        <v>1</v>
      </c>
      <c r="B94" s="175">
        <v>20140328</v>
      </c>
      <c r="C94" s="176">
        <v>41726</v>
      </c>
      <c r="D94" s="13">
        <f>INDEX(C:C,ROW(A93)+MATCH(1,INDEX(A:A,ROW(A94)):INDEX(A:A,ROW(A94)+10),0))</f>
        <v>41726</v>
      </c>
      <c r="E94" s="13">
        <f>INDEX(C:C,MATCH(D94,C:C,0)+MATCH(1,INDEX(A:A,MATCH(D94+1,C:C,0)):INDEX(A:A,MATCH(D94+1,C:C,0)+10),0))</f>
        <v>41729</v>
      </c>
      <c r="F94" s="13">
        <f>INDEX(C:C,MATCH(E94,C:C,0)+MATCH(1,INDEX(A:A,MATCH(E94+1,C:C,0)):INDEX(A:A,MATCH(E94+1,C:C,0)+10),0))</f>
        <v>41730</v>
      </c>
      <c r="G94" s="13">
        <f>INDEX(C:C,MATCH(F94,C:C,0)+MATCH(1,INDEX(A:A,MATCH(F94+1,C:C,0)):INDEX(A:A,MATCH(F94+1,C:C,0)+10),0))</f>
        <v>41731</v>
      </c>
    </row>
    <row r="95" spans="1:7" x14ac:dyDescent="0.25">
      <c r="A95" s="175">
        <v>0</v>
      </c>
      <c r="B95" s="175">
        <v>20140329</v>
      </c>
      <c r="C95" s="176">
        <v>41727</v>
      </c>
      <c r="D95" s="13">
        <f>INDEX(C:C,ROW(A94)+MATCH(1,INDEX(A:A,ROW(A95)):INDEX(A:A,ROW(A95)+10),0))</f>
        <v>41729</v>
      </c>
      <c r="E95" s="13">
        <f>INDEX(C:C,MATCH(D95,C:C,0)+MATCH(1,INDEX(A:A,MATCH(D95+1,C:C,0)):INDEX(A:A,MATCH(D95+1,C:C,0)+10),0))</f>
        <v>41730</v>
      </c>
      <c r="F95" s="13">
        <f>INDEX(C:C,MATCH(E95,C:C,0)+MATCH(1,INDEX(A:A,MATCH(E95+1,C:C,0)):INDEX(A:A,MATCH(E95+1,C:C,0)+10),0))</f>
        <v>41731</v>
      </c>
      <c r="G95" s="13">
        <f>INDEX(C:C,MATCH(F95,C:C,0)+MATCH(1,INDEX(A:A,MATCH(F95+1,C:C,0)):INDEX(A:A,MATCH(F95+1,C:C,0)+10),0))</f>
        <v>41732</v>
      </c>
    </row>
    <row r="96" spans="1:7" x14ac:dyDescent="0.25">
      <c r="A96" s="175">
        <v>0</v>
      </c>
      <c r="B96" s="175">
        <v>20140330</v>
      </c>
      <c r="C96" s="176">
        <v>41728</v>
      </c>
      <c r="D96" s="13">
        <f>INDEX(C:C,ROW(A95)+MATCH(1,INDEX(A:A,ROW(A96)):INDEX(A:A,ROW(A96)+10),0))</f>
        <v>41729</v>
      </c>
      <c r="E96" s="13">
        <f>INDEX(C:C,MATCH(D96,C:C,0)+MATCH(1,INDEX(A:A,MATCH(D96+1,C:C,0)):INDEX(A:A,MATCH(D96+1,C:C,0)+10),0))</f>
        <v>41730</v>
      </c>
      <c r="F96" s="13">
        <f>INDEX(C:C,MATCH(E96,C:C,0)+MATCH(1,INDEX(A:A,MATCH(E96+1,C:C,0)):INDEX(A:A,MATCH(E96+1,C:C,0)+10),0))</f>
        <v>41731</v>
      </c>
      <c r="G96" s="13">
        <f>INDEX(C:C,MATCH(F96,C:C,0)+MATCH(1,INDEX(A:A,MATCH(F96+1,C:C,0)):INDEX(A:A,MATCH(F96+1,C:C,0)+10),0))</f>
        <v>41732</v>
      </c>
    </row>
    <row r="97" spans="1:7" x14ac:dyDescent="0.25">
      <c r="A97" s="175">
        <v>1</v>
      </c>
      <c r="B97" s="175">
        <v>20140331</v>
      </c>
      <c r="C97" s="176">
        <v>41729</v>
      </c>
      <c r="D97" s="13">
        <f>INDEX(C:C,ROW(A96)+MATCH(1,INDEX(A:A,ROW(A97)):INDEX(A:A,ROW(A97)+10),0))</f>
        <v>41729</v>
      </c>
      <c r="E97" s="13">
        <f>INDEX(C:C,MATCH(D97,C:C,0)+MATCH(1,INDEX(A:A,MATCH(D97+1,C:C,0)):INDEX(A:A,MATCH(D97+1,C:C,0)+10),0))</f>
        <v>41730</v>
      </c>
      <c r="F97" s="13">
        <f>INDEX(C:C,MATCH(E97,C:C,0)+MATCH(1,INDEX(A:A,MATCH(E97+1,C:C,0)):INDEX(A:A,MATCH(E97+1,C:C,0)+10),0))</f>
        <v>41731</v>
      </c>
      <c r="G97" s="13">
        <f>INDEX(C:C,MATCH(F97,C:C,0)+MATCH(1,INDEX(A:A,MATCH(F97+1,C:C,0)):INDEX(A:A,MATCH(F97+1,C:C,0)+10),0))</f>
        <v>41732</v>
      </c>
    </row>
    <row r="98" spans="1:7" x14ac:dyDescent="0.25">
      <c r="A98" s="175">
        <v>1</v>
      </c>
      <c r="B98" s="175">
        <v>20140401</v>
      </c>
      <c r="C98" s="176">
        <v>41730</v>
      </c>
      <c r="D98" s="13">
        <f>INDEX(C:C,ROW(A97)+MATCH(1,INDEX(A:A,ROW(A98)):INDEX(A:A,ROW(A98)+10),0))</f>
        <v>41730</v>
      </c>
      <c r="E98" s="13">
        <f>INDEX(C:C,MATCH(D98,C:C,0)+MATCH(1,INDEX(A:A,MATCH(D98+1,C:C,0)):INDEX(A:A,MATCH(D98+1,C:C,0)+10),0))</f>
        <v>41731</v>
      </c>
      <c r="F98" s="13">
        <f>INDEX(C:C,MATCH(E98,C:C,0)+MATCH(1,INDEX(A:A,MATCH(E98+1,C:C,0)):INDEX(A:A,MATCH(E98+1,C:C,0)+10),0))</f>
        <v>41732</v>
      </c>
      <c r="G98" s="13">
        <f>INDEX(C:C,MATCH(F98,C:C,0)+MATCH(1,INDEX(A:A,MATCH(F98+1,C:C,0)):INDEX(A:A,MATCH(F98+1,C:C,0)+10),0))</f>
        <v>41733</v>
      </c>
    </row>
    <row r="99" spans="1:7" x14ac:dyDescent="0.25">
      <c r="A99" s="175">
        <v>1</v>
      </c>
      <c r="B99" s="175">
        <v>20140402</v>
      </c>
      <c r="C99" s="176">
        <v>41731</v>
      </c>
      <c r="D99" s="13">
        <f>INDEX(C:C,ROW(A98)+MATCH(1,INDEX(A:A,ROW(A99)):INDEX(A:A,ROW(A99)+10),0))</f>
        <v>41731</v>
      </c>
      <c r="E99" s="13">
        <f>INDEX(C:C,MATCH(D99,C:C,0)+MATCH(1,INDEX(A:A,MATCH(D99+1,C:C,0)):INDEX(A:A,MATCH(D99+1,C:C,0)+10),0))</f>
        <v>41732</v>
      </c>
      <c r="F99" s="13">
        <f>INDEX(C:C,MATCH(E99,C:C,0)+MATCH(1,INDEX(A:A,MATCH(E99+1,C:C,0)):INDEX(A:A,MATCH(E99+1,C:C,0)+10),0))</f>
        <v>41733</v>
      </c>
      <c r="G99" s="13">
        <f>INDEX(C:C,MATCH(F99,C:C,0)+MATCH(1,INDEX(A:A,MATCH(F99+1,C:C,0)):INDEX(A:A,MATCH(F99+1,C:C,0)+10),0))</f>
        <v>41736</v>
      </c>
    </row>
    <row r="100" spans="1:7" x14ac:dyDescent="0.25">
      <c r="A100" s="175">
        <v>1</v>
      </c>
      <c r="B100" s="175">
        <v>20140403</v>
      </c>
      <c r="C100" s="176">
        <v>41732</v>
      </c>
      <c r="D100" s="13">
        <f>INDEX(C:C,ROW(A99)+MATCH(1,INDEX(A:A,ROW(A100)):INDEX(A:A,ROW(A100)+10),0))</f>
        <v>41732</v>
      </c>
      <c r="E100" s="13">
        <f>INDEX(C:C,MATCH(D100,C:C,0)+MATCH(1,INDEX(A:A,MATCH(D100+1,C:C,0)):INDEX(A:A,MATCH(D100+1,C:C,0)+10),0))</f>
        <v>41733</v>
      </c>
      <c r="F100" s="13">
        <f>INDEX(C:C,MATCH(E100,C:C,0)+MATCH(1,INDEX(A:A,MATCH(E100+1,C:C,0)):INDEX(A:A,MATCH(E100+1,C:C,0)+10),0))</f>
        <v>41736</v>
      </c>
      <c r="G100" s="13">
        <f>INDEX(C:C,MATCH(F100,C:C,0)+MATCH(1,INDEX(A:A,MATCH(F100+1,C:C,0)):INDEX(A:A,MATCH(F100+1,C:C,0)+10),0))</f>
        <v>41737</v>
      </c>
    </row>
    <row r="101" spans="1:7" x14ac:dyDescent="0.25">
      <c r="A101" s="175">
        <v>1</v>
      </c>
      <c r="B101" s="175">
        <v>20140404</v>
      </c>
      <c r="C101" s="176">
        <v>41733</v>
      </c>
      <c r="D101" s="13">
        <f>INDEX(C:C,ROW(A100)+MATCH(1,INDEX(A:A,ROW(A101)):INDEX(A:A,ROW(A101)+10),0))</f>
        <v>41733</v>
      </c>
      <c r="E101" s="13">
        <f>INDEX(C:C,MATCH(D101,C:C,0)+MATCH(1,INDEX(A:A,MATCH(D101+1,C:C,0)):INDEX(A:A,MATCH(D101+1,C:C,0)+10),0))</f>
        <v>41736</v>
      </c>
      <c r="F101" s="13">
        <f>INDEX(C:C,MATCH(E101,C:C,0)+MATCH(1,INDEX(A:A,MATCH(E101+1,C:C,0)):INDEX(A:A,MATCH(E101+1,C:C,0)+10),0))</f>
        <v>41737</v>
      </c>
      <c r="G101" s="13">
        <f>INDEX(C:C,MATCH(F101,C:C,0)+MATCH(1,INDEX(A:A,MATCH(F101+1,C:C,0)):INDEX(A:A,MATCH(F101+1,C:C,0)+10),0))</f>
        <v>41738</v>
      </c>
    </row>
    <row r="102" spans="1:7" x14ac:dyDescent="0.25">
      <c r="A102" s="175">
        <v>0</v>
      </c>
      <c r="B102" s="175">
        <v>20140405</v>
      </c>
      <c r="C102" s="176">
        <v>41734</v>
      </c>
      <c r="D102" s="13">
        <f>INDEX(C:C,ROW(A101)+MATCH(1,INDEX(A:A,ROW(A102)):INDEX(A:A,ROW(A102)+10),0))</f>
        <v>41736</v>
      </c>
      <c r="E102" s="13">
        <f>INDEX(C:C,MATCH(D102,C:C,0)+MATCH(1,INDEX(A:A,MATCH(D102+1,C:C,0)):INDEX(A:A,MATCH(D102+1,C:C,0)+10),0))</f>
        <v>41737</v>
      </c>
      <c r="F102" s="13">
        <f>INDEX(C:C,MATCH(E102,C:C,0)+MATCH(1,INDEX(A:A,MATCH(E102+1,C:C,0)):INDEX(A:A,MATCH(E102+1,C:C,0)+10),0))</f>
        <v>41738</v>
      </c>
      <c r="G102" s="13">
        <f>INDEX(C:C,MATCH(F102,C:C,0)+MATCH(1,INDEX(A:A,MATCH(F102+1,C:C,0)):INDEX(A:A,MATCH(F102+1,C:C,0)+10),0))</f>
        <v>41739</v>
      </c>
    </row>
    <row r="103" spans="1:7" x14ac:dyDescent="0.25">
      <c r="A103" s="175">
        <v>0</v>
      </c>
      <c r="B103" s="175">
        <v>20140406</v>
      </c>
      <c r="C103" s="176">
        <v>41735</v>
      </c>
      <c r="D103" s="13">
        <f>INDEX(C:C,ROW(A102)+MATCH(1,INDEX(A:A,ROW(A103)):INDEX(A:A,ROW(A103)+10),0))</f>
        <v>41736</v>
      </c>
      <c r="E103" s="13">
        <f>INDEX(C:C,MATCH(D103,C:C,0)+MATCH(1,INDEX(A:A,MATCH(D103+1,C:C,0)):INDEX(A:A,MATCH(D103+1,C:C,0)+10),0))</f>
        <v>41737</v>
      </c>
      <c r="F103" s="13">
        <f>INDEX(C:C,MATCH(E103,C:C,0)+MATCH(1,INDEX(A:A,MATCH(E103+1,C:C,0)):INDEX(A:A,MATCH(E103+1,C:C,0)+10),0))</f>
        <v>41738</v>
      </c>
      <c r="G103" s="13">
        <f>INDEX(C:C,MATCH(F103,C:C,0)+MATCH(1,INDEX(A:A,MATCH(F103+1,C:C,0)):INDEX(A:A,MATCH(F103+1,C:C,0)+10),0))</f>
        <v>41739</v>
      </c>
    </row>
    <row r="104" spans="1:7" x14ac:dyDescent="0.25">
      <c r="A104" s="175">
        <v>1</v>
      </c>
      <c r="B104" s="175">
        <v>20140407</v>
      </c>
      <c r="C104" s="176">
        <v>41736</v>
      </c>
      <c r="D104" s="13">
        <f>INDEX(C:C,ROW(A103)+MATCH(1,INDEX(A:A,ROW(A104)):INDEX(A:A,ROW(A104)+10),0))</f>
        <v>41736</v>
      </c>
      <c r="E104" s="13">
        <f>INDEX(C:C,MATCH(D104,C:C,0)+MATCH(1,INDEX(A:A,MATCH(D104+1,C:C,0)):INDEX(A:A,MATCH(D104+1,C:C,0)+10),0))</f>
        <v>41737</v>
      </c>
      <c r="F104" s="13">
        <f>INDEX(C:C,MATCH(E104,C:C,0)+MATCH(1,INDEX(A:A,MATCH(E104+1,C:C,0)):INDEX(A:A,MATCH(E104+1,C:C,0)+10),0))</f>
        <v>41738</v>
      </c>
      <c r="G104" s="13">
        <f>INDEX(C:C,MATCH(F104,C:C,0)+MATCH(1,INDEX(A:A,MATCH(F104+1,C:C,0)):INDEX(A:A,MATCH(F104+1,C:C,0)+10),0))</f>
        <v>41739</v>
      </c>
    </row>
    <row r="105" spans="1:7" x14ac:dyDescent="0.25">
      <c r="A105" s="175">
        <v>1</v>
      </c>
      <c r="B105" s="175">
        <v>20140408</v>
      </c>
      <c r="C105" s="176">
        <v>41737</v>
      </c>
      <c r="D105" s="13">
        <f>INDEX(C:C,ROW(A104)+MATCH(1,INDEX(A:A,ROW(A105)):INDEX(A:A,ROW(A105)+10),0))</f>
        <v>41737</v>
      </c>
      <c r="E105" s="13">
        <f>INDEX(C:C,MATCH(D105,C:C,0)+MATCH(1,INDEX(A:A,MATCH(D105+1,C:C,0)):INDEX(A:A,MATCH(D105+1,C:C,0)+10),0))</f>
        <v>41738</v>
      </c>
      <c r="F105" s="13">
        <f>INDEX(C:C,MATCH(E105,C:C,0)+MATCH(1,INDEX(A:A,MATCH(E105+1,C:C,0)):INDEX(A:A,MATCH(E105+1,C:C,0)+10),0))</f>
        <v>41739</v>
      </c>
      <c r="G105" s="13">
        <f>INDEX(C:C,MATCH(F105,C:C,0)+MATCH(1,INDEX(A:A,MATCH(F105+1,C:C,0)):INDEX(A:A,MATCH(F105+1,C:C,0)+10),0))</f>
        <v>41740</v>
      </c>
    </row>
    <row r="106" spans="1:7" x14ac:dyDescent="0.25">
      <c r="A106" s="175">
        <v>1</v>
      </c>
      <c r="B106" s="175">
        <v>20140409</v>
      </c>
      <c r="C106" s="176">
        <v>41738</v>
      </c>
      <c r="D106" s="13">
        <f>INDEX(C:C,ROW(A105)+MATCH(1,INDEX(A:A,ROW(A106)):INDEX(A:A,ROW(A106)+10),0))</f>
        <v>41738</v>
      </c>
      <c r="E106" s="13">
        <f>INDEX(C:C,MATCH(D106,C:C,0)+MATCH(1,INDEX(A:A,MATCH(D106+1,C:C,0)):INDEX(A:A,MATCH(D106+1,C:C,0)+10),0))</f>
        <v>41739</v>
      </c>
      <c r="F106" s="13">
        <f>INDEX(C:C,MATCH(E106,C:C,0)+MATCH(1,INDEX(A:A,MATCH(E106+1,C:C,0)):INDEX(A:A,MATCH(E106+1,C:C,0)+10),0))</f>
        <v>41740</v>
      </c>
      <c r="G106" s="13">
        <f>INDEX(C:C,MATCH(F106,C:C,0)+MATCH(1,INDEX(A:A,MATCH(F106+1,C:C,0)):INDEX(A:A,MATCH(F106+1,C:C,0)+10),0))</f>
        <v>41743</v>
      </c>
    </row>
    <row r="107" spans="1:7" x14ac:dyDescent="0.25">
      <c r="A107" s="175">
        <v>1</v>
      </c>
      <c r="B107" s="175">
        <v>20140410</v>
      </c>
      <c r="C107" s="176">
        <v>41739</v>
      </c>
      <c r="D107" s="13">
        <f>INDEX(C:C,ROW(A106)+MATCH(1,INDEX(A:A,ROW(A107)):INDEX(A:A,ROW(A107)+10),0))</f>
        <v>41739</v>
      </c>
      <c r="E107" s="13">
        <f>INDEX(C:C,MATCH(D107,C:C,0)+MATCH(1,INDEX(A:A,MATCH(D107+1,C:C,0)):INDEX(A:A,MATCH(D107+1,C:C,0)+10),0))</f>
        <v>41740</v>
      </c>
      <c r="F107" s="13">
        <f>INDEX(C:C,MATCH(E107,C:C,0)+MATCH(1,INDEX(A:A,MATCH(E107+1,C:C,0)):INDEX(A:A,MATCH(E107+1,C:C,0)+10),0))</f>
        <v>41743</v>
      </c>
      <c r="G107" s="13">
        <f>INDEX(C:C,MATCH(F107,C:C,0)+MATCH(1,INDEX(A:A,MATCH(F107+1,C:C,0)):INDEX(A:A,MATCH(F107+1,C:C,0)+10),0))</f>
        <v>41744</v>
      </c>
    </row>
    <row r="108" spans="1:7" x14ac:dyDescent="0.25">
      <c r="A108" s="175">
        <v>1</v>
      </c>
      <c r="B108" s="175">
        <v>20140411</v>
      </c>
      <c r="C108" s="176">
        <v>41740</v>
      </c>
      <c r="D108" s="13">
        <f>INDEX(C:C,ROW(A107)+MATCH(1,INDEX(A:A,ROW(A108)):INDEX(A:A,ROW(A108)+10),0))</f>
        <v>41740</v>
      </c>
      <c r="E108" s="13">
        <f>INDEX(C:C,MATCH(D108,C:C,0)+MATCH(1,INDEX(A:A,MATCH(D108+1,C:C,0)):INDEX(A:A,MATCH(D108+1,C:C,0)+10),0))</f>
        <v>41743</v>
      </c>
      <c r="F108" s="13">
        <f>INDEX(C:C,MATCH(E108,C:C,0)+MATCH(1,INDEX(A:A,MATCH(E108+1,C:C,0)):INDEX(A:A,MATCH(E108+1,C:C,0)+10),0))</f>
        <v>41744</v>
      </c>
      <c r="G108" s="13">
        <f>INDEX(C:C,MATCH(F108,C:C,0)+MATCH(1,INDEX(A:A,MATCH(F108+1,C:C,0)):INDEX(A:A,MATCH(F108+1,C:C,0)+10),0))</f>
        <v>41745</v>
      </c>
    </row>
    <row r="109" spans="1:7" x14ac:dyDescent="0.25">
      <c r="A109" s="175">
        <v>0</v>
      </c>
      <c r="B109" s="175">
        <v>20140412</v>
      </c>
      <c r="C109" s="176">
        <v>41741</v>
      </c>
      <c r="D109" s="13">
        <f>INDEX(C:C,ROW(A108)+MATCH(1,INDEX(A:A,ROW(A109)):INDEX(A:A,ROW(A109)+10),0))</f>
        <v>41743</v>
      </c>
      <c r="E109" s="13">
        <f>INDEX(C:C,MATCH(D109,C:C,0)+MATCH(1,INDEX(A:A,MATCH(D109+1,C:C,0)):INDEX(A:A,MATCH(D109+1,C:C,0)+10),0))</f>
        <v>41744</v>
      </c>
      <c r="F109" s="13">
        <f>INDEX(C:C,MATCH(E109,C:C,0)+MATCH(1,INDEX(A:A,MATCH(E109+1,C:C,0)):INDEX(A:A,MATCH(E109+1,C:C,0)+10),0))</f>
        <v>41745</v>
      </c>
      <c r="G109" s="13">
        <f>INDEX(C:C,MATCH(F109,C:C,0)+MATCH(1,INDEX(A:A,MATCH(F109+1,C:C,0)):INDEX(A:A,MATCH(F109+1,C:C,0)+10),0))</f>
        <v>41751</v>
      </c>
    </row>
    <row r="110" spans="1:7" x14ac:dyDescent="0.25">
      <c r="A110" s="175">
        <v>0</v>
      </c>
      <c r="B110" s="175">
        <v>20140413</v>
      </c>
      <c r="C110" s="176">
        <v>41742</v>
      </c>
      <c r="D110" s="13">
        <f>INDEX(C:C,ROW(A109)+MATCH(1,INDEX(A:A,ROW(A110)):INDEX(A:A,ROW(A110)+10),0))</f>
        <v>41743</v>
      </c>
      <c r="E110" s="13">
        <f>INDEX(C:C,MATCH(D110,C:C,0)+MATCH(1,INDEX(A:A,MATCH(D110+1,C:C,0)):INDEX(A:A,MATCH(D110+1,C:C,0)+10),0))</f>
        <v>41744</v>
      </c>
      <c r="F110" s="13">
        <f>INDEX(C:C,MATCH(E110,C:C,0)+MATCH(1,INDEX(A:A,MATCH(E110+1,C:C,0)):INDEX(A:A,MATCH(E110+1,C:C,0)+10),0))</f>
        <v>41745</v>
      </c>
      <c r="G110" s="13">
        <f>INDEX(C:C,MATCH(F110,C:C,0)+MATCH(1,INDEX(A:A,MATCH(F110+1,C:C,0)):INDEX(A:A,MATCH(F110+1,C:C,0)+10),0))</f>
        <v>41751</v>
      </c>
    </row>
    <row r="111" spans="1:7" x14ac:dyDescent="0.25">
      <c r="A111" s="175">
        <v>1</v>
      </c>
      <c r="B111" s="175">
        <v>20140414</v>
      </c>
      <c r="C111" s="176">
        <v>41743</v>
      </c>
      <c r="D111" s="13">
        <f>INDEX(C:C,ROW(A110)+MATCH(1,INDEX(A:A,ROW(A111)):INDEX(A:A,ROW(A111)+10),0))</f>
        <v>41743</v>
      </c>
      <c r="E111" s="13">
        <f>INDEX(C:C,MATCH(D111,C:C,0)+MATCH(1,INDEX(A:A,MATCH(D111+1,C:C,0)):INDEX(A:A,MATCH(D111+1,C:C,0)+10),0))</f>
        <v>41744</v>
      </c>
      <c r="F111" s="13">
        <f>INDEX(C:C,MATCH(E111,C:C,0)+MATCH(1,INDEX(A:A,MATCH(E111+1,C:C,0)):INDEX(A:A,MATCH(E111+1,C:C,0)+10),0))</f>
        <v>41745</v>
      </c>
      <c r="G111" s="13">
        <f>INDEX(C:C,MATCH(F111,C:C,0)+MATCH(1,INDEX(A:A,MATCH(F111+1,C:C,0)):INDEX(A:A,MATCH(F111+1,C:C,0)+10),0))</f>
        <v>41751</v>
      </c>
    </row>
    <row r="112" spans="1:7" x14ac:dyDescent="0.25">
      <c r="A112" s="175">
        <v>1</v>
      </c>
      <c r="B112" s="175">
        <v>20140415</v>
      </c>
      <c r="C112" s="176">
        <v>41744</v>
      </c>
      <c r="D112" s="13">
        <f>INDEX(C:C,ROW(A111)+MATCH(1,INDEX(A:A,ROW(A112)):INDEX(A:A,ROW(A112)+10),0))</f>
        <v>41744</v>
      </c>
      <c r="E112" s="13">
        <f>INDEX(C:C,MATCH(D112,C:C,0)+MATCH(1,INDEX(A:A,MATCH(D112+1,C:C,0)):INDEX(A:A,MATCH(D112+1,C:C,0)+10),0))</f>
        <v>41745</v>
      </c>
      <c r="F112" s="13">
        <f>INDEX(C:C,MATCH(E112,C:C,0)+MATCH(1,INDEX(A:A,MATCH(E112+1,C:C,0)):INDEX(A:A,MATCH(E112+1,C:C,0)+10),0))</f>
        <v>41751</v>
      </c>
      <c r="G112" s="13">
        <f>INDEX(C:C,MATCH(F112,C:C,0)+MATCH(1,INDEX(A:A,MATCH(F112+1,C:C,0)):INDEX(A:A,MATCH(F112+1,C:C,0)+10),0))</f>
        <v>41752</v>
      </c>
    </row>
    <row r="113" spans="1:7" x14ac:dyDescent="0.25">
      <c r="A113" s="175">
        <v>1</v>
      </c>
      <c r="B113" s="175">
        <v>20140416</v>
      </c>
      <c r="C113" s="176">
        <v>41745</v>
      </c>
      <c r="D113" s="13">
        <f>INDEX(C:C,ROW(A112)+MATCH(1,INDEX(A:A,ROW(A113)):INDEX(A:A,ROW(A113)+10),0))</f>
        <v>41745</v>
      </c>
      <c r="E113" s="13">
        <f>INDEX(C:C,MATCH(D113,C:C,0)+MATCH(1,INDEX(A:A,MATCH(D113+1,C:C,0)):INDEX(A:A,MATCH(D113+1,C:C,0)+10),0))</f>
        <v>41751</v>
      </c>
      <c r="F113" s="13">
        <f>INDEX(C:C,MATCH(E113,C:C,0)+MATCH(1,INDEX(A:A,MATCH(E113+1,C:C,0)):INDEX(A:A,MATCH(E113+1,C:C,0)+10),0))</f>
        <v>41752</v>
      </c>
      <c r="G113" s="13">
        <f>INDEX(C:C,MATCH(F113,C:C,0)+MATCH(1,INDEX(A:A,MATCH(F113+1,C:C,0)):INDEX(A:A,MATCH(F113+1,C:C,0)+10),0))</f>
        <v>41753</v>
      </c>
    </row>
    <row r="114" spans="1:7" x14ac:dyDescent="0.25">
      <c r="A114" s="175">
        <v>0</v>
      </c>
      <c r="B114" s="175">
        <v>20140417</v>
      </c>
      <c r="C114" s="176">
        <v>41746</v>
      </c>
      <c r="D114" s="13">
        <f>INDEX(C:C,ROW(A113)+MATCH(1,INDEX(A:A,ROW(A114)):INDEX(A:A,ROW(A114)+10),0))</f>
        <v>41751</v>
      </c>
      <c r="E114" s="13">
        <f>INDEX(C:C,MATCH(D114,C:C,0)+MATCH(1,INDEX(A:A,MATCH(D114+1,C:C,0)):INDEX(A:A,MATCH(D114+1,C:C,0)+10),0))</f>
        <v>41752</v>
      </c>
      <c r="F114" s="13">
        <f>INDEX(C:C,MATCH(E114,C:C,0)+MATCH(1,INDEX(A:A,MATCH(E114+1,C:C,0)):INDEX(A:A,MATCH(E114+1,C:C,0)+10),0))</f>
        <v>41753</v>
      </c>
      <c r="G114" s="13">
        <f>INDEX(C:C,MATCH(F114,C:C,0)+MATCH(1,INDEX(A:A,MATCH(F114+1,C:C,0)):INDEX(A:A,MATCH(F114+1,C:C,0)+10),0))</f>
        <v>41754</v>
      </c>
    </row>
    <row r="115" spans="1:7" x14ac:dyDescent="0.25">
      <c r="A115" s="175">
        <v>0</v>
      </c>
      <c r="B115" s="175">
        <v>20140418</v>
      </c>
      <c r="C115" s="176">
        <v>41747</v>
      </c>
      <c r="D115" s="13">
        <f>INDEX(C:C,ROW(A114)+MATCH(1,INDEX(A:A,ROW(A115)):INDEX(A:A,ROW(A115)+10),0))</f>
        <v>41751</v>
      </c>
      <c r="E115" s="13">
        <f>INDEX(C:C,MATCH(D115,C:C,0)+MATCH(1,INDEX(A:A,MATCH(D115+1,C:C,0)):INDEX(A:A,MATCH(D115+1,C:C,0)+10),0))</f>
        <v>41752</v>
      </c>
      <c r="F115" s="13">
        <f>INDEX(C:C,MATCH(E115,C:C,0)+MATCH(1,INDEX(A:A,MATCH(E115+1,C:C,0)):INDEX(A:A,MATCH(E115+1,C:C,0)+10),0))</f>
        <v>41753</v>
      </c>
      <c r="G115" s="13">
        <f>INDEX(C:C,MATCH(F115,C:C,0)+MATCH(1,INDEX(A:A,MATCH(F115+1,C:C,0)):INDEX(A:A,MATCH(F115+1,C:C,0)+10),0))</f>
        <v>41754</v>
      </c>
    </row>
    <row r="116" spans="1:7" x14ac:dyDescent="0.25">
      <c r="A116" s="175">
        <v>0</v>
      </c>
      <c r="B116" s="175">
        <v>20140419</v>
      </c>
      <c r="C116" s="176">
        <v>41748</v>
      </c>
      <c r="D116" s="13">
        <f>INDEX(C:C,ROW(A115)+MATCH(1,INDEX(A:A,ROW(A116)):INDEX(A:A,ROW(A116)+10),0))</f>
        <v>41751</v>
      </c>
      <c r="E116" s="13">
        <f>INDEX(C:C,MATCH(D116,C:C,0)+MATCH(1,INDEX(A:A,MATCH(D116+1,C:C,0)):INDEX(A:A,MATCH(D116+1,C:C,0)+10),0))</f>
        <v>41752</v>
      </c>
      <c r="F116" s="13">
        <f>INDEX(C:C,MATCH(E116,C:C,0)+MATCH(1,INDEX(A:A,MATCH(E116+1,C:C,0)):INDEX(A:A,MATCH(E116+1,C:C,0)+10),0))</f>
        <v>41753</v>
      </c>
      <c r="G116" s="13">
        <f>INDEX(C:C,MATCH(F116,C:C,0)+MATCH(1,INDEX(A:A,MATCH(F116+1,C:C,0)):INDEX(A:A,MATCH(F116+1,C:C,0)+10),0))</f>
        <v>41754</v>
      </c>
    </row>
    <row r="117" spans="1:7" x14ac:dyDescent="0.25">
      <c r="A117" s="175">
        <v>0</v>
      </c>
      <c r="B117" s="175">
        <v>20140420</v>
      </c>
      <c r="C117" s="176">
        <v>41749</v>
      </c>
      <c r="D117" s="13">
        <f>INDEX(C:C,ROW(A116)+MATCH(1,INDEX(A:A,ROW(A117)):INDEX(A:A,ROW(A117)+10),0))</f>
        <v>41751</v>
      </c>
      <c r="E117" s="13">
        <f>INDEX(C:C,MATCH(D117,C:C,0)+MATCH(1,INDEX(A:A,MATCH(D117+1,C:C,0)):INDEX(A:A,MATCH(D117+1,C:C,0)+10),0))</f>
        <v>41752</v>
      </c>
      <c r="F117" s="13">
        <f>INDEX(C:C,MATCH(E117,C:C,0)+MATCH(1,INDEX(A:A,MATCH(E117+1,C:C,0)):INDEX(A:A,MATCH(E117+1,C:C,0)+10),0))</f>
        <v>41753</v>
      </c>
      <c r="G117" s="13">
        <f>INDEX(C:C,MATCH(F117,C:C,0)+MATCH(1,INDEX(A:A,MATCH(F117+1,C:C,0)):INDEX(A:A,MATCH(F117+1,C:C,0)+10),0))</f>
        <v>41754</v>
      </c>
    </row>
    <row r="118" spans="1:7" x14ac:dyDescent="0.25">
      <c r="A118" s="175">
        <v>0</v>
      </c>
      <c r="B118" s="175">
        <v>20140421</v>
      </c>
      <c r="C118" s="176">
        <v>41750</v>
      </c>
      <c r="D118" s="13">
        <f>INDEX(C:C,ROW(A117)+MATCH(1,INDEX(A:A,ROW(A118)):INDEX(A:A,ROW(A118)+10),0))</f>
        <v>41751</v>
      </c>
      <c r="E118" s="13">
        <f>INDEX(C:C,MATCH(D118,C:C,0)+MATCH(1,INDEX(A:A,MATCH(D118+1,C:C,0)):INDEX(A:A,MATCH(D118+1,C:C,0)+10),0))</f>
        <v>41752</v>
      </c>
      <c r="F118" s="13">
        <f>INDEX(C:C,MATCH(E118,C:C,0)+MATCH(1,INDEX(A:A,MATCH(E118+1,C:C,0)):INDEX(A:A,MATCH(E118+1,C:C,0)+10),0))</f>
        <v>41753</v>
      </c>
      <c r="G118" s="13">
        <f>INDEX(C:C,MATCH(F118,C:C,0)+MATCH(1,INDEX(A:A,MATCH(F118+1,C:C,0)):INDEX(A:A,MATCH(F118+1,C:C,0)+10),0))</f>
        <v>41754</v>
      </c>
    </row>
    <row r="119" spans="1:7" x14ac:dyDescent="0.25">
      <c r="A119" s="175">
        <v>1</v>
      </c>
      <c r="B119" s="175">
        <v>20140422</v>
      </c>
      <c r="C119" s="176">
        <v>41751</v>
      </c>
      <c r="D119" s="13">
        <f>INDEX(C:C,ROW(A118)+MATCH(1,INDEX(A:A,ROW(A119)):INDEX(A:A,ROW(A119)+10),0))</f>
        <v>41751</v>
      </c>
      <c r="E119" s="13">
        <f>INDEX(C:C,MATCH(D119,C:C,0)+MATCH(1,INDEX(A:A,MATCH(D119+1,C:C,0)):INDEX(A:A,MATCH(D119+1,C:C,0)+10),0))</f>
        <v>41752</v>
      </c>
      <c r="F119" s="13">
        <f>INDEX(C:C,MATCH(E119,C:C,0)+MATCH(1,INDEX(A:A,MATCH(E119+1,C:C,0)):INDEX(A:A,MATCH(E119+1,C:C,0)+10),0))</f>
        <v>41753</v>
      </c>
      <c r="G119" s="13">
        <f>INDEX(C:C,MATCH(F119,C:C,0)+MATCH(1,INDEX(A:A,MATCH(F119+1,C:C,0)):INDEX(A:A,MATCH(F119+1,C:C,0)+10),0))</f>
        <v>41754</v>
      </c>
    </row>
    <row r="120" spans="1:7" x14ac:dyDescent="0.25">
      <c r="A120" s="175">
        <v>1</v>
      </c>
      <c r="B120" s="175">
        <v>20140423</v>
      </c>
      <c r="C120" s="176">
        <v>41752</v>
      </c>
      <c r="D120" s="13">
        <f>INDEX(C:C,ROW(A119)+MATCH(1,INDEX(A:A,ROW(A120)):INDEX(A:A,ROW(A120)+10),0))</f>
        <v>41752</v>
      </c>
      <c r="E120" s="13">
        <f>INDEX(C:C,MATCH(D120,C:C,0)+MATCH(1,INDEX(A:A,MATCH(D120+1,C:C,0)):INDEX(A:A,MATCH(D120+1,C:C,0)+10),0))</f>
        <v>41753</v>
      </c>
      <c r="F120" s="13">
        <f>INDEX(C:C,MATCH(E120,C:C,0)+MATCH(1,INDEX(A:A,MATCH(E120+1,C:C,0)):INDEX(A:A,MATCH(E120+1,C:C,0)+10),0))</f>
        <v>41754</v>
      </c>
      <c r="G120" s="13">
        <f>INDEX(C:C,MATCH(F120,C:C,0)+MATCH(1,INDEX(A:A,MATCH(F120+1,C:C,0)):INDEX(A:A,MATCH(F120+1,C:C,0)+10),0))</f>
        <v>41757</v>
      </c>
    </row>
    <row r="121" spans="1:7" x14ac:dyDescent="0.25">
      <c r="A121" s="175">
        <v>1</v>
      </c>
      <c r="B121" s="175">
        <v>20140424</v>
      </c>
      <c r="C121" s="176">
        <v>41753</v>
      </c>
      <c r="D121" s="13">
        <f>INDEX(C:C,ROW(A120)+MATCH(1,INDEX(A:A,ROW(A121)):INDEX(A:A,ROW(A121)+10),0))</f>
        <v>41753</v>
      </c>
      <c r="E121" s="13">
        <f>INDEX(C:C,MATCH(D121,C:C,0)+MATCH(1,INDEX(A:A,MATCH(D121+1,C:C,0)):INDEX(A:A,MATCH(D121+1,C:C,0)+10),0))</f>
        <v>41754</v>
      </c>
      <c r="F121" s="13">
        <f>INDEX(C:C,MATCH(E121,C:C,0)+MATCH(1,INDEX(A:A,MATCH(E121+1,C:C,0)):INDEX(A:A,MATCH(E121+1,C:C,0)+10),0))</f>
        <v>41757</v>
      </c>
      <c r="G121" s="13">
        <f>INDEX(C:C,MATCH(F121,C:C,0)+MATCH(1,INDEX(A:A,MATCH(F121+1,C:C,0)):INDEX(A:A,MATCH(F121+1,C:C,0)+10),0))</f>
        <v>41758</v>
      </c>
    </row>
    <row r="122" spans="1:7" x14ac:dyDescent="0.25">
      <c r="A122" s="175">
        <v>1</v>
      </c>
      <c r="B122" s="175">
        <v>20140425</v>
      </c>
      <c r="C122" s="176">
        <v>41754</v>
      </c>
      <c r="D122" s="13">
        <f>INDEX(C:C,ROW(A121)+MATCH(1,INDEX(A:A,ROW(A122)):INDEX(A:A,ROW(A122)+10),0))</f>
        <v>41754</v>
      </c>
      <c r="E122" s="13">
        <f>INDEX(C:C,MATCH(D122,C:C,0)+MATCH(1,INDEX(A:A,MATCH(D122+1,C:C,0)):INDEX(A:A,MATCH(D122+1,C:C,0)+10),0))</f>
        <v>41757</v>
      </c>
      <c r="F122" s="13">
        <f>INDEX(C:C,MATCH(E122,C:C,0)+MATCH(1,INDEX(A:A,MATCH(E122+1,C:C,0)):INDEX(A:A,MATCH(E122+1,C:C,0)+10),0))</f>
        <v>41758</v>
      </c>
      <c r="G122" s="13">
        <f>INDEX(C:C,MATCH(F122,C:C,0)+MATCH(1,INDEX(A:A,MATCH(F122+1,C:C,0)):INDEX(A:A,MATCH(F122+1,C:C,0)+10),0))</f>
        <v>41759</v>
      </c>
    </row>
    <row r="123" spans="1:7" x14ac:dyDescent="0.25">
      <c r="A123" s="175">
        <v>0</v>
      </c>
      <c r="B123" s="175">
        <v>20140426</v>
      </c>
      <c r="C123" s="176">
        <v>41755</v>
      </c>
      <c r="D123" s="13">
        <f>INDEX(C:C,ROW(A122)+MATCH(1,INDEX(A:A,ROW(A123)):INDEX(A:A,ROW(A123)+10),0))</f>
        <v>41757</v>
      </c>
      <c r="E123" s="13">
        <f>INDEX(C:C,MATCH(D123,C:C,0)+MATCH(1,INDEX(A:A,MATCH(D123+1,C:C,0)):INDEX(A:A,MATCH(D123+1,C:C,0)+10),0))</f>
        <v>41758</v>
      </c>
      <c r="F123" s="13">
        <f>INDEX(C:C,MATCH(E123,C:C,0)+MATCH(1,INDEX(A:A,MATCH(E123+1,C:C,0)):INDEX(A:A,MATCH(E123+1,C:C,0)+10),0))</f>
        <v>41759</v>
      </c>
      <c r="G123" s="13">
        <f>INDEX(C:C,MATCH(F123,C:C,0)+MATCH(1,INDEX(A:A,MATCH(F123+1,C:C,0)):INDEX(A:A,MATCH(F123+1,C:C,0)+10),0))</f>
        <v>41761</v>
      </c>
    </row>
    <row r="124" spans="1:7" x14ac:dyDescent="0.25">
      <c r="A124" s="175">
        <v>0</v>
      </c>
      <c r="B124" s="175">
        <v>20140427</v>
      </c>
      <c r="C124" s="176">
        <v>41756</v>
      </c>
      <c r="D124" s="13">
        <f>INDEX(C:C,ROW(A123)+MATCH(1,INDEX(A:A,ROW(A124)):INDEX(A:A,ROW(A124)+10),0))</f>
        <v>41757</v>
      </c>
      <c r="E124" s="13">
        <f>INDEX(C:C,MATCH(D124,C:C,0)+MATCH(1,INDEX(A:A,MATCH(D124+1,C:C,0)):INDEX(A:A,MATCH(D124+1,C:C,0)+10),0))</f>
        <v>41758</v>
      </c>
      <c r="F124" s="13">
        <f>INDEX(C:C,MATCH(E124,C:C,0)+MATCH(1,INDEX(A:A,MATCH(E124+1,C:C,0)):INDEX(A:A,MATCH(E124+1,C:C,0)+10),0))</f>
        <v>41759</v>
      </c>
      <c r="G124" s="13">
        <f>INDEX(C:C,MATCH(F124,C:C,0)+MATCH(1,INDEX(A:A,MATCH(F124+1,C:C,0)):INDEX(A:A,MATCH(F124+1,C:C,0)+10),0))</f>
        <v>41761</v>
      </c>
    </row>
    <row r="125" spans="1:7" x14ac:dyDescent="0.25">
      <c r="A125" s="175">
        <v>1</v>
      </c>
      <c r="B125" s="175">
        <v>20140428</v>
      </c>
      <c r="C125" s="176">
        <v>41757</v>
      </c>
      <c r="D125" s="13">
        <f>INDEX(C:C,ROW(A124)+MATCH(1,INDEX(A:A,ROW(A125)):INDEX(A:A,ROW(A125)+10),0))</f>
        <v>41757</v>
      </c>
      <c r="E125" s="13">
        <f>INDEX(C:C,MATCH(D125,C:C,0)+MATCH(1,INDEX(A:A,MATCH(D125+1,C:C,0)):INDEX(A:A,MATCH(D125+1,C:C,0)+10),0))</f>
        <v>41758</v>
      </c>
      <c r="F125" s="13">
        <f>INDEX(C:C,MATCH(E125,C:C,0)+MATCH(1,INDEX(A:A,MATCH(E125+1,C:C,0)):INDEX(A:A,MATCH(E125+1,C:C,0)+10),0))</f>
        <v>41759</v>
      </c>
      <c r="G125" s="13">
        <f>INDEX(C:C,MATCH(F125,C:C,0)+MATCH(1,INDEX(A:A,MATCH(F125+1,C:C,0)):INDEX(A:A,MATCH(F125+1,C:C,0)+10),0))</f>
        <v>41761</v>
      </c>
    </row>
    <row r="126" spans="1:7" x14ac:dyDescent="0.25">
      <c r="A126" s="175">
        <v>1</v>
      </c>
      <c r="B126" s="175">
        <v>20140429</v>
      </c>
      <c r="C126" s="176">
        <v>41758</v>
      </c>
      <c r="D126" s="13">
        <f>INDEX(C:C,ROW(A125)+MATCH(1,INDEX(A:A,ROW(A126)):INDEX(A:A,ROW(A126)+10),0))</f>
        <v>41758</v>
      </c>
      <c r="E126" s="13">
        <f>INDEX(C:C,MATCH(D126,C:C,0)+MATCH(1,INDEX(A:A,MATCH(D126+1,C:C,0)):INDEX(A:A,MATCH(D126+1,C:C,0)+10),0))</f>
        <v>41759</v>
      </c>
      <c r="F126" s="13">
        <f>INDEX(C:C,MATCH(E126,C:C,0)+MATCH(1,INDEX(A:A,MATCH(E126+1,C:C,0)):INDEX(A:A,MATCH(E126+1,C:C,0)+10),0))</f>
        <v>41761</v>
      </c>
      <c r="G126" s="13">
        <f>INDEX(C:C,MATCH(F126,C:C,0)+MATCH(1,INDEX(A:A,MATCH(F126+1,C:C,0)):INDEX(A:A,MATCH(F126+1,C:C,0)+10),0))</f>
        <v>41764</v>
      </c>
    </row>
    <row r="127" spans="1:7" x14ac:dyDescent="0.25">
      <c r="A127" s="175">
        <v>1</v>
      </c>
      <c r="B127" s="175">
        <v>20140430</v>
      </c>
      <c r="C127" s="176">
        <v>41759</v>
      </c>
      <c r="D127" s="13">
        <f>INDEX(C:C,ROW(A126)+MATCH(1,INDEX(A:A,ROW(A127)):INDEX(A:A,ROW(A127)+10),0))</f>
        <v>41759</v>
      </c>
      <c r="E127" s="13">
        <f>INDEX(C:C,MATCH(D127,C:C,0)+MATCH(1,INDEX(A:A,MATCH(D127+1,C:C,0)):INDEX(A:A,MATCH(D127+1,C:C,0)+10),0))</f>
        <v>41761</v>
      </c>
      <c r="F127" s="13">
        <f>INDEX(C:C,MATCH(E127,C:C,0)+MATCH(1,INDEX(A:A,MATCH(E127+1,C:C,0)):INDEX(A:A,MATCH(E127+1,C:C,0)+10),0))</f>
        <v>41764</v>
      </c>
      <c r="G127" s="13">
        <f>INDEX(C:C,MATCH(F127,C:C,0)+MATCH(1,INDEX(A:A,MATCH(F127+1,C:C,0)):INDEX(A:A,MATCH(F127+1,C:C,0)+10),0))</f>
        <v>41765</v>
      </c>
    </row>
    <row r="128" spans="1:7" x14ac:dyDescent="0.25">
      <c r="A128" s="175">
        <v>0</v>
      </c>
      <c r="B128" s="175">
        <v>20140501</v>
      </c>
      <c r="C128" s="176">
        <v>41760</v>
      </c>
      <c r="D128" s="13">
        <f>INDEX(C:C,ROW(A127)+MATCH(1,INDEX(A:A,ROW(A128)):INDEX(A:A,ROW(A128)+10),0))</f>
        <v>41761</v>
      </c>
      <c r="E128" s="13">
        <f>INDEX(C:C,MATCH(D128,C:C,0)+MATCH(1,INDEX(A:A,MATCH(D128+1,C:C,0)):INDEX(A:A,MATCH(D128+1,C:C,0)+10),0))</f>
        <v>41764</v>
      </c>
      <c r="F128" s="13">
        <f>INDEX(C:C,MATCH(E128,C:C,0)+MATCH(1,INDEX(A:A,MATCH(E128+1,C:C,0)):INDEX(A:A,MATCH(E128+1,C:C,0)+10),0))</f>
        <v>41765</v>
      </c>
      <c r="G128" s="13">
        <f>INDEX(C:C,MATCH(F128,C:C,0)+MATCH(1,INDEX(A:A,MATCH(F128+1,C:C,0)):INDEX(A:A,MATCH(F128+1,C:C,0)+10),0))</f>
        <v>41766</v>
      </c>
    </row>
    <row r="129" spans="1:7" x14ac:dyDescent="0.25">
      <c r="A129" s="175">
        <v>1</v>
      </c>
      <c r="B129" s="175">
        <v>20140502</v>
      </c>
      <c r="C129" s="176">
        <v>41761</v>
      </c>
      <c r="D129" s="13">
        <f>INDEX(C:C,ROW(A128)+MATCH(1,INDEX(A:A,ROW(A129)):INDEX(A:A,ROW(A129)+10),0))</f>
        <v>41761</v>
      </c>
      <c r="E129" s="13">
        <f>INDEX(C:C,MATCH(D129,C:C,0)+MATCH(1,INDEX(A:A,MATCH(D129+1,C:C,0)):INDEX(A:A,MATCH(D129+1,C:C,0)+10),0))</f>
        <v>41764</v>
      </c>
      <c r="F129" s="13">
        <f>INDEX(C:C,MATCH(E129,C:C,0)+MATCH(1,INDEX(A:A,MATCH(E129+1,C:C,0)):INDEX(A:A,MATCH(E129+1,C:C,0)+10),0))</f>
        <v>41765</v>
      </c>
      <c r="G129" s="13">
        <f>INDEX(C:C,MATCH(F129,C:C,0)+MATCH(1,INDEX(A:A,MATCH(F129+1,C:C,0)):INDEX(A:A,MATCH(F129+1,C:C,0)+10),0))</f>
        <v>41766</v>
      </c>
    </row>
    <row r="130" spans="1:7" x14ac:dyDescent="0.25">
      <c r="A130" s="175">
        <v>0</v>
      </c>
      <c r="B130" s="175">
        <v>20140503</v>
      </c>
      <c r="C130" s="176">
        <v>41762</v>
      </c>
      <c r="D130" s="13">
        <f>INDEX(C:C,ROW(A129)+MATCH(1,INDEX(A:A,ROW(A130)):INDEX(A:A,ROW(A130)+10),0))</f>
        <v>41764</v>
      </c>
      <c r="E130" s="13">
        <f>INDEX(C:C,MATCH(D130,C:C,0)+MATCH(1,INDEX(A:A,MATCH(D130+1,C:C,0)):INDEX(A:A,MATCH(D130+1,C:C,0)+10),0))</f>
        <v>41765</v>
      </c>
      <c r="F130" s="13">
        <f>INDEX(C:C,MATCH(E130,C:C,0)+MATCH(1,INDEX(A:A,MATCH(E130+1,C:C,0)):INDEX(A:A,MATCH(E130+1,C:C,0)+10),0))</f>
        <v>41766</v>
      </c>
      <c r="G130" s="13">
        <f>INDEX(C:C,MATCH(F130,C:C,0)+MATCH(1,INDEX(A:A,MATCH(F130+1,C:C,0)):INDEX(A:A,MATCH(F130+1,C:C,0)+10),0))</f>
        <v>41767</v>
      </c>
    </row>
    <row r="131" spans="1:7" x14ac:dyDescent="0.25">
      <c r="A131" s="175">
        <v>0</v>
      </c>
      <c r="B131" s="175">
        <v>20140504</v>
      </c>
      <c r="C131" s="176">
        <v>41763</v>
      </c>
      <c r="D131" s="13">
        <f>INDEX(C:C,ROW(A130)+MATCH(1,INDEX(A:A,ROW(A131)):INDEX(A:A,ROW(A131)+10),0))</f>
        <v>41764</v>
      </c>
      <c r="E131" s="13">
        <f>INDEX(C:C,MATCH(D131,C:C,0)+MATCH(1,INDEX(A:A,MATCH(D131+1,C:C,0)):INDEX(A:A,MATCH(D131+1,C:C,0)+10),0))</f>
        <v>41765</v>
      </c>
      <c r="F131" s="13">
        <f>INDEX(C:C,MATCH(E131,C:C,0)+MATCH(1,INDEX(A:A,MATCH(E131+1,C:C,0)):INDEX(A:A,MATCH(E131+1,C:C,0)+10),0))</f>
        <v>41766</v>
      </c>
      <c r="G131" s="13">
        <f>INDEX(C:C,MATCH(F131,C:C,0)+MATCH(1,INDEX(A:A,MATCH(F131+1,C:C,0)):INDEX(A:A,MATCH(F131+1,C:C,0)+10),0))</f>
        <v>41767</v>
      </c>
    </row>
    <row r="132" spans="1:7" x14ac:dyDescent="0.25">
      <c r="A132" s="175">
        <v>1</v>
      </c>
      <c r="B132" s="175">
        <v>20140505</v>
      </c>
      <c r="C132" s="176">
        <v>41764</v>
      </c>
      <c r="D132" s="13">
        <f>INDEX(C:C,ROW(A131)+MATCH(1,INDEX(A:A,ROW(A132)):INDEX(A:A,ROW(A132)+10),0))</f>
        <v>41764</v>
      </c>
      <c r="E132" s="13">
        <f>INDEX(C:C,MATCH(D132,C:C,0)+MATCH(1,INDEX(A:A,MATCH(D132+1,C:C,0)):INDEX(A:A,MATCH(D132+1,C:C,0)+10),0))</f>
        <v>41765</v>
      </c>
      <c r="F132" s="13">
        <f>INDEX(C:C,MATCH(E132,C:C,0)+MATCH(1,INDEX(A:A,MATCH(E132+1,C:C,0)):INDEX(A:A,MATCH(E132+1,C:C,0)+10),0))</f>
        <v>41766</v>
      </c>
      <c r="G132" s="13">
        <f>INDEX(C:C,MATCH(F132,C:C,0)+MATCH(1,INDEX(A:A,MATCH(F132+1,C:C,0)):INDEX(A:A,MATCH(F132+1,C:C,0)+10),0))</f>
        <v>41767</v>
      </c>
    </row>
    <row r="133" spans="1:7" x14ac:dyDescent="0.25">
      <c r="A133" s="175">
        <v>1</v>
      </c>
      <c r="B133" s="175">
        <v>20140506</v>
      </c>
      <c r="C133" s="176">
        <v>41765</v>
      </c>
      <c r="D133" s="13">
        <f>INDEX(C:C,ROW(A132)+MATCH(1,INDEX(A:A,ROW(A133)):INDEX(A:A,ROW(A133)+10),0))</f>
        <v>41765</v>
      </c>
      <c r="E133" s="13">
        <f>INDEX(C:C,MATCH(D133,C:C,0)+MATCH(1,INDEX(A:A,MATCH(D133+1,C:C,0)):INDEX(A:A,MATCH(D133+1,C:C,0)+10),0))</f>
        <v>41766</v>
      </c>
      <c r="F133" s="13">
        <f>INDEX(C:C,MATCH(E133,C:C,0)+MATCH(1,INDEX(A:A,MATCH(E133+1,C:C,0)):INDEX(A:A,MATCH(E133+1,C:C,0)+10),0))</f>
        <v>41767</v>
      </c>
      <c r="G133" s="13">
        <f>INDEX(C:C,MATCH(F133,C:C,0)+MATCH(1,INDEX(A:A,MATCH(F133+1,C:C,0)):INDEX(A:A,MATCH(F133+1,C:C,0)+10),0))</f>
        <v>41768</v>
      </c>
    </row>
    <row r="134" spans="1:7" x14ac:dyDescent="0.25">
      <c r="A134" s="175">
        <v>1</v>
      </c>
      <c r="B134" s="175">
        <v>20140507</v>
      </c>
      <c r="C134" s="176">
        <v>41766</v>
      </c>
      <c r="D134" s="13">
        <f>INDEX(C:C,ROW(A133)+MATCH(1,INDEX(A:A,ROW(A134)):INDEX(A:A,ROW(A134)+10),0))</f>
        <v>41766</v>
      </c>
      <c r="E134" s="13">
        <f>INDEX(C:C,MATCH(D134,C:C,0)+MATCH(1,INDEX(A:A,MATCH(D134+1,C:C,0)):INDEX(A:A,MATCH(D134+1,C:C,0)+10),0))</f>
        <v>41767</v>
      </c>
      <c r="F134" s="13">
        <f>INDEX(C:C,MATCH(E134,C:C,0)+MATCH(1,INDEX(A:A,MATCH(E134+1,C:C,0)):INDEX(A:A,MATCH(E134+1,C:C,0)+10),0))</f>
        <v>41768</v>
      </c>
      <c r="G134" s="13">
        <f>INDEX(C:C,MATCH(F134,C:C,0)+MATCH(1,INDEX(A:A,MATCH(F134+1,C:C,0)):INDEX(A:A,MATCH(F134+1,C:C,0)+10),0))</f>
        <v>41771</v>
      </c>
    </row>
    <row r="135" spans="1:7" x14ac:dyDescent="0.25">
      <c r="A135" s="175">
        <v>1</v>
      </c>
      <c r="B135" s="175">
        <v>20140508</v>
      </c>
      <c r="C135" s="176">
        <v>41767</v>
      </c>
      <c r="D135" s="13">
        <f>INDEX(C:C,ROW(A134)+MATCH(1,INDEX(A:A,ROW(A135)):INDEX(A:A,ROW(A135)+10),0))</f>
        <v>41767</v>
      </c>
      <c r="E135" s="13">
        <f>INDEX(C:C,MATCH(D135,C:C,0)+MATCH(1,INDEX(A:A,MATCH(D135+1,C:C,0)):INDEX(A:A,MATCH(D135+1,C:C,0)+10),0))</f>
        <v>41768</v>
      </c>
      <c r="F135" s="13">
        <f>INDEX(C:C,MATCH(E135,C:C,0)+MATCH(1,INDEX(A:A,MATCH(E135+1,C:C,0)):INDEX(A:A,MATCH(E135+1,C:C,0)+10),0))</f>
        <v>41771</v>
      </c>
      <c r="G135" s="13">
        <f>INDEX(C:C,MATCH(F135,C:C,0)+MATCH(1,INDEX(A:A,MATCH(F135+1,C:C,0)):INDEX(A:A,MATCH(F135+1,C:C,0)+10),0))</f>
        <v>41772</v>
      </c>
    </row>
    <row r="136" spans="1:7" x14ac:dyDescent="0.25">
      <c r="A136" s="175">
        <v>1</v>
      </c>
      <c r="B136" s="175">
        <v>20140509</v>
      </c>
      <c r="C136" s="176">
        <v>41768</v>
      </c>
      <c r="D136" s="13">
        <f>INDEX(C:C,ROW(A135)+MATCH(1,INDEX(A:A,ROW(A136)):INDEX(A:A,ROW(A136)+10),0))</f>
        <v>41768</v>
      </c>
      <c r="E136" s="13">
        <f>INDEX(C:C,MATCH(D136,C:C,0)+MATCH(1,INDEX(A:A,MATCH(D136+1,C:C,0)):INDEX(A:A,MATCH(D136+1,C:C,0)+10),0))</f>
        <v>41771</v>
      </c>
      <c r="F136" s="13">
        <f>INDEX(C:C,MATCH(E136,C:C,0)+MATCH(1,INDEX(A:A,MATCH(E136+1,C:C,0)):INDEX(A:A,MATCH(E136+1,C:C,0)+10),0))</f>
        <v>41772</v>
      </c>
      <c r="G136" s="13">
        <f>INDEX(C:C,MATCH(F136,C:C,0)+MATCH(1,INDEX(A:A,MATCH(F136+1,C:C,0)):INDEX(A:A,MATCH(F136+1,C:C,0)+10),0))</f>
        <v>41773</v>
      </c>
    </row>
    <row r="137" spans="1:7" x14ac:dyDescent="0.25">
      <c r="A137" s="175">
        <v>0</v>
      </c>
      <c r="B137" s="175">
        <v>20140510</v>
      </c>
      <c r="C137" s="176">
        <v>41769</v>
      </c>
      <c r="D137" s="13">
        <f>INDEX(C:C,ROW(A136)+MATCH(1,INDEX(A:A,ROW(A137)):INDEX(A:A,ROW(A137)+10),0))</f>
        <v>41771</v>
      </c>
      <c r="E137" s="13">
        <f>INDEX(C:C,MATCH(D137,C:C,0)+MATCH(1,INDEX(A:A,MATCH(D137+1,C:C,0)):INDEX(A:A,MATCH(D137+1,C:C,0)+10),0))</f>
        <v>41772</v>
      </c>
      <c r="F137" s="13">
        <f>INDEX(C:C,MATCH(E137,C:C,0)+MATCH(1,INDEX(A:A,MATCH(E137+1,C:C,0)):INDEX(A:A,MATCH(E137+1,C:C,0)+10),0))</f>
        <v>41773</v>
      </c>
      <c r="G137" s="13">
        <f>INDEX(C:C,MATCH(F137,C:C,0)+MATCH(1,INDEX(A:A,MATCH(F137+1,C:C,0)):INDEX(A:A,MATCH(F137+1,C:C,0)+10),0))</f>
        <v>41774</v>
      </c>
    </row>
    <row r="138" spans="1:7" x14ac:dyDescent="0.25">
      <c r="A138" s="175">
        <v>0</v>
      </c>
      <c r="B138" s="175">
        <v>20140511</v>
      </c>
      <c r="C138" s="176">
        <v>41770</v>
      </c>
      <c r="D138" s="13">
        <f>INDEX(C:C,ROW(A137)+MATCH(1,INDEX(A:A,ROW(A138)):INDEX(A:A,ROW(A138)+10),0))</f>
        <v>41771</v>
      </c>
      <c r="E138" s="13">
        <f>INDEX(C:C,MATCH(D138,C:C,0)+MATCH(1,INDEX(A:A,MATCH(D138+1,C:C,0)):INDEX(A:A,MATCH(D138+1,C:C,0)+10),0))</f>
        <v>41772</v>
      </c>
      <c r="F138" s="13">
        <f>INDEX(C:C,MATCH(E138,C:C,0)+MATCH(1,INDEX(A:A,MATCH(E138+1,C:C,0)):INDEX(A:A,MATCH(E138+1,C:C,0)+10),0))</f>
        <v>41773</v>
      </c>
      <c r="G138" s="13">
        <f>INDEX(C:C,MATCH(F138,C:C,0)+MATCH(1,INDEX(A:A,MATCH(F138+1,C:C,0)):INDEX(A:A,MATCH(F138+1,C:C,0)+10),0))</f>
        <v>41774</v>
      </c>
    </row>
    <row r="139" spans="1:7" x14ac:dyDescent="0.25">
      <c r="A139" s="175">
        <v>1</v>
      </c>
      <c r="B139" s="175">
        <v>20140512</v>
      </c>
      <c r="C139" s="176">
        <v>41771</v>
      </c>
      <c r="D139" s="13">
        <f>INDEX(C:C,ROW(A138)+MATCH(1,INDEX(A:A,ROW(A139)):INDEX(A:A,ROW(A139)+10),0))</f>
        <v>41771</v>
      </c>
      <c r="E139" s="13">
        <f>INDEX(C:C,MATCH(D139,C:C,0)+MATCH(1,INDEX(A:A,MATCH(D139+1,C:C,0)):INDEX(A:A,MATCH(D139+1,C:C,0)+10),0))</f>
        <v>41772</v>
      </c>
      <c r="F139" s="13">
        <f>INDEX(C:C,MATCH(E139,C:C,0)+MATCH(1,INDEX(A:A,MATCH(E139+1,C:C,0)):INDEX(A:A,MATCH(E139+1,C:C,0)+10),0))</f>
        <v>41773</v>
      </c>
      <c r="G139" s="13">
        <f>INDEX(C:C,MATCH(F139,C:C,0)+MATCH(1,INDEX(A:A,MATCH(F139+1,C:C,0)):INDEX(A:A,MATCH(F139+1,C:C,0)+10),0))</f>
        <v>41774</v>
      </c>
    </row>
    <row r="140" spans="1:7" x14ac:dyDescent="0.25">
      <c r="A140" s="175">
        <v>1</v>
      </c>
      <c r="B140" s="175">
        <v>20140513</v>
      </c>
      <c r="C140" s="176">
        <v>41772</v>
      </c>
      <c r="D140" s="13">
        <f>INDEX(C:C,ROW(A139)+MATCH(1,INDEX(A:A,ROW(A140)):INDEX(A:A,ROW(A140)+10),0))</f>
        <v>41772</v>
      </c>
      <c r="E140" s="13">
        <f>INDEX(C:C,MATCH(D140,C:C,0)+MATCH(1,INDEX(A:A,MATCH(D140+1,C:C,0)):INDEX(A:A,MATCH(D140+1,C:C,0)+10),0))</f>
        <v>41773</v>
      </c>
      <c r="F140" s="13">
        <f>INDEX(C:C,MATCH(E140,C:C,0)+MATCH(1,INDEX(A:A,MATCH(E140+1,C:C,0)):INDEX(A:A,MATCH(E140+1,C:C,0)+10),0))</f>
        <v>41774</v>
      </c>
      <c r="G140" s="13">
        <f>INDEX(C:C,MATCH(F140,C:C,0)+MATCH(1,INDEX(A:A,MATCH(F140+1,C:C,0)):INDEX(A:A,MATCH(F140+1,C:C,0)+10),0))</f>
        <v>41775</v>
      </c>
    </row>
    <row r="141" spans="1:7" x14ac:dyDescent="0.25">
      <c r="A141" s="175">
        <v>1</v>
      </c>
      <c r="B141" s="175">
        <v>20140514</v>
      </c>
      <c r="C141" s="176">
        <v>41773</v>
      </c>
      <c r="D141" s="13">
        <f>INDEX(C:C,ROW(A140)+MATCH(1,INDEX(A:A,ROW(A141)):INDEX(A:A,ROW(A141)+10),0))</f>
        <v>41773</v>
      </c>
      <c r="E141" s="13">
        <f>INDEX(C:C,MATCH(D141,C:C,0)+MATCH(1,INDEX(A:A,MATCH(D141+1,C:C,0)):INDEX(A:A,MATCH(D141+1,C:C,0)+10),0))</f>
        <v>41774</v>
      </c>
      <c r="F141" s="13">
        <f>INDEX(C:C,MATCH(E141,C:C,0)+MATCH(1,INDEX(A:A,MATCH(E141+1,C:C,0)):INDEX(A:A,MATCH(E141+1,C:C,0)+10),0))</f>
        <v>41775</v>
      </c>
      <c r="G141" s="13">
        <f>INDEX(C:C,MATCH(F141,C:C,0)+MATCH(1,INDEX(A:A,MATCH(F141+1,C:C,0)):INDEX(A:A,MATCH(F141+1,C:C,0)+10),0))</f>
        <v>41778</v>
      </c>
    </row>
    <row r="142" spans="1:7" x14ac:dyDescent="0.25">
      <c r="A142" s="175">
        <v>1</v>
      </c>
      <c r="B142" s="175">
        <v>20140515</v>
      </c>
      <c r="C142" s="176">
        <v>41774</v>
      </c>
      <c r="D142" s="13">
        <f>INDEX(C:C,ROW(A141)+MATCH(1,INDEX(A:A,ROW(A142)):INDEX(A:A,ROW(A142)+10),0))</f>
        <v>41774</v>
      </c>
      <c r="E142" s="13">
        <f>INDEX(C:C,MATCH(D142,C:C,0)+MATCH(1,INDEX(A:A,MATCH(D142+1,C:C,0)):INDEX(A:A,MATCH(D142+1,C:C,0)+10),0))</f>
        <v>41775</v>
      </c>
      <c r="F142" s="13">
        <f>INDEX(C:C,MATCH(E142,C:C,0)+MATCH(1,INDEX(A:A,MATCH(E142+1,C:C,0)):INDEX(A:A,MATCH(E142+1,C:C,0)+10),0))</f>
        <v>41778</v>
      </c>
      <c r="G142" s="13">
        <f>INDEX(C:C,MATCH(F142,C:C,0)+MATCH(1,INDEX(A:A,MATCH(F142+1,C:C,0)):INDEX(A:A,MATCH(F142+1,C:C,0)+10),0))</f>
        <v>41779</v>
      </c>
    </row>
    <row r="143" spans="1:7" x14ac:dyDescent="0.25">
      <c r="A143" s="175">
        <v>1</v>
      </c>
      <c r="B143" s="175">
        <v>20140516</v>
      </c>
      <c r="C143" s="176">
        <v>41775</v>
      </c>
      <c r="D143" s="13">
        <f>INDEX(C:C,ROW(A142)+MATCH(1,INDEX(A:A,ROW(A143)):INDEX(A:A,ROW(A143)+10),0))</f>
        <v>41775</v>
      </c>
      <c r="E143" s="13">
        <f>INDEX(C:C,MATCH(D143,C:C,0)+MATCH(1,INDEX(A:A,MATCH(D143+1,C:C,0)):INDEX(A:A,MATCH(D143+1,C:C,0)+10),0))</f>
        <v>41778</v>
      </c>
      <c r="F143" s="13">
        <f>INDEX(C:C,MATCH(E143,C:C,0)+MATCH(1,INDEX(A:A,MATCH(E143+1,C:C,0)):INDEX(A:A,MATCH(E143+1,C:C,0)+10),0))</f>
        <v>41779</v>
      </c>
      <c r="G143" s="13">
        <f>INDEX(C:C,MATCH(F143,C:C,0)+MATCH(1,INDEX(A:A,MATCH(F143+1,C:C,0)):INDEX(A:A,MATCH(F143+1,C:C,0)+10),0))</f>
        <v>41780</v>
      </c>
    </row>
    <row r="144" spans="1:7" x14ac:dyDescent="0.25">
      <c r="A144" s="175">
        <v>0</v>
      </c>
      <c r="B144" s="175">
        <v>20140517</v>
      </c>
      <c r="C144" s="176">
        <v>41776</v>
      </c>
      <c r="D144" s="13">
        <f>INDEX(C:C,ROW(A143)+MATCH(1,INDEX(A:A,ROW(A144)):INDEX(A:A,ROW(A144)+10),0))</f>
        <v>41778</v>
      </c>
      <c r="E144" s="13">
        <f>INDEX(C:C,MATCH(D144,C:C,0)+MATCH(1,INDEX(A:A,MATCH(D144+1,C:C,0)):INDEX(A:A,MATCH(D144+1,C:C,0)+10),0))</f>
        <v>41779</v>
      </c>
      <c r="F144" s="13">
        <f>INDEX(C:C,MATCH(E144,C:C,0)+MATCH(1,INDEX(A:A,MATCH(E144+1,C:C,0)):INDEX(A:A,MATCH(E144+1,C:C,0)+10),0))</f>
        <v>41780</v>
      </c>
      <c r="G144" s="13">
        <f>INDEX(C:C,MATCH(F144,C:C,0)+MATCH(1,INDEX(A:A,MATCH(F144+1,C:C,0)):INDEX(A:A,MATCH(F144+1,C:C,0)+10),0))</f>
        <v>41781</v>
      </c>
    </row>
    <row r="145" spans="1:7" x14ac:dyDescent="0.25">
      <c r="A145" s="175">
        <v>0</v>
      </c>
      <c r="B145" s="175">
        <v>20140518</v>
      </c>
      <c r="C145" s="176">
        <v>41777</v>
      </c>
      <c r="D145" s="13">
        <f>INDEX(C:C,ROW(A144)+MATCH(1,INDEX(A:A,ROW(A145)):INDEX(A:A,ROW(A145)+10),0))</f>
        <v>41778</v>
      </c>
      <c r="E145" s="13">
        <f>INDEX(C:C,MATCH(D145,C:C,0)+MATCH(1,INDEX(A:A,MATCH(D145+1,C:C,0)):INDEX(A:A,MATCH(D145+1,C:C,0)+10),0))</f>
        <v>41779</v>
      </c>
      <c r="F145" s="13">
        <f>INDEX(C:C,MATCH(E145,C:C,0)+MATCH(1,INDEX(A:A,MATCH(E145+1,C:C,0)):INDEX(A:A,MATCH(E145+1,C:C,0)+10),0))</f>
        <v>41780</v>
      </c>
      <c r="G145" s="13">
        <f>INDEX(C:C,MATCH(F145,C:C,0)+MATCH(1,INDEX(A:A,MATCH(F145+1,C:C,0)):INDEX(A:A,MATCH(F145+1,C:C,0)+10),0))</f>
        <v>41781</v>
      </c>
    </row>
    <row r="146" spans="1:7" x14ac:dyDescent="0.25">
      <c r="A146" s="175">
        <v>1</v>
      </c>
      <c r="B146" s="175">
        <v>20140519</v>
      </c>
      <c r="C146" s="176">
        <v>41778</v>
      </c>
      <c r="D146" s="13">
        <f>INDEX(C:C,ROW(A145)+MATCH(1,INDEX(A:A,ROW(A146)):INDEX(A:A,ROW(A146)+10),0))</f>
        <v>41778</v>
      </c>
      <c r="E146" s="13">
        <f>INDEX(C:C,MATCH(D146,C:C,0)+MATCH(1,INDEX(A:A,MATCH(D146+1,C:C,0)):INDEX(A:A,MATCH(D146+1,C:C,0)+10),0))</f>
        <v>41779</v>
      </c>
      <c r="F146" s="13">
        <f>INDEX(C:C,MATCH(E146,C:C,0)+MATCH(1,INDEX(A:A,MATCH(E146+1,C:C,0)):INDEX(A:A,MATCH(E146+1,C:C,0)+10),0))</f>
        <v>41780</v>
      </c>
      <c r="G146" s="13">
        <f>INDEX(C:C,MATCH(F146,C:C,0)+MATCH(1,INDEX(A:A,MATCH(F146+1,C:C,0)):INDEX(A:A,MATCH(F146+1,C:C,0)+10),0))</f>
        <v>41781</v>
      </c>
    </row>
    <row r="147" spans="1:7" x14ac:dyDescent="0.25">
      <c r="A147" s="175">
        <v>1</v>
      </c>
      <c r="B147" s="175">
        <v>20140520</v>
      </c>
      <c r="C147" s="176">
        <v>41779</v>
      </c>
      <c r="D147" s="13">
        <f>INDEX(C:C,ROW(A146)+MATCH(1,INDEX(A:A,ROW(A147)):INDEX(A:A,ROW(A147)+10),0))</f>
        <v>41779</v>
      </c>
      <c r="E147" s="13">
        <f>INDEX(C:C,MATCH(D147,C:C,0)+MATCH(1,INDEX(A:A,MATCH(D147+1,C:C,0)):INDEX(A:A,MATCH(D147+1,C:C,0)+10),0))</f>
        <v>41780</v>
      </c>
      <c r="F147" s="13">
        <f>INDEX(C:C,MATCH(E147,C:C,0)+MATCH(1,INDEX(A:A,MATCH(E147+1,C:C,0)):INDEX(A:A,MATCH(E147+1,C:C,0)+10),0))</f>
        <v>41781</v>
      </c>
      <c r="G147" s="13">
        <f>INDEX(C:C,MATCH(F147,C:C,0)+MATCH(1,INDEX(A:A,MATCH(F147+1,C:C,0)):INDEX(A:A,MATCH(F147+1,C:C,0)+10),0))</f>
        <v>41782</v>
      </c>
    </row>
    <row r="148" spans="1:7" x14ac:dyDescent="0.25">
      <c r="A148" s="175">
        <v>1</v>
      </c>
      <c r="B148" s="175">
        <v>20140521</v>
      </c>
      <c r="C148" s="176">
        <v>41780</v>
      </c>
      <c r="D148" s="13">
        <f>INDEX(C:C,ROW(A147)+MATCH(1,INDEX(A:A,ROW(A148)):INDEX(A:A,ROW(A148)+10),0))</f>
        <v>41780</v>
      </c>
      <c r="E148" s="13">
        <f>INDEX(C:C,MATCH(D148,C:C,0)+MATCH(1,INDEX(A:A,MATCH(D148+1,C:C,0)):INDEX(A:A,MATCH(D148+1,C:C,0)+10),0))</f>
        <v>41781</v>
      </c>
      <c r="F148" s="13">
        <f>INDEX(C:C,MATCH(E148,C:C,0)+MATCH(1,INDEX(A:A,MATCH(E148+1,C:C,0)):INDEX(A:A,MATCH(E148+1,C:C,0)+10),0))</f>
        <v>41782</v>
      </c>
      <c r="G148" s="13">
        <f>INDEX(C:C,MATCH(F148,C:C,0)+MATCH(1,INDEX(A:A,MATCH(F148+1,C:C,0)):INDEX(A:A,MATCH(F148+1,C:C,0)+10),0))</f>
        <v>41785</v>
      </c>
    </row>
    <row r="149" spans="1:7" x14ac:dyDescent="0.25">
      <c r="A149" s="175">
        <v>1</v>
      </c>
      <c r="B149" s="175">
        <v>20140522</v>
      </c>
      <c r="C149" s="176">
        <v>41781</v>
      </c>
      <c r="D149" s="13">
        <f>INDEX(C:C,ROW(A148)+MATCH(1,INDEX(A:A,ROW(A149)):INDEX(A:A,ROW(A149)+10),0))</f>
        <v>41781</v>
      </c>
      <c r="E149" s="13">
        <f>INDEX(C:C,MATCH(D149,C:C,0)+MATCH(1,INDEX(A:A,MATCH(D149+1,C:C,0)):INDEX(A:A,MATCH(D149+1,C:C,0)+10),0))</f>
        <v>41782</v>
      </c>
      <c r="F149" s="13">
        <f>INDEX(C:C,MATCH(E149,C:C,0)+MATCH(1,INDEX(A:A,MATCH(E149+1,C:C,0)):INDEX(A:A,MATCH(E149+1,C:C,0)+10),0))</f>
        <v>41785</v>
      </c>
      <c r="G149" s="13">
        <f>INDEX(C:C,MATCH(F149,C:C,0)+MATCH(1,INDEX(A:A,MATCH(F149+1,C:C,0)):INDEX(A:A,MATCH(F149+1,C:C,0)+10),0))</f>
        <v>41786</v>
      </c>
    </row>
    <row r="150" spans="1:7" x14ac:dyDescent="0.25">
      <c r="A150" s="175">
        <v>1</v>
      </c>
      <c r="B150" s="175">
        <v>20140523</v>
      </c>
      <c r="C150" s="176">
        <v>41782</v>
      </c>
      <c r="D150" s="13">
        <f>INDEX(C:C,ROW(A149)+MATCH(1,INDEX(A:A,ROW(A150)):INDEX(A:A,ROW(A150)+10),0))</f>
        <v>41782</v>
      </c>
      <c r="E150" s="13">
        <f>INDEX(C:C,MATCH(D150,C:C,0)+MATCH(1,INDEX(A:A,MATCH(D150+1,C:C,0)):INDEX(A:A,MATCH(D150+1,C:C,0)+10),0))</f>
        <v>41785</v>
      </c>
      <c r="F150" s="13">
        <f>INDEX(C:C,MATCH(E150,C:C,0)+MATCH(1,INDEX(A:A,MATCH(E150+1,C:C,0)):INDEX(A:A,MATCH(E150+1,C:C,0)+10),0))</f>
        <v>41786</v>
      </c>
      <c r="G150" s="13">
        <f>INDEX(C:C,MATCH(F150,C:C,0)+MATCH(1,INDEX(A:A,MATCH(F150+1,C:C,0)):INDEX(A:A,MATCH(F150+1,C:C,0)+10),0))</f>
        <v>41787</v>
      </c>
    </row>
    <row r="151" spans="1:7" x14ac:dyDescent="0.25">
      <c r="A151" s="175">
        <v>0</v>
      </c>
      <c r="B151" s="175">
        <v>20140524</v>
      </c>
      <c r="C151" s="176">
        <v>41783</v>
      </c>
      <c r="D151" s="13">
        <f>INDEX(C:C,ROW(A150)+MATCH(1,INDEX(A:A,ROW(A151)):INDEX(A:A,ROW(A151)+10),0))</f>
        <v>41785</v>
      </c>
      <c r="E151" s="13">
        <f>INDEX(C:C,MATCH(D151,C:C,0)+MATCH(1,INDEX(A:A,MATCH(D151+1,C:C,0)):INDEX(A:A,MATCH(D151+1,C:C,0)+10),0))</f>
        <v>41786</v>
      </c>
      <c r="F151" s="13">
        <f>INDEX(C:C,MATCH(E151,C:C,0)+MATCH(1,INDEX(A:A,MATCH(E151+1,C:C,0)):INDEX(A:A,MATCH(E151+1,C:C,0)+10),0))</f>
        <v>41787</v>
      </c>
      <c r="G151" s="13">
        <f>INDEX(C:C,MATCH(F151,C:C,0)+MATCH(1,INDEX(A:A,MATCH(F151+1,C:C,0)):INDEX(A:A,MATCH(F151+1,C:C,0)+10),0))</f>
        <v>41789</v>
      </c>
    </row>
    <row r="152" spans="1:7" x14ac:dyDescent="0.25">
      <c r="A152" s="175">
        <v>0</v>
      </c>
      <c r="B152" s="175">
        <v>20140525</v>
      </c>
      <c r="C152" s="176">
        <v>41784</v>
      </c>
      <c r="D152" s="13">
        <f>INDEX(C:C,ROW(A151)+MATCH(1,INDEX(A:A,ROW(A152)):INDEX(A:A,ROW(A152)+10),0))</f>
        <v>41785</v>
      </c>
      <c r="E152" s="13">
        <f>INDEX(C:C,MATCH(D152,C:C,0)+MATCH(1,INDEX(A:A,MATCH(D152+1,C:C,0)):INDEX(A:A,MATCH(D152+1,C:C,0)+10),0))</f>
        <v>41786</v>
      </c>
      <c r="F152" s="13">
        <f>INDEX(C:C,MATCH(E152,C:C,0)+MATCH(1,INDEX(A:A,MATCH(E152+1,C:C,0)):INDEX(A:A,MATCH(E152+1,C:C,0)+10),0))</f>
        <v>41787</v>
      </c>
      <c r="G152" s="13">
        <f>INDEX(C:C,MATCH(F152,C:C,0)+MATCH(1,INDEX(A:A,MATCH(F152+1,C:C,0)):INDEX(A:A,MATCH(F152+1,C:C,0)+10),0))</f>
        <v>41789</v>
      </c>
    </row>
    <row r="153" spans="1:7" x14ac:dyDescent="0.25">
      <c r="A153" s="175">
        <v>1</v>
      </c>
      <c r="B153" s="175">
        <v>20140526</v>
      </c>
      <c r="C153" s="176">
        <v>41785</v>
      </c>
      <c r="D153" s="13">
        <f>INDEX(C:C,ROW(A152)+MATCH(1,INDEX(A:A,ROW(A153)):INDEX(A:A,ROW(A153)+10),0))</f>
        <v>41785</v>
      </c>
      <c r="E153" s="13">
        <f>INDEX(C:C,MATCH(D153,C:C,0)+MATCH(1,INDEX(A:A,MATCH(D153+1,C:C,0)):INDEX(A:A,MATCH(D153+1,C:C,0)+10),0))</f>
        <v>41786</v>
      </c>
      <c r="F153" s="13">
        <f>INDEX(C:C,MATCH(E153,C:C,0)+MATCH(1,INDEX(A:A,MATCH(E153+1,C:C,0)):INDEX(A:A,MATCH(E153+1,C:C,0)+10),0))</f>
        <v>41787</v>
      </c>
      <c r="G153" s="13">
        <f>INDEX(C:C,MATCH(F153,C:C,0)+MATCH(1,INDEX(A:A,MATCH(F153+1,C:C,0)):INDEX(A:A,MATCH(F153+1,C:C,0)+10),0))</f>
        <v>41789</v>
      </c>
    </row>
    <row r="154" spans="1:7" x14ac:dyDescent="0.25">
      <c r="A154" s="175">
        <v>1</v>
      </c>
      <c r="B154" s="175">
        <v>20140527</v>
      </c>
      <c r="C154" s="176">
        <v>41786</v>
      </c>
      <c r="D154" s="13">
        <f>INDEX(C:C,ROW(A153)+MATCH(1,INDEX(A:A,ROW(A154)):INDEX(A:A,ROW(A154)+10),0))</f>
        <v>41786</v>
      </c>
      <c r="E154" s="13">
        <f>INDEX(C:C,MATCH(D154,C:C,0)+MATCH(1,INDEX(A:A,MATCH(D154+1,C:C,0)):INDEX(A:A,MATCH(D154+1,C:C,0)+10),0))</f>
        <v>41787</v>
      </c>
      <c r="F154" s="13">
        <f>INDEX(C:C,MATCH(E154,C:C,0)+MATCH(1,INDEX(A:A,MATCH(E154+1,C:C,0)):INDEX(A:A,MATCH(E154+1,C:C,0)+10),0))</f>
        <v>41789</v>
      </c>
      <c r="G154" s="13">
        <f>INDEX(C:C,MATCH(F154,C:C,0)+MATCH(1,INDEX(A:A,MATCH(F154+1,C:C,0)):INDEX(A:A,MATCH(F154+1,C:C,0)+10),0))</f>
        <v>41792</v>
      </c>
    </row>
    <row r="155" spans="1:7" x14ac:dyDescent="0.25">
      <c r="A155" s="175">
        <v>1</v>
      </c>
      <c r="B155" s="175">
        <v>20140528</v>
      </c>
      <c r="C155" s="176">
        <v>41787</v>
      </c>
      <c r="D155" s="13">
        <f>INDEX(C:C,ROW(A154)+MATCH(1,INDEX(A:A,ROW(A155)):INDEX(A:A,ROW(A155)+10),0))</f>
        <v>41787</v>
      </c>
      <c r="E155" s="13">
        <f>INDEX(C:C,MATCH(D155,C:C,0)+MATCH(1,INDEX(A:A,MATCH(D155+1,C:C,0)):INDEX(A:A,MATCH(D155+1,C:C,0)+10),0))</f>
        <v>41789</v>
      </c>
      <c r="F155" s="13">
        <f>INDEX(C:C,MATCH(E155,C:C,0)+MATCH(1,INDEX(A:A,MATCH(E155+1,C:C,0)):INDEX(A:A,MATCH(E155+1,C:C,0)+10),0))</f>
        <v>41792</v>
      </c>
      <c r="G155" s="13">
        <f>INDEX(C:C,MATCH(F155,C:C,0)+MATCH(1,INDEX(A:A,MATCH(F155+1,C:C,0)):INDEX(A:A,MATCH(F155+1,C:C,0)+10),0))</f>
        <v>41793</v>
      </c>
    </row>
    <row r="156" spans="1:7" x14ac:dyDescent="0.25">
      <c r="A156" s="175">
        <v>0</v>
      </c>
      <c r="B156" s="175">
        <v>20140529</v>
      </c>
      <c r="C156" s="176">
        <v>41788</v>
      </c>
      <c r="D156" s="13">
        <f>INDEX(C:C,ROW(A155)+MATCH(1,INDEX(A:A,ROW(A156)):INDEX(A:A,ROW(A156)+10),0))</f>
        <v>41789</v>
      </c>
      <c r="E156" s="13">
        <f>INDEX(C:C,MATCH(D156,C:C,0)+MATCH(1,INDEX(A:A,MATCH(D156+1,C:C,0)):INDEX(A:A,MATCH(D156+1,C:C,0)+10),0))</f>
        <v>41792</v>
      </c>
      <c r="F156" s="13">
        <f>INDEX(C:C,MATCH(E156,C:C,0)+MATCH(1,INDEX(A:A,MATCH(E156+1,C:C,0)):INDEX(A:A,MATCH(E156+1,C:C,0)+10),0))</f>
        <v>41793</v>
      </c>
      <c r="G156" s="13">
        <f>INDEX(C:C,MATCH(F156,C:C,0)+MATCH(1,INDEX(A:A,MATCH(F156+1,C:C,0)):INDEX(A:A,MATCH(F156+1,C:C,0)+10),0))</f>
        <v>41794</v>
      </c>
    </row>
    <row r="157" spans="1:7" x14ac:dyDescent="0.25">
      <c r="A157" s="175">
        <v>1</v>
      </c>
      <c r="B157" s="175">
        <v>20140530</v>
      </c>
      <c r="C157" s="176">
        <v>41789</v>
      </c>
      <c r="D157" s="13">
        <f>INDEX(C:C,ROW(A156)+MATCH(1,INDEX(A:A,ROW(A157)):INDEX(A:A,ROW(A157)+10),0))</f>
        <v>41789</v>
      </c>
      <c r="E157" s="13">
        <f>INDEX(C:C,MATCH(D157,C:C,0)+MATCH(1,INDEX(A:A,MATCH(D157+1,C:C,0)):INDEX(A:A,MATCH(D157+1,C:C,0)+10),0))</f>
        <v>41792</v>
      </c>
      <c r="F157" s="13">
        <f>INDEX(C:C,MATCH(E157,C:C,0)+MATCH(1,INDEX(A:A,MATCH(E157+1,C:C,0)):INDEX(A:A,MATCH(E157+1,C:C,0)+10),0))</f>
        <v>41793</v>
      </c>
      <c r="G157" s="13">
        <f>INDEX(C:C,MATCH(F157,C:C,0)+MATCH(1,INDEX(A:A,MATCH(F157+1,C:C,0)):INDEX(A:A,MATCH(F157+1,C:C,0)+10),0))</f>
        <v>41794</v>
      </c>
    </row>
    <row r="158" spans="1:7" x14ac:dyDescent="0.25">
      <c r="A158" s="175">
        <v>0</v>
      </c>
      <c r="B158" s="175">
        <v>20140531</v>
      </c>
      <c r="C158" s="176">
        <v>41790</v>
      </c>
      <c r="D158" s="13">
        <f>INDEX(C:C,ROW(A157)+MATCH(1,INDEX(A:A,ROW(A158)):INDEX(A:A,ROW(A158)+10),0))</f>
        <v>41792</v>
      </c>
      <c r="E158" s="13">
        <f>INDEX(C:C,MATCH(D158,C:C,0)+MATCH(1,INDEX(A:A,MATCH(D158+1,C:C,0)):INDEX(A:A,MATCH(D158+1,C:C,0)+10),0))</f>
        <v>41793</v>
      </c>
      <c r="F158" s="13">
        <f>INDEX(C:C,MATCH(E158,C:C,0)+MATCH(1,INDEX(A:A,MATCH(E158+1,C:C,0)):INDEX(A:A,MATCH(E158+1,C:C,0)+10),0))</f>
        <v>41794</v>
      </c>
      <c r="G158" s="13">
        <f>INDEX(C:C,MATCH(F158,C:C,0)+MATCH(1,INDEX(A:A,MATCH(F158+1,C:C,0)):INDEX(A:A,MATCH(F158+1,C:C,0)+10),0))</f>
        <v>41795</v>
      </c>
    </row>
    <row r="159" spans="1:7" x14ac:dyDescent="0.25">
      <c r="A159" s="175">
        <v>0</v>
      </c>
      <c r="B159" s="175">
        <v>20140601</v>
      </c>
      <c r="C159" s="176">
        <v>41791</v>
      </c>
      <c r="D159" s="13">
        <f>INDEX(C:C,ROW(A158)+MATCH(1,INDEX(A:A,ROW(A159)):INDEX(A:A,ROW(A159)+10),0))</f>
        <v>41792</v>
      </c>
      <c r="E159" s="13">
        <f>INDEX(C:C,MATCH(D159,C:C,0)+MATCH(1,INDEX(A:A,MATCH(D159+1,C:C,0)):INDEX(A:A,MATCH(D159+1,C:C,0)+10),0))</f>
        <v>41793</v>
      </c>
      <c r="F159" s="13">
        <f>INDEX(C:C,MATCH(E159,C:C,0)+MATCH(1,INDEX(A:A,MATCH(E159+1,C:C,0)):INDEX(A:A,MATCH(E159+1,C:C,0)+10),0))</f>
        <v>41794</v>
      </c>
      <c r="G159" s="13">
        <f>INDEX(C:C,MATCH(F159,C:C,0)+MATCH(1,INDEX(A:A,MATCH(F159+1,C:C,0)):INDEX(A:A,MATCH(F159+1,C:C,0)+10),0))</f>
        <v>41795</v>
      </c>
    </row>
    <row r="160" spans="1:7" x14ac:dyDescent="0.25">
      <c r="A160" s="175">
        <v>1</v>
      </c>
      <c r="B160" s="175">
        <v>20140602</v>
      </c>
      <c r="C160" s="176">
        <v>41792</v>
      </c>
      <c r="D160" s="13">
        <f>INDEX(C:C,ROW(A159)+MATCH(1,INDEX(A:A,ROW(A160)):INDEX(A:A,ROW(A160)+10),0))</f>
        <v>41792</v>
      </c>
      <c r="E160" s="13">
        <f>INDEX(C:C,MATCH(D160,C:C,0)+MATCH(1,INDEX(A:A,MATCH(D160+1,C:C,0)):INDEX(A:A,MATCH(D160+1,C:C,0)+10),0))</f>
        <v>41793</v>
      </c>
      <c r="F160" s="13">
        <f>INDEX(C:C,MATCH(E160,C:C,0)+MATCH(1,INDEX(A:A,MATCH(E160+1,C:C,0)):INDEX(A:A,MATCH(E160+1,C:C,0)+10),0))</f>
        <v>41794</v>
      </c>
      <c r="G160" s="13">
        <f>INDEX(C:C,MATCH(F160,C:C,0)+MATCH(1,INDEX(A:A,MATCH(F160+1,C:C,0)):INDEX(A:A,MATCH(F160+1,C:C,0)+10),0))</f>
        <v>41795</v>
      </c>
    </row>
    <row r="161" spans="1:7" x14ac:dyDescent="0.25">
      <c r="A161" s="175">
        <v>1</v>
      </c>
      <c r="B161" s="175">
        <v>20140603</v>
      </c>
      <c r="C161" s="176">
        <v>41793</v>
      </c>
      <c r="D161" s="13">
        <f>INDEX(C:C,ROW(A160)+MATCH(1,INDEX(A:A,ROW(A161)):INDEX(A:A,ROW(A161)+10),0))</f>
        <v>41793</v>
      </c>
      <c r="E161" s="13">
        <f>INDEX(C:C,MATCH(D161,C:C,0)+MATCH(1,INDEX(A:A,MATCH(D161+1,C:C,0)):INDEX(A:A,MATCH(D161+1,C:C,0)+10),0))</f>
        <v>41794</v>
      </c>
      <c r="F161" s="13">
        <f>INDEX(C:C,MATCH(E161,C:C,0)+MATCH(1,INDEX(A:A,MATCH(E161+1,C:C,0)):INDEX(A:A,MATCH(E161+1,C:C,0)+10),0))</f>
        <v>41795</v>
      </c>
      <c r="G161" s="13">
        <f>INDEX(C:C,MATCH(F161,C:C,0)+MATCH(1,INDEX(A:A,MATCH(F161+1,C:C,0)):INDEX(A:A,MATCH(F161+1,C:C,0)+10),0))</f>
        <v>41796</v>
      </c>
    </row>
    <row r="162" spans="1:7" x14ac:dyDescent="0.25">
      <c r="A162" s="175">
        <v>1</v>
      </c>
      <c r="B162" s="175">
        <v>20140604</v>
      </c>
      <c r="C162" s="176">
        <v>41794</v>
      </c>
      <c r="D162" s="13">
        <f>INDEX(C:C,ROW(A161)+MATCH(1,INDEX(A:A,ROW(A162)):INDEX(A:A,ROW(A162)+10),0))</f>
        <v>41794</v>
      </c>
      <c r="E162" s="13">
        <f>INDEX(C:C,MATCH(D162,C:C,0)+MATCH(1,INDEX(A:A,MATCH(D162+1,C:C,0)):INDEX(A:A,MATCH(D162+1,C:C,0)+10),0))</f>
        <v>41795</v>
      </c>
      <c r="F162" s="13">
        <f>INDEX(C:C,MATCH(E162,C:C,0)+MATCH(1,INDEX(A:A,MATCH(E162+1,C:C,0)):INDEX(A:A,MATCH(E162+1,C:C,0)+10),0))</f>
        <v>41796</v>
      </c>
      <c r="G162" s="13">
        <f>INDEX(C:C,MATCH(F162,C:C,0)+MATCH(1,INDEX(A:A,MATCH(F162+1,C:C,0)):INDEX(A:A,MATCH(F162+1,C:C,0)+10),0))</f>
        <v>41800</v>
      </c>
    </row>
    <row r="163" spans="1:7" x14ac:dyDescent="0.25">
      <c r="A163" s="175">
        <v>1</v>
      </c>
      <c r="B163" s="175">
        <v>20140605</v>
      </c>
      <c r="C163" s="176">
        <v>41795</v>
      </c>
      <c r="D163" s="13">
        <f>INDEX(C:C,ROW(A162)+MATCH(1,INDEX(A:A,ROW(A163)):INDEX(A:A,ROW(A163)+10),0))</f>
        <v>41795</v>
      </c>
      <c r="E163" s="13">
        <f>INDEX(C:C,MATCH(D163,C:C,0)+MATCH(1,INDEX(A:A,MATCH(D163+1,C:C,0)):INDEX(A:A,MATCH(D163+1,C:C,0)+10),0))</f>
        <v>41796</v>
      </c>
      <c r="F163" s="13">
        <f>INDEX(C:C,MATCH(E163,C:C,0)+MATCH(1,INDEX(A:A,MATCH(E163+1,C:C,0)):INDEX(A:A,MATCH(E163+1,C:C,0)+10),0))</f>
        <v>41800</v>
      </c>
      <c r="G163" s="13">
        <f>INDEX(C:C,MATCH(F163,C:C,0)+MATCH(1,INDEX(A:A,MATCH(F163+1,C:C,0)):INDEX(A:A,MATCH(F163+1,C:C,0)+10),0))</f>
        <v>41801</v>
      </c>
    </row>
    <row r="164" spans="1:7" x14ac:dyDescent="0.25">
      <c r="A164" s="175">
        <v>1</v>
      </c>
      <c r="B164" s="175">
        <v>20140606</v>
      </c>
      <c r="C164" s="176">
        <v>41796</v>
      </c>
      <c r="D164" s="13">
        <f>INDEX(C:C,ROW(A163)+MATCH(1,INDEX(A:A,ROW(A164)):INDEX(A:A,ROW(A164)+10),0))</f>
        <v>41796</v>
      </c>
      <c r="E164" s="13">
        <f>INDEX(C:C,MATCH(D164,C:C,0)+MATCH(1,INDEX(A:A,MATCH(D164+1,C:C,0)):INDEX(A:A,MATCH(D164+1,C:C,0)+10),0))</f>
        <v>41800</v>
      </c>
      <c r="F164" s="13">
        <f>INDEX(C:C,MATCH(E164,C:C,0)+MATCH(1,INDEX(A:A,MATCH(E164+1,C:C,0)):INDEX(A:A,MATCH(E164+1,C:C,0)+10),0))</f>
        <v>41801</v>
      </c>
      <c r="G164" s="13">
        <f>INDEX(C:C,MATCH(F164,C:C,0)+MATCH(1,INDEX(A:A,MATCH(F164+1,C:C,0)):INDEX(A:A,MATCH(F164+1,C:C,0)+10),0))</f>
        <v>41802</v>
      </c>
    </row>
    <row r="165" spans="1:7" x14ac:dyDescent="0.25">
      <c r="A165" s="175">
        <v>0</v>
      </c>
      <c r="B165" s="175">
        <v>20140607</v>
      </c>
      <c r="C165" s="176">
        <v>41797</v>
      </c>
      <c r="D165" s="13">
        <f>INDEX(C:C,ROW(A164)+MATCH(1,INDEX(A:A,ROW(A165)):INDEX(A:A,ROW(A165)+10),0))</f>
        <v>41800</v>
      </c>
      <c r="E165" s="13">
        <f>INDEX(C:C,MATCH(D165,C:C,0)+MATCH(1,INDEX(A:A,MATCH(D165+1,C:C,0)):INDEX(A:A,MATCH(D165+1,C:C,0)+10),0))</f>
        <v>41801</v>
      </c>
      <c r="F165" s="13">
        <f>INDEX(C:C,MATCH(E165,C:C,0)+MATCH(1,INDEX(A:A,MATCH(E165+1,C:C,0)):INDEX(A:A,MATCH(E165+1,C:C,0)+10),0))</f>
        <v>41802</v>
      </c>
      <c r="G165" s="13">
        <f>INDEX(C:C,MATCH(F165,C:C,0)+MATCH(1,INDEX(A:A,MATCH(F165+1,C:C,0)):INDEX(A:A,MATCH(F165+1,C:C,0)+10),0))</f>
        <v>41803</v>
      </c>
    </row>
    <row r="166" spans="1:7" x14ac:dyDescent="0.25">
      <c r="A166" s="175">
        <v>0</v>
      </c>
      <c r="B166" s="175">
        <v>20140608</v>
      </c>
      <c r="C166" s="176">
        <v>41798</v>
      </c>
      <c r="D166" s="13">
        <f>INDEX(C:C,ROW(A165)+MATCH(1,INDEX(A:A,ROW(A166)):INDEX(A:A,ROW(A166)+10),0))</f>
        <v>41800</v>
      </c>
      <c r="E166" s="13">
        <f>INDEX(C:C,MATCH(D166,C:C,0)+MATCH(1,INDEX(A:A,MATCH(D166+1,C:C,0)):INDEX(A:A,MATCH(D166+1,C:C,0)+10),0))</f>
        <v>41801</v>
      </c>
      <c r="F166" s="13">
        <f>INDEX(C:C,MATCH(E166,C:C,0)+MATCH(1,INDEX(A:A,MATCH(E166+1,C:C,0)):INDEX(A:A,MATCH(E166+1,C:C,0)+10),0))</f>
        <v>41802</v>
      </c>
      <c r="G166" s="13">
        <f>INDEX(C:C,MATCH(F166,C:C,0)+MATCH(1,INDEX(A:A,MATCH(F166+1,C:C,0)):INDEX(A:A,MATCH(F166+1,C:C,0)+10),0))</f>
        <v>41803</v>
      </c>
    </row>
    <row r="167" spans="1:7" x14ac:dyDescent="0.25">
      <c r="A167" s="175">
        <v>0</v>
      </c>
      <c r="B167" s="175">
        <v>20140609</v>
      </c>
      <c r="C167" s="176">
        <v>41799</v>
      </c>
      <c r="D167" s="13">
        <f>INDEX(C:C,ROW(A166)+MATCH(1,INDEX(A:A,ROW(A167)):INDEX(A:A,ROW(A167)+10),0))</f>
        <v>41800</v>
      </c>
      <c r="E167" s="13">
        <f>INDEX(C:C,MATCH(D167,C:C,0)+MATCH(1,INDEX(A:A,MATCH(D167+1,C:C,0)):INDEX(A:A,MATCH(D167+1,C:C,0)+10),0))</f>
        <v>41801</v>
      </c>
      <c r="F167" s="13">
        <f>INDEX(C:C,MATCH(E167,C:C,0)+MATCH(1,INDEX(A:A,MATCH(E167+1,C:C,0)):INDEX(A:A,MATCH(E167+1,C:C,0)+10),0))</f>
        <v>41802</v>
      </c>
      <c r="G167" s="13">
        <f>INDEX(C:C,MATCH(F167,C:C,0)+MATCH(1,INDEX(A:A,MATCH(F167+1,C:C,0)):INDEX(A:A,MATCH(F167+1,C:C,0)+10),0))</f>
        <v>41803</v>
      </c>
    </row>
    <row r="168" spans="1:7" x14ac:dyDescent="0.25">
      <c r="A168" s="175">
        <v>1</v>
      </c>
      <c r="B168" s="175">
        <v>20140610</v>
      </c>
      <c r="C168" s="176">
        <v>41800</v>
      </c>
      <c r="D168" s="13">
        <f>INDEX(C:C,ROW(A167)+MATCH(1,INDEX(A:A,ROW(A168)):INDEX(A:A,ROW(A168)+10),0))</f>
        <v>41800</v>
      </c>
      <c r="E168" s="13">
        <f>INDEX(C:C,MATCH(D168,C:C,0)+MATCH(1,INDEX(A:A,MATCH(D168+1,C:C,0)):INDEX(A:A,MATCH(D168+1,C:C,0)+10),0))</f>
        <v>41801</v>
      </c>
      <c r="F168" s="13">
        <f>INDEX(C:C,MATCH(E168,C:C,0)+MATCH(1,INDEX(A:A,MATCH(E168+1,C:C,0)):INDEX(A:A,MATCH(E168+1,C:C,0)+10),0))</f>
        <v>41802</v>
      </c>
      <c r="G168" s="13">
        <f>INDEX(C:C,MATCH(F168,C:C,0)+MATCH(1,INDEX(A:A,MATCH(F168+1,C:C,0)):INDEX(A:A,MATCH(F168+1,C:C,0)+10),0))</f>
        <v>41803</v>
      </c>
    </row>
    <row r="169" spans="1:7" x14ac:dyDescent="0.25">
      <c r="A169" s="175">
        <v>1</v>
      </c>
      <c r="B169" s="175">
        <v>20140611</v>
      </c>
      <c r="C169" s="176">
        <v>41801</v>
      </c>
      <c r="D169" s="13">
        <f>INDEX(C:C,ROW(A168)+MATCH(1,INDEX(A:A,ROW(A169)):INDEX(A:A,ROW(A169)+10),0))</f>
        <v>41801</v>
      </c>
      <c r="E169" s="13">
        <f>INDEX(C:C,MATCH(D169,C:C,0)+MATCH(1,INDEX(A:A,MATCH(D169+1,C:C,0)):INDEX(A:A,MATCH(D169+1,C:C,0)+10),0))</f>
        <v>41802</v>
      </c>
      <c r="F169" s="13">
        <f>INDEX(C:C,MATCH(E169,C:C,0)+MATCH(1,INDEX(A:A,MATCH(E169+1,C:C,0)):INDEX(A:A,MATCH(E169+1,C:C,0)+10),0))</f>
        <v>41803</v>
      </c>
      <c r="G169" s="13">
        <f>INDEX(C:C,MATCH(F169,C:C,0)+MATCH(1,INDEX(A:A,MATCH(F169+1,C:C,0)):INDEX(A:A,MATCH(F169+1,C:C,0)+10),0))</f>
        <v>41806</v>
      </c>
    </row>
    <row r="170" spans="1:7" x14ac:dyDescent="0.25">
      <c r="A170" s="175">
        <v>1</v>
      </c>
      <c r="B170" s="175">
        <v>20140612</v>
      </c>
      <c r="C170" s="176">
        <v>41802</v>
      </c>
      <c r="D170" s="13">
        <f>INDEX(C:C,ROW(A169)+MATCH(1,INDEX(A:A,ROW(A170)):INDEX(A:A,ROW(A170)+10),0))</f>
        <v>41802</v>
      </c>
      <c r="E170" s="13">
        <f>INDEX(C:C,MATCH(D170,C:C,0)+MATCH(1,INDEX(A:A,MATCH(D170+1,C:C,0)):INDEX(A:A,MATCH(D170+1,C:C,0)+10),0))</f>
        <v>41803</v>
      </c>
      <c r="F170" s="13">
        <f>INDEX(C:C,MATCH(E170,C:C,0)+MATCH(1,INDEX(A:A,MATCH(E170+1,C:C,0)):INDEX(A:A,MATCH(E170+1,C:C,0)+10),0))</f>
        <v>41806</v>
      </c>
      <c r="G170" s="13">
        <f>INDEX(C:C,MATCH(F170,C:C,0)+MATCH(1,INDEX(A:A,MATCH(F170+1,C:C,0)):INDEX(A:A,MATCH(F170+1,C:C,0)+10),0))</f>
        <v>41807</v>
      </c>
    </row>
    <row r="171" spans="1:7" x14ac:dyDescent="0.25">
      <c r="A171" s="175">
        <v>1</v>
      </c>
      <c r="B171" s="175">
        <v>20140613</v>
      </c>
      <c r="C171" s="176">
        <v>41803</v>
      </c>
      <c r="D171" s="13">
        <f>INDEX(C:C,ROW(A170)+MATCH(1,INDEX(A:A,ROW(A171)):INDEX(A:A,ROW(A171)+10),0))</f>
        <v>41803</v>
      </c>
      <c r="E171" s="13">
        <f>INDEX(C:C,MATCH(D171,C:C,0)+MATCH(1,INDEX(A:A,MATCH(D171+1,C:C,0)):INDEX(A:A,MATCH(D171+1,C:C,0)+10),0))</f>
        <v>41806</v>
      </c>
      <c r="F171" s="13">
        <f>INDEX(C:C,MATCH(E171,C:C,0)+MATCH(1,INDEX(A:A,MATCH(E171+1,C:C,0)):INDEX(A:A,MATCH(E171+1,C:C,0)+10),0))</f>
        <v>41807</v>
      </c>
      <c r="G171" s="13">
        <f>INDEX(C:C,MATCH(F171,C:C,0)+MATCH(1,INDEX(A:A,MATCH(F171+1,C:C,0)):INDEX(A:A,MATCH(F171+1,C:C,0)+10),0))</f>
        <v>41808</v>
      </c>
    </row>
    <row r="172" spans="1:7" x14ac:dyDescent="0.25">
      <c r="A172" s="175">
        <v>0</v>
      </c>
      <c r="B172" s="175">
        <v>20140614</v>
      </c>
      <c r="C172" s="176">
        <v>41804</v>
      </c>
      <c r="D172" s="13">
        <f>INDEX(C:C,ROW(A171)+MATCH(1,INDEX(A:A,ROW(A172)):INDEX(A:A,ROW(A172)+10),0))</f>
        <v>41806</v>
      </c>
      <c r="E172" s="13">
        <f>INDEX(C:C,MATCH(D172,C:C,0)+MATCH(1,INDEX(A:A,MATCH(D172+1,C:C,0)):INDEX(A:A,MATCH(D172+1,C:C,0)+10),0))</f>
        <v>41807</v>
      </c>
      <c r="F172" s="13">
        <f>INDEX(C:C,MATCH(E172,C:C,0)+MATCH(1,INDEX(A:A,MATCH(E172+1,C:C,0)):INDEX(A:A,MATCH(E172+1,C:C,0)+10),0))</f>
        <v>41808</v>
      </c>
      <c r="G172" s="13">
        <f>INDEX(C:C,MATCH(F172,C:C,0)+MATCH(1,INDEX(A:A,MATCH(F172+1,C:C,0)):INDEX(A:A,MATCH(F172+1,C:C,0)+10),0))</f>
        <v>41809</v>
      </c>
    </row>
    <row r="173" spans="1:7" x14ac:dyDescent="0.25">
      <c r="A173" s="175">
        <v>0</v>
      </c>
      <c r="B173" s="175">
        <v>20140615</v>
      </c>
      <c r="C173" s="176">
        <v>41805</v>
      </c>
      <c r="D173" s="13">
        <f>INDEX(C:C,ROW(A172)+MATCH(1,INDEX(A:A,ROW(A173)):INDEX(A:A,ROW(A173)+10),0))</f>
        <v>41806</v>
      </c>
      <c r="E173" s="13">
        <f>INDEX(C:C,MATCH(D173,C:C,0)+MATCH(1,INDEX(A:A,MATCH(D173+1,C:C,0)):INDEX(A:A,MATCH(D173+1,C:C,0)+10),0))</f>
        <v>41807</v>
      </c>
      <c r="F173" s="13">
        <f>INDEX(C:C,MATCH(E173,C:C,0)+MATCH(1,INDEX(A:A,MATCH(E173+1,C:C,0)):INDEX(A:A,MATCH(E173+1,C:C,0)+10),0))</f>
        <v>41808</v>
      </c>
      <c r="G173" s="13">
        <f>INDEX(C:C,MATCH(F173,C:C,0)+MATCH(1,INDEX(A:A,MATCH(F173+1,C:C,0)):INDEX(A:A,MATCH(F173+1,C:C,0)+10),0))</f>
        <v>41809</v>
      </c>
    </row>
    <row r="174" spans="1:7" x14ac:dyDescent="0.25">
      <c r="A174" s="175">
        <v>1</v>
      </c>
      <c r="B174" s="175">
        <v>20140616</v>
      </c>
      <c r="C174" s="176">
        <v>41806</v>
      </c>
      <c r="D174" s="13">
        <f>INDEX(C:C,ROW(A173)+MATCH(1,INDEX(A:A,ROW(A174)):INDEX(A:A,ROW(A174)+10),0))</f>
        <v>41806</v>
      </c>
      <c r="E174" s="13">
        <f>INDEX(C:C,MATCH(D174,C:C,0)+MATCH(1,INDEX(A:A,MATCH(D174+1,C:C,0)):INDEX(A:A,MATCH(D174+1,C:C,0)+10),0))</f>
        <v>41807</v>
      </c>
      <c r="F174" s="13">
        <f>INDEX(C:C,MATCH(E174,C:C,0)+MATCH(1,INDEX(A:A,MATCH(E174+1,C:C,0)):INDEX(A:A,MATCH(E174+1,C:C,0)+10),0))</f>
        <v>41808</v>
      </c>
      <c r="G174" s="13">
        <f>INDEX(C:C,MATCH(F174,C:C,0)+MATCH(1,INDEX(A:A,MATCH(F174+1,C:C,0)):INDEX(A:A,MATCH(F174+1,C:C,0)+10),0))</f>
        <v>41809</v>
      </c>
    </row>
    <row r="175" spans="1:7" x14ac:dyDescent="0.25">
      <c r="A175" s="175">
        <v>1</v>
      </c>
      <c r="B175" s="175">
        <v>20140617</v>
      </c>
      <c r="C175" s="176">
        <v>41807</v>
      </c>
      <c r="D175" s="13">
        <f>INDEX(C:C,ROW(A174)+MATCH(1,INDEX(A:A,ROW(A175)):INDEX(A:A,ROW(A175)+10),0))</f>
        <v>41807</v>
      </c>
      <c r="E175" s="13">
        <f>INDEX(C:C,MATCH(D175,C:C,0)+MATCH(1,INDEX(A:A,MATCH(D175+1,C:C,0)):INDEX(A:A,MATCH(D175+1,C:C,0)+10),0))</f>
        <v>41808</v>
      </c>
      <c r="F175" s="13">
        <f>INDEX(C:C,MATCH(E175,C:C,0)+MATCH(1,INDEX(A:A,MATCH(E175+1,C:C,0)):INDEX(A:A,MATCH(E175+1,C:C,0)+10),0))</f>
        <v>41809</v>
      </c>
      <c r="G175" s="13">
        <f>INDEX(C:C,MATCH(F175,C:C,0)+MATCH(1,INDEX(A:A,MATCH(F175+1,C:C,0)):INDEX(A:A,MATCH(F175+1,C:C,0)+10),0))</f>
        <v>41810</v>
      </c>
    </row>
    <row r="176" spans="1:7" x14ac:dyDescent="0.25">
      <c r="A176" s="175">
        <v>1</v>
      </c>
      <c r="B176" s="175">
        <v>20140618</v>
      </c>
      <c r="C176" s="176">
        <v>41808</v>
      </c>
      <c r="D176" s="13">
        <f>INDEX(C:C,ROW(A175)+MATCH(1,INDEX(A:A,ROW(A176)):INDEX(A:A,ROW(A176)+10),0))</f>
        <v>41808</v>
      </c>
      <c r="E176" s="13">
        <f>INDEX(C:C,MATCH(D176,C:C,0)+MATCH(1,INDEX(A:A,MATCH(D176+1,C:C,0)):INDEX(A:A,MATCH(D176+1,C:C,0)+10),0))</f>
        <v>41809</v>
      </c>
      <c r="F176" s="13">
        <f>INDEX(C:C,MATCH(E176,C:C,0)+MATCH(1,INDEX(A:A,MATCH(E176+1,C:C,0)):INDEX(A:A,MATCH(E176+1,C:C,0)+10),0))</f>
        <v>41810</v>
      </c>
      <c r="G176" s="13">
        <f>INDEX(C:C,MATCH(F176,C:C,0)+MATCH(1,INDEX(A:A,MATCH(F176+1,C:C,0)):INDEX(A:A,MATCH(F176+1,C:C,0)+10),0))</f>
        <v>41813</v>
      </c>
    </row>
    <row r="177" spans="1:7" x14ac:dyDescent="0.25">
      <c r="A177" s="175">
        <v>1</v>
      </c>
      <c r="B177" s="175">
        <v>20140619</v>
      </c>
      <c r="C177" s="176">
        <v>41809</v>
      </c>
      <c r="D177" s="13">
        <f>INDEX(C:C,ROW(A176)+MATCH(1,INDEX(A:A,ROW(A177)):INDEX(A:A,ROW(A177)+10),0))</f>
        <v>41809</v>
      </c>
      <c r="E177" s="13">
        <f>INDEX(C:C,MATCH(D177,C:C,0)+MATCH(1,INDEX(A:A,MATCH(D177+1,C:C,0)):INDEX(A:A,MATCH(D177+1,C:C,0)+10),0))</f>
        <v>41810</v>
      </c>
      <c r="F177" s="13">
        <f>INDEX(C:C,MATCH(E177,C:C,0)+MATCH(1,INDEX(A:A,MATCH(E177+1,C:C,0)):INDEX(A:A,MATCH(E177+1,C:C,0)+10),0))</f>
        <v>41813</v>
      </c>
      <c r="G177" s="13">
        <f>INDEX(C:C,MATCH(F177,C:C,0)+MATCH(1,INDEX(A:A,MATCH(F177+1,C:C,0)):INDEX(A:A,MATCH(F177+1,C:C,0)+10),0))</f>
        <v>41814</v>
      </c>
    </row>
    <row r="178" spans="1:7" x14ac:dyDescent="0.25">
      <c r="A178" s="175">
        <v>1</v>
      </c>
      <c r="B178" s="175">
        <v>20140620</v>
      </c>
      <c r="C178" s="176">
        <v>41810</v>
      </c>
      <c r="D178" s="13">
        <f>INDEX(C:C,ROW(A177)+MATCH(1,INDEX(A:A,ROW(A178)):INDEX(A:A,ROW(A178)+10),0))</f>
        <v>41810</v>
      </c>
      <c r="E178" s="13">
        <f>INDEX(C:C,MATCH(D178,C:C,0)+MATCH(1,INDEX(A:A,MATCH(D178+1,C:C,0)):INDEX(A:A,MATCH(D178+1,C:C,0)+10),0))</f>
        <v>41813</v>
      </c>
      <c r="F178" s="13">
        <f>INDEX(C:C,MATCH(E178,C:C,0)+MATCH(1,INDEX(A:A,MATCH(E178+1,C:C,0)):INDEX(A:A,MATCH(E178+1,C:C,0)+10),0))</f>
        <v>41814</v>
      </c>
      <c r="G178" s="13">
        <f>INDEX(C:C,MATCH(F178,C:C,0)+MATCH(1,INDEX(A:A,MATCH(F178+1,C:C,0)):INDEX(A:A,MATCH(F178+1,C:C,0)+10),0))</f>
        <v>41815</v>
      </c>
    </row>
    <row r="179" spans="1:7" x14ac:dyDescent="0.25">
      <c r="A179" s="175">
        <v>0</v>
      </c>
      <c r="B179" s="175">
        <v>20140621</v>
      </c>
      <c r="C179" s="176">
        <v>41811</v>
      </c>
      <c r="D179" s="13">
        <f>INDEX(C:C,ROW(A178)+MATCH(1,INDEX(A:A,ROW(A179)):INDEX(A:A,ROW(A179)+10),0))</f>
        <v>41813</v>
      </c>
      <c r="E179" s="13">
        <f>INDEX(C:C,MATCH(D179,C:C,0)+MATCH(1,INDEX(A:A,MATCH(D179+1,C:C,0)):INDEX(A:A,MATCH(D179+1,C:C,0)+10),0))</f>
        <v>41814</v>
      </c>
      <c r="F179" s="13">
        <f>INDEX(C:C,MATCH(E179,C:C,0)+MATCH(1,INDEX(A:A,MATCH(E179+1,C:C,0)):INDEX(A:A,MATCH(E179+1,C:C,0)+10),0))</f>
        <v>41815</v>
      </c>
      <c r="G179" s="13">
        <f>INDEX(C:C,MATCH(F179,C:C,0)+MATCH(1,INDEX(A:A,MATCH(F179+1,C:C,0)):INDEX(A:A,MATCH(F179+1,C:C,0)+10),0))</f>
        <v>41816</v>
      </c>
    </row>
    <row r="180" spans="1:7" x14ac:dyDescent="0.25">
      <c r="A180" s="175">
        <v>0</v>
      </c>
      <c r="B180" s="175">
        <v>20140622</v>
      </c>
      <c r="C180" s="176">
        <v>41812</v>
      </c>
      <c r="D180" s="13">
        <f>INDEX(C:C,ROW(A179)+MATCH(1,INDEX(A:A,ROW(A180)):INDEX(A:A,ROW(A180)+10),0))</f>
        <v>41813</v>
      </c>
      <c r="E180" s="13">
        <f>INDEX(C:C,MATCH(D180,C:C,0)+MATCH(1,INDEX(A:A,MATCH(D180+1,C:C,0)):INDEX(A:A,MATCH(D180+1,C:C,0)+10),0))</f>
        <v>41814</v>
      </c>
      <c r="F180" s="13">
        <f>INDEX(C:C,MATCH(E180,C:C,0)+MATCH(1,INDEX(A:A,MATCH(E180+1,C:C,0)):INDEX(A:A,MATCH(E180+1,C:C,0)+10),0))</f>
        <v>41815</v>
      </c>
      <c r="G180" s="13">
        <f>INDEX(C:C,MATCH(F180,C:C,0)+MATCH(1,INDEX(A:A,MATCH(F180+1,C:C,0)):INDEX(A:A,MATCH(F180+1,C:C,0)+10),0))</f>
        <v>41816</v>
      </c>
    </row>
    <row r="181" spans="1:7" x14ac:dyDescent="0.25">
      <c r="A181" s="175">
        <v>1</v>
      </c>
      <c r="B181" s="175">
        <v>20140623</v>
      </c>
      <c r="C181" s="176">
        <v>41813</v>
      </c>
      <c r="D181" s="13">
        <f>INDEX(C:C,ROW(A180)+MATCH(1,INDEX(A:A,ROW(A181)):INDEX(A:A,ROW(A181)+10),0))</f>
        <v>41813</v>
      </c>
      <c r="E181" s="13">
        <f>INDEX(C:C,MATCH(D181,C:C,0)+MATCH(1,INDEX(A:A,MATCH(D181+1,C:C,0)):INDEX(A:A,MATCH(D181+1,C:C,0)+10),0))</f>
        <v>41814</v>
      </c>
      <c r="F181" s="13">
        <f>INDEX(C:C,MATCH(E181,C:C,0)+MATCH(1,INDEX(A:A,MATCH(E181+1,C:C,0)):INDEX(A:A,MATCH(E181+1,C:C,0)+10),0))</f>
        <v>41815</v>
      </c>
      <c r="G181" s="13">
        <f>INDEX(C:C,MATCH(F181,C:C,0)+MATCH(1,INDEX(A:A,MATCH(F181+1,C:C,0)):INDEX(A:A,MATCH(F181+1,C:C,0)+10),0))</f>
        <v>41816</v>
      </c>
    </row>
    <row r="182" spans="1:7" x14ac:dyDescent="0.25">
      <c r="A182" s="175">
        <v>1</v>
      </c>
      <c r="B182" s="175">
        <v>20140624</v>
      </c>
      <c r="C182" s="176">
        <v>41814</v>
      </c>
      <c r="D182" s="13">
        <f>INDEX(C:C,ROW(A181)+MATCH(1,INDEX(A:A,ROW(A182)):INDEX(A:A,ROW(A182)+10),0))</f>
        <v>41814</v>
      </c>
      <c r="E182" s="13">
        <f>INDEX(C:C,MATCH(D182,C:C,0)+MATCH(1,INDEX(A:A,MATCH(D182+1,C:C,0)):INDEX(A:A,MATCH(D182+1,C:C,0)+10),0))</f>
        <v>41815</v>
      </c>
      <c r="F182" s="13">
        <f>INDEX(C:C,MATCH(E182,C:C,0)+MATCH(1,INDEX(A:A,MATCH(E182+1,C:C,0)):INDEX(A:A,MATCH(E182+1,C:C,0)+10),0))</f>
        <v>41816</v>
      </c>
      <c r="G182" s="13">
        <f>INDEX(C:C,MATCH(F182,C:C,0)+MATCH(1,INDEX(A:A,MATCH(F182+1,C:C,0)):INDEX(A:A,MATCH(F182+1,C:C,0)+10),0))</f>
        <v>41817</v>
      </c>
    </row>
    <row r="183" spans="1:7" x14ac:dyDescent="0.25">
      <c r="A183" s="175">
        <v>1</v>
      </c>
      <c r="B183" s="175">
        <v>20140625</v>
      </c>
      <c r="C183" s="176">
        <v>41815</v>
      </c>
      <c r="D183" s="13">
        <f>INDEX(C:C,ROW(A182)+MATCH(1,INDEX(A:A,ROW(A183)):INDEX(A:A,ROW(A183)+10),0))</f>
        <v>41815</v>
      </c>
      <c r="E183" s="13">
        <f>INDEX(C:C,MATCH(D183,C:C,0)+MATCH(1,INDEX(A:A,MATCH(D183+1,C:C,0)):INDEX(A:A,MATCH(D183+1,C:C,0)+10),0))</f>
        <v>41816</v>
      </c>
      <c r="F183" s="13">
        <f>INDEX(C:C,MATCH(E183,C:C,0)+MATCH(1,INDEX(A:A,MATCH(E183+1,C:C,0)):INDEX(A:A,MATCH(E183+1,C:C,0)+10),0))</f>
        <v>41817</v>
      </c>
      <c r="G183" s="13">
        <f>INDEX(C:C,MATCH(F183,C:C,0)+MATCH(1,INDEX(A:A,MATCH(F183+1,C:C,0)):INDEX(A:A,MATCH(F183+1,C:C,0)+10),0))</f>
        <v>41820</v>
      </c>
    </row>
    <row r="184" spans="1:7" x14ac:dyDescent="0.25">
      <c r="A184" s="175">
        <v>1</v>
      </c>
      <c r="B184" s="175">
        <v>20140626</v>
      </c>
      <c r="C184" s="176">
        <v>41816</v>
      </c>
      <c r="D184" s="13">
        <f>INDEX(C:C,ROW(A183)+MATCH(1,INDEX(A:A,ROW(A184)):INDEX(A:A,ROW(A184)+10),0))</f>
        <v>41816</v>
      </c>
      <c r="E184" s="13">
        <f>INDEX(C:C,MATCH(D184,C:C,0)+MATCH(1,INDEX(A:A,MATCH(D184+1,C:C,0)):INDEX(A:A,MATCH(D184+1,C:C,0)+10),0))</f>
        <v>41817</v>
      </c>
      <c r="F184" s="13">
        <f>INDEX(C:C,MATCH(E184,C:C,0)+MATCH(1,INDEX(A:A,MATCH(E184+1,C:C,0)):INDEX(A:A,MATCH(E184+1,C:C,0)+10),0))</f>
        <v>41820</v>
      </c>
      <c r="G184" s="13">
        <f>INDEX(C:C,MATCH(F184,C:C,0)+MATCH(1,INDEX(A:A,MATCH(F184+1,C:C,0)):INDEX(A:A,MATCH(F184+1,C:C,0)+10),0))</f>
        <v>41821</v>
      </c>
    </row>
    <row r="185" spans="1:7" x14ac:dyDescent="0.25">
      <c r="A185" s="175">
        <v>1</v>
      </c>
      <c r="B185" s="175">
        <v>20140627</v>
      </c>
      <c r="C185" s="176">
        <v>41817</v>
      </c>
      <c r="D185" s="13">
        <f>INDEX(C:C,ROW(A184)+MATCH(1,INDEX(A:A,ROW(A185)):INDEX(A:A,ROW(A185)+10),0))</f>
        <v>41817</v>
      </c>
      <c r="E185" s="13">
        <f>INDEX(C:C,MATCH(D185,C:C,0)+MATCH(1,INDEX(A:A,MATCH(D185+1,C:C,0)):INDEX(A:A,MATCH(D185+1,C:C,0)+10),0))</f>
        <v>41820</v>
      </c>
      <c r="F185" s="13">
        <f>INDEX(C:C,MATCH(E185,C:C,0)+MATCH(1,INDEX(A:A,MATCH(E185+1,C:C,0)):INDEX(A:A,MATCH(E185+1,C:C,0)+10),0))</f>
        <v>41821</v>
      </c>
      <c r="G185" s="13">
        <f>INDEX(C:C,MATCH(F185,C:C,0)+MATCH(1,INDEX(A:A,MATCH(F185+1,C:C,0)):INDEX(A:A,MATCH(F185+1,C:C,0)+10),0))</f>
        <v>41822</v>
      </c>
    </row>
    <row r="186" spans="1:7" x14ac:dyDescent="0.25">
      <c r="A186" s="175">
        <v>0</v>
      </c>
      <c r="B186" s="175">
        <v>20140628</v>
      </c>
      <c r="C186" s="176">
        <v>41818</v>
      </c>
      <c r="D186" s="13">
        <f>INDEX(C:C,ROW(A185)+MATCH(1,INDEX(A:A,ROW(A186)):INDEX(A:A,ROW(A186)+10),0))</f>
        <v>41820</v>
      </c>
      <c r="E186" s="13">
        <f>INDEX(C:C,MATCH(D186,C:C,0)+MATCH(1,INDEX(A:A,MATCH(D186+1,C:C,0)):INDEX(A:A,MATCH(D186+1,C:C,0)+10),0))</f>
        <v>41821</v>
      </c>
      <c r="F186" s="13">
        <f>INDEX(C:C,MATCH(E186,C:C,0)+MATCH(1,INDEX(A:A,MATCH(E186+1,C:C,0)):INDEX(A:A,MATCH(E186+1,C:C,0)+10),0))</f>
        <v>41822</v>
      </c>
      <c r="G186" s="13">
        <f>INDEX(C:C,MATCH(F186,C:C,0)+MATCH(1,INDEX(A:A,MATCH(F186+1,C:C,0)):INDEX(A:A,MATCH(F186+1,C:C,0)+10),0))</f>
        <v>41823</v>
      </c>
    </row>
    <row r="187" spans="1:7" x14ac:dyDescent="0.25">
      <c r="A187" s="175">
        <v>0</v>
      </c>
      <c r="B187" s="175">
        <v>20140629</v>
      </c>
      <c r="C187" s="176">
        <v>41819</v>
      </c>
      <c r="D187" s="13">
        <f>INDEX(C:C,ROW(A186)+MATCH(1,INDEX(A:A,ROW(A187)):INDEX(A:A,ROW(A187)+10),0))</f>
        <v>41820</v>
      </c>
      <c r="E187" s="13">
        <f>INDEX(C:C,MATCH(D187,C:C,0)+MATCH(1,INDEX(A:A,MATCH(D187+1,C:C,0)):INDEX(A:A,MATCH(D187+1,C:C,0)+10),0))</f>
        <v>41821</v>
      </c>
      <c r="F187" s="13">
        <f>INDEX(C:C,MATCH(E187,C:C,0)+MATCH(1,INDEX(A:A,MATCH(E187+1,C:C,0)):INDEX(A:A,MATCH(E187+1,C:C,0)+10),0))</f>
        <v>41822</v>
      </c>
      <c r="G187" s="13">
        <f>INDEX(C:C,MATCH(F187,C:C,0)+MATCH(1,INDEX(A:A,MATCH(F187+1,C:C,0)):INDEX(A:A,MATCH(F187+1,C:C,0)+10),0))</f>
        <v>41823</v>
      </c>
    </row>
    <row r="188" spans="1:7" x14ac:dyDescent="0.25">
      <c r="A188" s="175">
        <v>1</v>
      </c>
      <c r="B188" s="175">
        <v>20140630</v>
      </c>
      <c r="C188" s="176">
        <v>41820</v>
      </c>
      <c r="D188" s="13">
        <f>INDEX(C:C,ROW(A187)+MATCH(1,INDEX(A:A,ROW(A188)):INDEX(A:A,ROW(A188)+10),0))</f>
        <v>41820</v>
      </c>
      <c r="E188" s="13">
        <f>INDEX(C:C,MATCH(D188,C:C,0)+MATCH(1,INDEX(A:A,MATCH(D188+1,C:C,0)):INDEX(A:A,MATCH(D188+1,C:C,0)+10),0))</f>
        <v>41821</v>
      </c>
      <c r="F188" s="13">
        <f>INDEX(C:C,MATCH(E188,C:C,0)+MATCH(1,INDEX(A:A,MATCH(E188+1,C:C,0)):INDEX(A:A,MATCH(E188+1,C:C,0)+10),0))</f>
        <v>41822</v>
      </c>
      <c r="G188" s="13">
        <f>INDEX(C:C,MATCH(F188,C:C,0)+MATCH(1,INDEX(A:A,MATCH(F188+1,C:C,0)):INDEX(A:A,MATCH(F188+1,C:C,0)+10),0))</f>
        <v>41823</v>
      </c>
    </row>
    <row r="189" spans="1:7" x14ac:dyDescent="0.25">
      <c r="A189" s="175">
        <v>1</v>
      </c>
      <c r="B189" s="175">
        <v>20140701</v>
      </c>
      <c r="C189" s="176">
        <v>41821</v>
      </c>
      <c r="D189" s="13">
        <f>INDEX(C:C,ROW(A188)+MATCH(1,INDEX(A:A,ROW(A189)):INDEX(A:A,ROW(A189)+10),0))</f>
        <v>41821</v>
      </c>
      <c r="E189" s="13">
        <f>INDEX(C:C,MATCH(D189,C:C,0)+MATCH(1,INDEX(A:A,MATCH(D189+1,C:C,0)):INDEX(A:A,MATCH(D189+1,C:C,0)+10),0))</f>
        <v>41822</v>
      </c>
      <c r="F189" s="13">
        <f>INDEX(C:C,MATCH(E189,C:C,0)+MATCH(1,INDEX(A:A,MATCH(E189+1,C:C,0)):INDEX(A:A,MATCH(E189+1,C:C,0)+10),0))</f>
        <v>41823</v>
      </c>
      <c r="G189" s="13">
        <f>INDEX(C:C,MATCH(F189,C:C,0)+MATCH(1,INDEX(A:A,MATCH(F189+1,C:C,0)):INDEX(A:A,MATCH(F189+1,C:C,0)+10),0))</f>
        <v>41824</v>
      </c>
    </row>
    <row r="190" spans="1:7" x14ac:dyDescent="0.25">
      <c r="A190" s="175">
        <v>1</v>
      </c>
      <c r="B190" s="175">
        <v>20140702</v>
      </c>
      <c r="C190" s="176">
        <v>41822</v>
      </c>
      <c r="D190" s="13">
        <f>INDEX(C:C,ROW(A189)+MATCH(1,INDEX(A:A,ROW(A190)):INDEX(A:A,ROW(A190)+10),0))</f>
        <v>41822</v>
      </c>
      <c r="E190" s="13">
        <f>INDEX(C:C,MATCH(D190,C:C,0)+MATCH(1,INDEX(A:A,MATCH(D190+1,C:C,0)):INDEX(A:A,MATCH(D190+1,C:C,0)+10),0))</f>
        <v>41823</v>
      </c>
      <c r="F190" s="13">
        <f>INDEX(C:C,MATCH(E190,C:C,0)+MATCH(1,INDEX(A:A,MATCH(E190+1,C:C,0)):INDEX(A:A,MATCH(E190+1,C:C,0)+10),0))</f>
        <v>41824</v>
      </c>
      <c r="G190" s="13">
        <f>INDEX(C:C,MATCH(F190,C:C,0)+MATCH(1,INDEX(A:A,MATCH(F190+1,C:C,0)):INDEX(A:A,MATCH(F190+1,C:C,0)+10),0))</f>
        <v>41827</v>
      </c>
    </row>
    <row r="191" spans="1:7" x14ac:dyDescent="0.25">
      <c r="A191" s="175">
        <v>1</v>
      </c>
      <c r="B191" s="175">
        <v>20140703</v>
      </c>
      <c r="C191" s="176">
        <v>41823</v>
      </c>
      <c r="D191" s="13">
        <f>INDEX(C:C,ROW(A190)+MATCH(1,INDEX(A:A,ROW(A191)):INDEX(A:A,ROW(A191)+10),0))</f>
        <v>41823</v>
      </c>
      <c r="E191" s="13">
        <f>INDEX(C:C,MATCH(D191,C:C,0)+MATCH(1,INDEX(A:A,MATCH(D191+1,C:C,0)):INDEX(A:A,MATCH(D191+1,C:C,0)+10),0))</f>
        <v>41824</v>
      </c>
      <c r="F191" s="13">
        <f>INDEX(C:C,MATCH(E191,C:C,0)+MATCH(1,INDEX(A:A,MATCH(E191+1,C:C,0)):INDEX(A:A,MATCH(E191+1,C:C,0)+10),0))</f>
        <v>41827</v>
      </c>
      <c r="G191" s="13">
        <f>INDEX(C:C,MATCH(F191,C:C,0)+MATCH(1,INDEX(A:A,MATCH(F191+1,C:C,0)):INDEX(A:A,MATCH(F191+1,C:C,0)+10),0))</f>
        <v>41828</v>
      </c>
    </row>
    <row r="192" spans="1:7" x14ac:dyDescent="0.25">
      <c r="A192" s="175">
        <v>1</v>
      </c>
      <c r="B192" s="175">
        <v>20140704</v>
      </c>
      <c r="C192" s="176">
        <v>41824</v>
      </c>
      <c r="D192" s="13">
        <f>INDEX(C:C,ROW(A191)+MATCH(1,INDEX(A:A,ROW(A192)):INDEX(A:A,ROW(A192)+10),0))</f>
        <v>41824</v>
      </c>
      <c r="E192" s="13">
        <f>INDEX(C:C,MATCH(D192,C:C,0)+MATCH(1,INDEX(A:A,MATCH(D192+1,C:C,0)):INDEX(A:A,MATCH(D192+1,C:C,0)+10),0))</f>
        <v>41827</v>
      </c>
      <c r="F192" s="13">
        <f>INDEX(C:C,MATCH(E192,C:C,0)+MATCH(1,INDEX(A:A,MATCH(E192+1,C:C,0)):INDEX(A:A,MATCH(E192+1,C:C,0)+10),0))</f>
        <v>41828</v>
      </c>
      <c r="G192" s="13">
        <f>INDEX(C:C,MATCH(F192,C:C,0)+MATCH(1,INDEX(A:A,MATCH(F192+1,C:C,0)):INDEX(A:A,MATCH(F192+1,C:C,0)+10),0))</f>
        <v>41829</v>
      </c>
    </row>
    <row r="193" spans="1:7" x14ac:dyDescent="0.25">
      <c r="A193" s="175">
        <v>0</v>
      </c>
      <c r="B193" s="175">
        <v>20140705</v>
      </c>
      <c r="C193" s="176">
        <v>41825</v>
      </c>
      <c r="D193" s="13">
        <f>INDEX(C:C,ROW(A192)+MATCH(1,INDEX(A:A,ROW(A193)):INDEX(A:A,ROW(A193)+10),0))</f>
        <v>41827</v>
      </c>
      <c r="E193" s="13">
        <f>INDEX(C:C,MATCH(D193,C:C,0)+MATCH(1,INDEX(A:A,MATCH(D193+1,C:C,0)):INDEX(A:A,MATCH(D193+1,C:C,0)+10),0))</f>
        <v>41828</v>
      </c>
      <c r="F193" s="13">
        <f>INDEX(C:C,MATCH(E193,C:C,0)+MATCH(1,INDEX(A:A,MATCH(E193+1,C:C,0)):INDEX(A:A,MATCH(E193+1,C:C,0)+10),0))</f>
        <v>41829</v>
      </c>
      <c r="G193" s="13">
        <f>INDEX(C:C,MATCH(F193,C:C,0)+MATCH(1,INDEX(A:A,MATCH(F193+1,C:C,0)):INDEX(A:A,MATCH(F193+1,C:C,0)+10),0))</f>
        <v>41830</v>
      </c>
    </row>
    <row r="194" spans="1:7" x14ac:dyDescent="0.25">
      <c r="A194" s="175">
        <v>0</v>
      </c>
      <c r="B194" s="175">
        <v>20140706</v>
      </c>
      <c r="C194" s="176">
        <v>41826</v>
      </c>
      <c r="D194" s="13">
        <f>INDEX(C:C,ROW(A193)+MATCH(1,INDEX(A:A,ROW(A194)):INDEX(A:A,ROW(A194)+10),0))</f>
        <v>41827</v>
      </c>
      <c r="E194" s="13">
        <f>INDEX(C:C,MATCH(D194,C:C,0)+MATCH(1,INDEX(A:A,MATCH(D194+1,C:C,0)):INDEX(A:A,MATCH(D194+1,C:C,0)+10),0))</f>
        <v>41828</v>
      </c>
      <c r="F194" s="13">
        <f>INDEX(C:C,MATCH(E194,C:C,0)+MATCH(1,INDEX(A:A,MATCH(E194+1,C:C,0)):INDEX(A:A,MATCH(E194+1,C:C,0)+10),0))</f>
        <v>41829</v>
      </c>
      <c r="G194" s="13">
        <f>INDEX(C:C,MATCH(F194,C:C,0)+MATCH(1,INDEX(A:A,MATCH(F194+1,C:C,0)):INDEX(A:A,MATCH(F194+1,C:C,0)+10),0))</f>
        <v>41830</v>
      </c>
    </row>
    <row r="195" spans="1:7" x14ac:dyDescent="0.25">
      <c r="A195" s="175">
        <v>1</v>
      </c>
      <c r="B195" s="175">
        <v>20140707</v>
      </c>
      <c r="C195" s="176">
        <v>41827</v>
      </c>
      <c r="D195" s="13">
        <f>INDEX(C:C,ROW(A194)+MATCH(1,INDEX(A:A,ROW(A195)):INDEX(A:A,ROW(A195)+10),0))</f>
        <v>41827</v>
      </c>
      <c r="E195" s="13">
        <f>INDEX(C:C,MATCH(D195,C:C,0)+MATCH(1,INDEX(A:A,MATCH(D195+1,C:C,0)):INDEX(A:A,MATCH(D195+1,C:C,0)+10),0))</f>
        <v>41828</v>
      </c>
      <c r="F195" s="13">
        <f>INDEX(C:C,MATCH(E195,C:C,0)+MATCH(1,INDEX(A:A,MATCH(E195+1,C:C,0)):INDEX(A:A,MATCH(E195+1,C:C,0)+10),0))</f>
        <v>41829</v>
      </c>
      <c r="G195" s="13">
        <f>INDEX(C:C,MATCH(F195,C:C,0)+MATCH(1,INDEX(A:A,MATCH(F195+1,C:C,0)):INDEX(A:A,MATCH(F195+1,C:C,0)+10),0))</f>
        <v>41830</v>
      </c>
    </row>
    <row r="196" spans="1:7" x14ac:dyDescent="0.25">
      <c r="A196" s="175">
        <v>1</v>
      </c>
      <c r="B196" s="175">
        <v>20140708</v>
      </c>
      <c r="C196" s="176">
        <v>41828</v>
      </c>
      <c r="D196" s="13">
        <f>INDEX(C:C,ROW(A195)+MATCH(1,INDEX(A:A,ROW(A196)):INDEX(A:A,ROW(A196)+10),0))</f>
        <v>41828</v>
      </c>
      <c r="E196" s="13">
        <f>INDEX(C:C,MATCH(D196,C:C,0)+MATCH(1,INDEX(A:A,MATCH(D196+1,C:C,0)):INDEX(A:A,MATCH(D196+1,C:C,0)+10),0))</f>
        <v>41829</v>
      </c>
      <c r="F196" s="13">
        <f>INDEX(C:C,MATCH(E196,C:C,0)+MATCH(1,INDEX(A:A,MATCH(E196+1,C:C,0)):INDEX(A:A,MATCH(E196+1,C:C,0)+10),0))</f>
        <v>41830</v>
      </c>
      <c r="G196" s="13">
        <f>INDEX(C:C,MATCH(F196,C:C,0)+MATCH(1,INDEX(A:A,MATCH(F196+1,C:C,0)):INDEX(A:A,MATCH(F196+1,C:C,0)+10),0))</f>
        <v>41831</v>
      </c>
    </row>
    <row r="197" spans="1:7" x14ac:dyDescent="0.25">
      <c r="A197" s="175">
        <v>1</v>
      </c>
      <c r="B197" s="175">
        <v>20140709</v>
      </c>
      <c r="C197" s="176">
        <v>41829</v>
      </c>
      <c r="D197" s="13">
        <f>INDEX(C:C,ROW(A196)+MATCH(1,INDEX(A:A,ROW(A197)):INDEX(A:A,ROW(A197)+10),0))</f>
        <v>41829</v>
      </c>
      <c r="E197" s="13">
        <f>INDEX(C:C,MATCH(D197,C:C,0)+MATCH(1,INDEX(A:A,MATCH(D197+1,C:C,0)):INDEX(A:A,MATCH(D197+1,C:C,0)+10),0))</f>
        <v>41830</v>
      </c>
      <c r="F197" s="13">
        <f>INDEX(C:C,MATCH(E197,C:C,0)+MATCH(1,INDEX(A:A,MATCH(E197+1,C:C,0)):INDEX(A:A,MATCH(E197+1,C:C,0)+10),0))</f>
        <v>41831</v>
      </c>
      <c r="G197" s="13">
        <f>INDEX(C:C,MATCH(F197,C:C,0)+MATCH(1,INDEX(A:A,MATCH(F197+1,C:C,0)):INDEX(A:A,MATCH(F197+1,C:C,0)+10),0))</f>
        <v>41834</v>
      </c>
    </row>
    <row r="198" spans="1:7" x14ac:dyDescent="0.25">
      <c r="A198" s="175">
        <v>1</v>
      </c>
      <c r="B198" s="175">
        <v>20140710</v>
      </c>
      <c r="C198" s="176">
        <v>41830</v>
      </c>
      <c r="D198" s="13">
        <f>INDEX(C:C,ROW(A197)+MATCH(1,INDEX(A:A,ROW(A198)):INDEX(A:A,ROW(A198)+10),0))</f>
        <v>41830</v>
      </c>
      <c r="E198" s="13">
        <f>INDEX(C:C,MATCH(D198,C:C,0)+MATCH(1,INDEX(A:A,MATCH(D198+1,C:C,0)):INDEX(A:A,MATCH(D198+1,C:C,0)+10),0))</f>
        <v>41831</v>
      </c>
      <c r="F198" s="13">
        <f>INDEX(C:C,MATCH(E198,C:C,0)+MATCH(1,INDEX(A:A,MATCH(E198+1,C:C,0)):INDEX(A:A,MATCH(E198+1,C:C,0)+10),0))</f>
        <v>41834</v>
      </c>
      <c r="G198" s="13">
        <f>INDEX(C:C,MATCH(F198,C:C,0)+MATCH(1,INDEX(A:A,MATCH(F198+1,C:C,0)):INDEX(A:A,MATCH(F198+1,C:C,0)+10),0))</f>
        <v>41835</v>
      </c>
    </row>
    <row r="199" spans="1:7" x14ac:dyDescent="0.25">
      <c r="A199" s="175">
        <v>1</v>
      </c>
      <c r="B199" s="175">
        <v>20140711</v>
      </c>
      <c r="C199" s="176">
        <v>41831</v>
      </c>
      <c r="D199" s="13">
        <f>INDEX(C:C,ROW(A198)+MATCH(1,INDEX(A:A,ROW(A199)):INDEX(A:A,ROW(A199)+10),0))</f>
        <v>41831</v>
      </c>
      <c r="E199" s="13">
        <f>INDEX(C:C,MATCH(D199,C:C,0)+MATCH(1,INDEX(A:A,MATCH(D199+1,C:C,0)):INDEX(A:A,MATCH(D199+1,C:C,0)+10),0))</f>
        <v>41834</v>
      </c>
      <c r="F199" s="13">
        <f>INDEX(C:C,MATCH(E199,C:C,0)+MATCH(1,INDEX(A:A,MATCH(E199+1,C:C,0)):INDEX(A:A,MATCH(E199+1,C:C,0)+10),0))</f>
        <v>41835</v>
      </c>
      <c r="G199" s="13">
        <f>INDEX(C:C,MATCH(F199,C:C,0)+MATCH(1,INDEX(A:A,MATCH(F199+1,C:C,0)):INDEX(A:A,MATCH(F199+1,C:C,0)+10),0))</f>
        <v>41836</v>
      </c>
    </row>
    <row r="200" spans="1:7" x14ac:dyDescent="0.25">
      <c r="A200" s="175">
        <v>0</v>
      </c>
      <c r="B200" s="175">
        <v>20140712</v>
      </c>
      <c r="C200" s="176">
        <v>41832</v>
      </c>
      <c r="D200" s="13">
        <f>INDEX(C:C,ROW(A199)+MATCH(1,INDEX(A:A,ROW(A200)):INDEX(A:A,ROW(A200)+10),0))</f>
        <v>41834</v>
      </c>
      <c r="E200" s="13">
        <f>INDEX(C:C,MATCH(D200,C:C,0)+MATCH(1,INDEX(A:A,MATCH(D200+1,C:C,0)):INDEX(A:A,MATCH(D200+1,C:C,0)+10),0))</f>
        <v>41835</v>
      </c>
      <c r="F200" s="13">
        <f>INDEX(C:C,MATCH(E200,C:C,0)+MATCH(1,INDEX(A:A,MATCH(E200+1,C:C,0)):INDEX(A:A,MATCH(E200+1,C:C,0)+10),0))</f>
        <v>41836</v>
      </c>
      <c r="G200" s="13">
        <f>INDEX(C:C,MATCH(F200,C:C,0)+MATCH(1,INDEX(A:A,MATCH(F200+1,C:C,0)):INDEX(A:A,MATCH(F200+1,C:C,0)+10),0))</f>
        <v>41837</v>
      </c>
    </row>
    <row r="201" spans="1:7" x14ac:dyDescent="0.25">
      <c r="A201" s="175">
        <v>0</v>
      </c>
      <c r="B201" s="175">
        <v>20140713</v>
      </c>
      <c r="C201" s="176">
        <v>41833</v>
      </c>
      <c r="D201" s="13">
        <f>INDEX(C:C,ROW(A200)+MATCH(1,INDEX(A:A,ROW(A201)):INDEX(A:A,ROW(A201)+10),0))</f>
        <v>41834</v>
      </c>
      <c r="E201" s="13">
        <f>INDEX(C:C,MATCH(D201,C:C,0)+MATCH(1,INDEX(A:A,MATCH(D201+1,C:C,0)):INDEX(A:A,MATCH(D201+1,C:C,0)+10),0))</f>
        <v>41835</v>
      </c>
      <c r="F201" s="13">
        <f>INDEX(C:C,MATCH(E201,C:C,0)+MATCH(1,INDEX(A:A,MATCH(E201+1,C:C,0)):INDEX(A:A,MATCH(E201+1,C:C,0)+10),0))</f>
        <v>41836</v>
      </c>
      <c r="G201" s="13">
        <f>INDEX(C:C,MATCH(F201,C:C,0)+MATCH(1,INDEX(A:A,MATCH(F201+1,C:C,0)):INDEX(A:A,MATCH(F201+1,C:C,0)+10),0))</f>
        <v>41837</v>
      </c>
    </row>
    <row r="202" spans="1:7" x14ac:dyDescent="0.25">
      <c r="A202" s="175">
        <v>1</v>
      </c>
      <c r="B202" s="175">
        <v>20140714</v>
      </c>
      <c r="C202" s="176">
        <v>41834</v>
      </c>
      <c r="D202" s="13">
        <f>INDEX(C:C,ROW(A201)+MATCH(1,INDEX(A:A,ROW(A202)):INDEX(A:A,ROW(A202)+10),0))</f>
        <v>41834</v>
      </c>
      <c r="E202" s="13">
        <f>INDEX(C:C,MATCH(D202,C:C,0)+MATCH(1,INDEX(A:A,MATCH(D202+1,C:C,0)):INDEX(A:A,MATCH(D202+1,C:C,0)+10),0))</f>
        <v>41835</v>
      </c>
      <c r="F202" s="13">
        <f>INDEX(C:C,MATCH(E202,C:C,0)+MATCH(1,INDEX(A:A,MATCH(E202+1,C:C,0)):INDEX(A:A,MATCH(E202+1,C:C,0)+10),0))</f>
        <v>41836</v>
      </c>
      <c r="G202" s="13">
        <f>INDEX(C:C,MATCH(F202,C:C,0)+MATCH(1,INDEX(A:A,MATCH(F202+1,C:C,0)):INDEX(A:A,MATCH(F202+1,C:C,0)+10),0))</f>
        <v>41837</v>
      </c>
    </row>
    <row r="203" spans="1:7" x14ac:dyDescent="0.25">
      <c r="A203" s="175">
        <v>1</v>
      </c>
      <c r="B203" s="175">
        <v>20140715</v>
      </c>
      <c r="C203" s="176">
        <v>41835</v>
      </c>
      <c r="D203" s="13">
        <f>INDEX(C:C,ROW(A202)+MATCH(1,INDEX(A:A,ROW(A203)):INDEX(A:A,ROW(A203)+10),0))</f>
        <v>41835</v>
      </c>
      <c r="E203" s="13">
        <f>INDEX(C:C,MATCH(D203,C:C,0)+MATCH(1,INDEX(A:A,MATCH(D203+1,C:C,0)):INDEX(A:A,MATCH(D203+1,C:C,0)+10),0))</f>
        <v>41836</v>
      </c>
      <c r="F203" s="13">
        <f>INDEX(C:C,MATCH(E203,C:C,0)+MATCH(1,INDEX(A:A,MATCH(E203+1,C:C,0)):INDEX(A:A,MATCH(E203+1,C:C,0)+10),0))</f>
        <v>41837</v>
      </c>
      <c r="G203" s="13">
        <f>INDEX(C:C,MATCH(F203,C:C,0)+MATCH(1,INDEX(A:A,MATCH(F203+1,C:C,0)):INDEX(A:A,MATCH(F203+1,C:C,0)+10),0))</f>
        <v>41838</v>
      </c>
    </row>
    <row r="204" spans="1:7" x14ac:dyDescent="0.25">
      <c r="A204" s="175">
        <v>1</v>
      </c>
      <c r="B204" s="175">
        <v>20140716</v>
      </c>
      <c r="C204" s="176">
        <v>41836</v>
      </c>
      <c r="D204" s="13">
        <f>INDEX(C:C,ROW(A203)+MATCH(1,INDEX(A:A,ROW(A204)):INDEX(A:A,ROW(A204)+10),0))</f>
        <v>41836</v>
      </c>
      <c r="E204" s="13">
        <f>INDEX(C:C,MATCH(D204,C:C,0)+MATCH(1,INDEX(A:A,MATCH(D204+1,C:C,0)):INDEX(A:A,MATCH(D204+1,C:C,0)+10),0))</f>
        <v>41837</v>
      </c>
      <c r="F204" s="13">
        <f>INDEX(C:C,MATCH(E204,C:C,0)+MATCH(1,INDEX(A:A,MATCH(E204+1,C:C,0)):INDEX(A:A,MATCH(E204+1,C:C,0)+10),0))</f>
        <v>41838</v>
      </c>
      <c r="G204" s="13">
        <f>INDEX(C:C,MATCH(F204,C:C,0)+MATCH(1,INDEX(A:A,MATCH(F204+1,C:C,0)):INDEX(A:A,MATCH(F204+1,C:C,0)+10),0))</f>
        <v>41841</v>
      </c>
    </row>
    <row r="205" spans="1:7" x14ac:dyDescent="0.25">
      <c r="A205" s="175">
        <v>1</v>
      </c>
      <c r="B205" s="175">
        <v>20140717</v>
      </c>
      <c r="C205" s="176">
        <v>41837</v>
      </c>
      <c r="D205" s="13">
        <f>INDEX(C:C,ROW(A204)+MATCH(1,INDEX(A:A,ROW(A205)):INDEX(A:A,ROW(A205)+10),0))</f>
        <v>41837</v>
      </c>
      <c r="E205" s="13">
        <f>INDEX(C:C,MATCH(D205,C:C,0)+MATCH(1,INDEX(A:A,MATCH(D205+1,C:C,0)):INDEX(A:A,MATCH(D205+1,C:C,0)+10),0))</f>
        <v>41838</v>
      </c>
      <c r="F205" s="13">
        <f>INDEX(C:C,MATCH(E205,C:C,0)+MATCH(1,INDEX(A:A,MATCH(E205+1,C:C,0)):INDEX(A:A,MATCH(E205+1,C:C,0)+10),0))</f>
        <v>41841</v>
      </c>
      <c r="G205" s="13">
        <f>INDEX(C:C,MATCH(F205,C:C,0)+MATCH(1,INDEX(A:A,MATCH(F205+1,C:C,0)):INDEX(A:A,MATCH(F205+1,C:C,0)+10),0))</f>
        <v>41842</v>
      </c>
    </row>
    <row r="206" spans="1:7" x14ac:dyDescent="0.25">
      <c r="A206" s="175">
        <v>1</v>
      </c>
      <c r="B206" s="175">
        <v>20140718</v>
      </c>
      <c r="C206" s="176">
        <v>41838</v>
      </c>
      <c r="D206" s="13">
        <f>INDEX(C:C,ROW(A205)+MATCH(1,INDEX(A:A,ROW(A206)):INDEX(A:A,ROW(A206)+10),0))</f>
        <v>41838</v>
      </c>
      <c r="E206" s="13">
        <f>INDEX(C:C,MATCH(D206,C:C,0)+MATCH(1,INDEX(A:A,MATCH(D206+1,C:C,0)):INDEX(A:A,MATCH(D206+1,C:C,0)+10),0))</f>
        <v>41841</v>
      </c>
      <c r="F206" s="13">
        <f>INDEX(C:C,MATCH(E206,C:C,0)+MATCH(1,INDEX(A:A,MATCH(E206+1,C:C,0)):INDEX(A:A,MATCH(E206+1,C:C,0)+10),0))</f>
        <v>41842</v>
      </c>
      <c r="G206" s="13">
        <f>INDEX(C:C,MATCH(F206,C:C,0)+MATCH(1,INDEX(A:A,MATCH(F206+1,C:C,0)):INDEX(A:A,MATCH(F206+1,C:C,0)+10),0))</f>
        <v>41843</v>
      </c>
    </row>
    <row r="207" spans="1:7" x14ac:dyDescent="0.25">
      <c r="A207" s="175">
        <v>0</v>
      </c>
      <c r="B207" s="175">
        <v>20140719</v>
      </c>
      <c r="C207" s="176">
        <v>41839</v>
      </c>
      <c r="D207" s="13">
        <f>INDEX(C:C,ROW(A206)+MATCH(1,INDEX(A:A,ROW(A207)):INDEX(A:A,ROW(A207)+10),0))</f>
        <v>41841</v>
      </c>
      <c r="E207" s="13">
        <f>INDEX(C:C,MATCH(D207,C:C,0)+MATCH(1,INDEX(A:A,MATCH(D207+1,C:C,0)):INDEX(A:A,MATCH(D207+1,C:C,0)+10),0))</f>
        <v>41842</v>
      </c>
      <c r="F207" s="13">
        <f>INDEX(C:C,MATCH(E207,C:C,0)+MATCH(1,INDEX(A:A,MATCH(E207+1,C:C,0)):INDEX(A:A,MATCH(E207+1,C:C,0)+10),0))</f>
        <v>41843</v>
      </c>
      <c r="G207" s="13">
        <f>INDEX(C:C,MATCH(F207,C:C,0)+MATCH(1,INDEX(A:A,MATCH(F207+1,C:C,0)):INDEX(A:A,MATCH(F207+1,C:C,0)+10),0))</f>
        <v>41844</v>
      </c>
    </row>
    <row r="208" spans="1:7" x14ac:dyDescent="0.25">
      <c r="A208" s="175">
        <v>0</v>
      </c>
      <c r="B208" s="175">
        <v>20140720</v>
      </c>
      <c r="C208" s="176">
        <v>41840</v>
      </c>
      <c r="D208" s="13">
        <f>INDEX(C:C,ROW(A207)+MATCH(1,INDEX(A:A,ROW(A208)):INDEX(A:A,ROW(A208)+10),0))</f>
        <v>41841</v>
      </c>
      <c r="E208" s="13">
        <f>INDEX(C:C,MATCH(D208,C:C,0)+MATCH(1,INDEX(A:A,MATCH(D208+1,C:C,0)):INDEX(A:A,MATCH(D208+1,C:C,0)+10),0))</f>
        <v>41842</v>
      </c>
      <c r="F208" s="13">
        <f>INDEX(C:C,MATCH(E208,C:C,0)+MATCH(1,INDEX(A:A,MATCH(E208+1,C:C,0)):INDEX(A:A,MATCH(E208+1,C:C,0)+10),0))</f>
        <v>41843</v>
      </c>
      <c r="G208" s="13">
        <f>INDEX(C:C,MATCH(F208,C:C,0)+MATCH(1,INDEX(A:A,MATCH(F208+1,C:C,0)):INDEX(A:A,MATCH(F208+1,C:C,0)+10),0))</f>
        <v>41844</v>
      </c>
    </row>
    <row r="209" spans="1:7" x14ac:dyDescent="0.25">
      <c r="A209" s="175">
        <v>1</v>
      </c>
      <c r="B209" s="175">
        <v>20140721</v>
      </c>
      <c r="C209" s="176">
        <v>41841</v>
      </c>
      <c r="D209" s="13">
        <f>INDEX(C:C,ROW(A208)+MATCH(1,INDEX(A:A,ROW(A209)):INDEX(A:A,ROW(A209)+10),0))</f>
        <v>41841</v>
      </c>
      <c r="E209" s="13">
        <f>INDEX(C:C,MATCH(D209,C:C,0)+MATCH(1,INDEX(A:A,MATCH(D209+1,C:C,0)):INDEX(A:A,MATCH(D209+1,C:C,0)+10),0))</f>
        <v>41842</v>
      </c>
      <c r="F209" s="13">
        <f>INDEX(C:C,MATCH(E209,C:C,0)+MATCH(1,INDEX(A:A,MATCH(E209+1,C:C,0)):INDEX(A:A,MATCH(E209+1,C:C,0)+10),0))</f>
        <v>41843</v>
      </c>
      <c r="G209" s="13">
        <f>INDEX(C:C,MATCH(F209,C:C,0)+MATCH(1,INDEX(A:A,MATCH(F209+1,C:C,0)):INDEX(A:A,MATCH(F209+1,C:C,0)+10),0))</f>
        <v>41844</v>
      </c>
    </row>
    <row r="210" spans="1:7" x14ac:dyDescent="0.25">
      <c r="A210" s="175">
        <v>1</v>
      </c>
      <c r="B210" s="175">
        <v>20140722</v>
      </c>
      <c r="C210" s="176">
        <v>41842</v>
      </c>
      <c r="D210" s="13">
        <f>INDEX(C:C,ROW(A209)+MATCH(1,INDEX(A:A,ROW(A210)):INDEX(A:A,ROW(A210)+10),0))</f>
        <v>41842</v>
      </c>
      <c r="E210" s="13">
        <f>INDEX(C:C,MATCH(D210,C:C,0)+MATCH(1,INDEX(A:A,MATCH(D210+1,C:C,0)):INDEX(A:A,MATCH(D210+1,C:C,0)+10),0))</f>
        <v>41843</v>
      </c>
      <c r="F210" s="13">
        <f>INDEX(C:C,MATCH(E210,C:C,0)+MATCH(1,INDEX(A:A,MATCH(E210+1,C:C,0)):INDEX(A:A,MATCH(E210+1,C:C,0)+10),0))</f>
        <v>41844</v>
      </c>
      <c r="G210" s="13">
        <f>INDEX(C:C,MATCH(F210,C:C,0)+MATCH(1,INDEX(A:A,MATCH(F210+1,C:C,0)):INDEX(A:A,MATCH(F210+1,C:C,0)+10),0))</f>
        <v>41845</v>
      </c>
    </row>
    <row r="211" spans="1:7" x14ac:dyDescent="0.25">
      <c r="A211" s="175">
        <v>1</v>
      </c>
      <c r="B211" s="175">
        <v>20140723</v>
      </c>
      <c r="C211" s="176">
        <v>41843</v>
      </c>
      <c r="D211" s="13">
        <f>INDEX(C:C,ROW(A210)+MATCH(1,INDEX(A:A,ROW(A211)):INDEX(A:A,ROW(A211)+10),0))</f>
        <v>41843</v>
      </c>
      <c r="E211" s="13">
        <f>INDEX(C:C,MATCH(D211,C:C,0)+MATCH(1,INDEX(A:A,MATCH(D211+1,C:C,0)):INDEX(A:A,MATCH(D211+1,C:C,0)+10),0))</f>
        <v>41844</v>
      </c>
      <c r="F211" s="13">
        <f>INDEX(C:C,MATCH(E211,C:C,0)+MATCH(1,INDEX(A:A,MATCH(E211+1,C:C,0)):INDEX(A:A,MATCH(E211+1,C:C,0)+10),0))</f>
        <v>41845</v>
      </c>
      <c r="G211" s="13">
        <f>INDEX(C:C,MATCH(F211,C:C,0)+MATCH(1,INDEX(A:A,MATCH(F211+1,C:C,0)):INDEX(A:A,MATCH(F211+1,C:C,0)+10),0))</f>
        <v>41848</v>
      </c>
    </row>
    <row r="212" spans="1:7" x14ac:dyDescent="0.25">
      <c r="A212" s="175">
        <v>1</v>
      </c>
      <c r="B212" s="175">
        <v>20140724</v>
      </c>
      <c r="C212" s="176">
        <v>41844</v>
      </c>
      <c r="D212" s="13">
        <f>INDEX(C:C,ROW(A211)+MATCH(1,INDEX(A:A,ROW(A212)):INDEX(A:A,ROW(A212)+10),0))</f>
        <v>41844</v>
      </c>
      <c r="E212" s="13">
        <f>INDEX(C:C,MATCH(D212,C:C,0)+MATCH(1,INDEX(A:A,MATCH(D212+1,C:C,0)):INDEX(A:A,MATCH(D212+1,C:C,0)+10),0))</f>
        <v>41845</v>
      </c>
      <c r="F212" s="13">
        <f>INDEX(C:C,MATCH(E212,C:C,0)+MATCH(1,INDEX(A:A,MATCH(E212+1,C:C,0)):INDEX(A:A,MATCH(E212+1,C:C,0)+10),0))</f>
        <v>41848</v>
      </c>
      <c r="G212" s="13">
        <f>INDEX(C:C,MATCH(F212,C:C,0)+MATCH(1,INDEX(A:A,MATCH(F212+1,C:C,0)):INDEX(A:A,MATCH(F212+1,C:C,0)+10),0))</f>
        <v>41849</v>
      </c>
    </row>
    <row r="213" spans="1:7" x14ac:dyDescent="0.25">
      <c r="A213" s="175">
        <v>1</v>
      </c>
      <c r="B213" s="175">
        <v>20140725</v>
      </c>
      <c r="C213" s="176">
        <v>41845</v>
      </c>
      <c r="D213" s="13">
        <f>INDEX(C:C,ROW(A212)+MATCH(1,INDEX(A:A,ROW(A213)):INDEX(A:A,ROW(A213)+10),0))</f>
        <v>41845</v>
      </c>
      <c r="E213" s="13">
        <f>INDEX(C:C,MATCH(D213,C:C,0)+MATCH(1,INDEX(A:A,MATCH(D213+1,C:C,0)):INDEX(A:A,MATCH(D213+1,C:C,0)+10),0))</f>
        <v>41848</v>
      </c>
      <c r="F213" s="13">
        <f>INDEX(C:C,MATCH(E213,C:C,0)+MATCH(1,INDEX(A:A,MATCH(E213+1,C:C,0)):INDEX(A:A,MATCH(E213+1,C:C,0)+10),0))</f>
        <v>41849</v>
      </c>
      <c r="G213" s="13">
        <f>INDEX(C:C,MATCH(F213,C:C,0)+MATCH(1,INDEX(A:A,MATCH(F213+1,C:C,0)):INDEX(A:A,MATCH(F213+1,C:C,0)+10),0))</f>
        <v>41850</v>
      </c>
    </row>
    <row r="214" spans="1:7" x14ac:dyDescent="0.25">
      <c r="A214" s="175">
        <v>0</v>
      </c>
      <c r="B214" s="175">
        <v>20140726</v>
      </c>
      <c r="C214" s="176">
        <v>41846</v>
      </c>
      <c r="D214" s="13">
        <f>INDEX(C:C,ROW(A213)+MATCH(1,INDEX(A:A,ROW(A214)):INDEX(A:A,ROW(A214)+10),0))</f>
        <v>41848</v>
      </c>
      <c r="E214" s="13">
        <f>INDEX(C:C,MATCH(D214,C:C,0)+MATCH(1,INDEX(A:A,MATCH(D214+1,C:C,0)):INDEX(A:A,MATCH(D214+1,C:C,0)+10),0))</f>
        <v>41849</v>
      </c>
      <c r="F214" s="13">
        <f>INDEX(C:C,MATCH(E214,C:C,0)+MATCH(1,INDEX(A:A,MATCH(E214+1,C:C,0)):INDEX(A:A,MATCH(E214+1,C:C,0)+10),0))</f>
        <v>41850</v>
      </c>
      <c r="G214" s="13">
        <f>INDEX(C:C,MATCH(F214,C:C,0)+MATCH(1,INDEX(A:A,MATCH(F214+1,C:C,0)):INDEX(A:A,MATCH(F214+1,C:C,0)+10),0))</f>
        <v>41851</v>
      </c>
    </row>
    <row r="215" spans="1:7" x14ac:dyDescent="0.25">
      <c r="A215" s="175">
        <v>0</v>
      </c>
      <c r="B215" s="175">
        <v>20140727</v>
      </c>
      <c r="C215" s="176">
        <v>41847</v>
      </c>
      <c r="D215" s="13">
        <f>INDEX(C:C,ROW(A214)+MATCH(1,INDEX(A:A,ROW(A215)):INDEX(A:A,ROW(A215)+10),0))</f>
        <v>41848</v>
      </c>
      <c r="E215" s="13">
        <f>INDEX(C:C,MATCH(D215,C:C,0)+MATCH(1,INDEX(A:A,MATCH(D215+1,C:C,0)):INDEX(A:A,MATCH(D215+1,C:C,0)+10),0))</f>
        <v>41849</v>
      </c>
      <c r="F215" s="13">
        <f>INDEX(C:C,MATCH(E215,C:C,0)+MATCH(1,INDEX(A:A,MATCH(E215+1,C:C,0)):INDEX(A:A,MATCH(E215+1,C:C,0)+10),0))</f>
        <v>41850</v>
      </c>
      <c r="G215" s="13">
        <f>INDEX(C:C,MATCH(F215,C:C,0)+MATCH(1,INDEX(A:A,MATCH(F215+1,C:C,0)):INDEX(A:A,MATCH(F215+1,C:C,0)+10),0))</f>
        <v>41851</v>
      </c>
    </row>
    <row r="216" spans="1:7" x14ac:dyDescent="0.25">
      <c r="A216" s="175">
        <v>1</v>
      </c>
      <c r="B216" s="175">
        <v>20140728</v>
      </c>
      <c r="C216" s="176">
        <v>41848</v>
      </c>
      <c r="D216" s="13">
        <f>INDEX(C:C,ROW(A215)+MATCH(1,INDEX(A:A,ROW(A216)):INDEX(A:A,ROW(A216)+10),0))</f>
        <v>41848</v>
      </c>
      <c r="E216" s="13">
        <f>INDEX(C:C,MATCH(D216,C:C,0)+MATCH(1,INDEX(A:A,MATCH(D216+1,C:C,0)):INDEX(A:A,MATCH(D216+1,C:C,0)+10),0))</f>
        <v>41849</v>
      </c>
      <c r="F216" s="13">
        <f>INDEX(C:C,MATCH(E216,C:C,0)+MATCH(1,INDEX(A:A,MATCH(E216+1,C:C,0)):INDEX(A:A,MATCH(E216+1,C:C,0)+10),0))</f>
        <v>41850</v>
      </c>
      <c r="G216" s="13">
        <f>INDEX(C:C,MATCH(F216,C:C,0)+MATCH(1,INDEX(A:A,MATCH(F216+1,C:C,0)):INDEX(A:A,MATCH(F216+1,C:C,0)+10),0))</f>
        <v>41851</v>
      </c>
    </row>
    <row r="217" spans="1:7" x14ac:dyDescent="0.25">
      <c r="A217" s="175">
        <v>1</v>
      </c>
      <c r="B217" s="175">
        <v>20140729</v>
      </c>
      <c r="C217" s="176">
        <v>41849</v>
      </c>
      <c r="D217" s="13">
        <f>INDEX(C:C,ROW(A216)+MATCH(1,INDEX(A:A,ROW(A217)):INDEX(A:A,ROW(A217)+10),0))</f>
        <v>41849</v>
      </c>
      <c r="E217" s="13">
        <f>INDEX(C:C,MATCH(D217,C:C,0)+MATCH(1,INDEX(A:A,MATCH(D217+1,C:C,0)):INDEX(A:A,MATCH(D217+1,C:C,0)+10),0))</f>
        <v>41850</v>
      </c>
      <c r="F217" s="13">
        <f>INDEX(C:C,MATCH(E217,C:C,0)+MATCH(1,INDEX(A:A,MATCH(E217+1,C:C,0)):INDEX(A:A,MATCH(E217+1,C:C,0)+10),0))</f>
        <v>41851</v>
      </c>
      <c r="G217" s="13">
        <f>INDEX(C:C,MATCH(F217,C:C,0)+MATCH(1,INDEX(A:A,MATCH(F217+1,C:C,0)):INDEX(A:A,MATCH(F217+1,C:C,0)+10),0))</f>
        <v>41852</v>
      </c>
    </row>
    <row r="218" spans="1:7" x14ac:dyDescent="0.25">
      <c r="A218" s="175">
        <v>1</v>
      </c>
      <c r="B218" s="175">
        <v>20140730</v>
      </c>
      <c r="C218" s="176">
        <v>41850</v>
      </c>
      <c r="D218" s="13">
        <f>INDEX(C:C,ROW(A217)+MATCH(1,INDEX(A:A,ROW(A218)):INDEX(A:A,ROW(A218)+10),0))</f>
        <v>41850</v>
      </c>
      <c r="E218" s="13">
        <f>INDEX(C:C,MATCH(D218,C:C,0)+MATCH(1,INDEX(A:A,MATCH(D218+1,C:C,0)):INDEX(A:A,MATCH(D218+1,C:C,0)+10),0))</f>
        <v>41851</v>
      </c>
      <c r="F218" s="13">
        <f>INDEX(C:C,MATCH(E218,C:C,0)+MATCH(1,INDEX(A:A,MATCH(E218+1,C:C,0)):INDEX(A:A,MATCH(E218+1,C:C,0)+10),0))</f>
        <v>41852</v>
      </c>
      <c r="G218" s="13">
        <f>INDEX(C:C,MATCH(F218,C:C,0)+MATCH(1,INDEX(A:A,MATCH(F218+1,C:C,0)):INDEX(A:A,MATCH(F218+1,C:C,0)+10),0))</f>
        <v>41855</v>
      </c>
    </row>
    <row r="219" spans="1:7" x14ac:dyDescent="0.25">
      <c r="A219" s="175">
        <v>1</v>
      </c>
      <c r="B219" s="175">
        <v>20140731</v>
      </c>
      <c r="C219" s="176">
        <v>41851</v>
      </c>
      <c r="D219" s="13">
        <f>INDEX(C:C,ROW(A218)+MATCH(1,INDEX(A:A,ROW(A219)):INDEX(A:A,ROW(A219)+10),0))</f>
        <v>41851</v>
      </c>
      <c r="E219" s="13">
        <f>INDEX(C:C,MATCH(D219,C:C,0)+MATCH(1,INDEX(A:A,MATCH(D219+1,C:C,0)):INDEX(A:A,MATCH(D219+1,C:C,0)+10),0))</f>
        <v>41852</v>
      </c>
      <c r="F219" s="13">
        <f>INDEX(C:C,MATCH(E219,C:C,0)+MATCH(1,INDEX(A:A,MATCH(E219+1,C:C,0)):INDEX(A:A,MATCH(E219+1,C:C,0)+10),0))</f>
        <v>41855</v>
      </c>
      <c r="G219" s="13">
        <f>INDEX(C:C,MATCH(F219,C:C,0)+MATCH(1,INDEX(A:A,MATCH(F219+1,C:C,0)):INDEX(A:A,MATCH(F219+1,C:C,0)+10),0))</f>
        <v>41856</v>
      </c>
    </row>
    <row r="220" spans="1:7" x14ac:dyDescent="0.25">
      <c r="A220" s="175">
        <v>1</v>
      </c>
      <c r="B220" s="175">
        <v>20140801</v>
      </c>
      <c r="C220" s="176">
        <v>41852</v>
      </c>
      <c r="D220" s="13">
        <f>INDEX(C:C,ROW(A219)+MATCH(1,INDEX(A:A,ROW(A220)):INDEX(A:A,ROW(A220)+10),0))</f>
        <v>41852</v>
      </c>
      <c r="E220" s="13">
        <f>INDEX(C:C,MATCH(D220,C:C,0)+MATCH(1,INDEX(A:A,MATCH(D220+1,C:C,0)):INDEX(A:A,MATCH(D220+1,C:C,0)+10),0))</f>
        <v>41855</v>
      </c>
      <c r="F220" s="13">
        <f>INDEX(C:C,MATCH(E220,C:C,0)+MATCH(1,INDEX(A:A,MATCH(E220+1,C:C,0)):INDEX(A:A,MATCH(E220+1,C:C,0)+10),0))</f>
        <v>41856</v>
      </c>
      <c r="G220" s="13">
        <f>INDEX(C:C,MATCH(F220,C:C,0)+MATCH(1,INDEX(A:A,MATCH(F220+1,C:C,0)):INDEX(A:A,MATCH(F220+1,C:C,0)+10),0))</f>
        <v>41857</v>
      </c>
    </row>
    <row r="221" spans="1:7" x14ac:dyDescent="0.25">
      <c r="A221" s="175">
        <v>0</v>
      </c>
      <c r="B221" s="175">
        <v>20140802</v>
      </c>
      <c r="C221" s="176">
        <v>41853</v>
      </c>
      <c r="D221" s="13">
        <f>INDEX(C:C,ROW(A220)+MATCH(1,INDEX(A:A,ROW(A221)):INDEX(A:A,ROW(A221)+10),0))</f>
        <v>41855</v>
      </c>
      <c r="E221" s="13">
        <f>INDEX(C:C,MATCH(D221,C:C,0)+MATCH(1,INDEX(A:A,MATCH(D221+1,C:C,0)):INDEX(A:A,MATCH(D221+1,C:C,0)+10),0))</f>
        <v>41856</v>
      </c>
      <c r="F221" s="13">
        <f>INDEX(C:C,MATCH(E221,C:C,0)+MATCH(1,INDEX(A:A,MATCH(E221+1,C:C,0)):INDEX(A:A,MATCH(E221+1,C:C,0)+10),0))</f>
        <v>41857</v>
      </c>
      <c r="G221" s="13">
        <f>INDEX(C:C,MATCH(F221,C:C,0)+MATCH(1,INDEX(A:A,MATCH(F221+1,C:C,0)):INDEX(A:A,MATCH(F221+1,C:C,0)+10),0))</f>
        <v>41858</v>
      </c>
    </row>
    <row r="222" spans="1:7" x14ac:dyDescent="0.25">
      <c r="A222" s="175">
        <v>0</v>
      </c>
      <c r="B222" s="175">
        <v>20140803</v>
      </c>
      <c r="C222" s="176">
        <v>41854</v>
      </c>
      <c r="D222" s="13">
        <f>INDEX(C:C,ROW(A221)+MATCH(1,INDEX(A:A,ROW(A222)):INDEX(A:A,ROW(A222)+10),0))</f>
        <v>41855</v>
      </c>
      <c r="E222" s="13">
        <f>INDEX(C:C,MATCH(D222,C:C,0)+MATCH(1,INDEX(A:A,MATCH(D222+1,C:C,0)):INDEX(A:A,MATCH(D222+1,C:C,0)+10),0))</f>
        <v>41856</v>
      </c>
      <c r="F222" s="13">
        <f>INDEX(C:C,MATCH(E222,C:C,0)+MATCH(1,INDEX(A:A,MATCH(E222+1,C:C,0)):INDEX(A:A,MATCH(E222+1,C:C,0)+10),0))</f>
        <v>41857</v>
      </c>
      <c r="G222" s="13">
        <f>INDEX(C:C,MATCH(F222,C:C,0)+MATCH(1,INDEX(A:A,MATCH(F222+1,C:C,0)):INDEX(A:A,MATCH(F222+1,C:C,0)+10),0))</f>
        <v>41858</v>
      </c>
    </row>
    <row r="223" spans="1:7" x14ac:dyDescent="0.25">
      <c r="A223" s="175">
        <v>1</v>
      </c>
      <c r="B223" s="175">
        <v>20140804</v>
      </c>
      <c r="C223" s="176">
        <v>41855</v>
      </c>
      <c r="D223" s="13">
        <f>INDEX(C:C,ROW(A222)+MATCH(1,INDEX(A:A,ROW(A223)):INDEX(A:A,ROW(A223)+10),0))</f>
        <v>41855</v>
      </c>
      <c r="E223" s="13">
        <f>INDEX(C:C,MATCH(D223,C:C,0)+MATCH(1,INDEX(A:A,MATCH(D223+1,C:C,0)):INDEX(A:A,MATCH(D223+1,C:C,0)+10),0))</f>
        <v>41856</v>
      </c>
      <c r="F223" s="13">
        <f>INDEX(C:C,MATCH(E223,C:C,0)+MATCH(1,INDEX(A:A,MATCH(E223+1,C:C,0)):INDEX(A:A,MATCH(E223+1,C:C,0)+10),0))</f>
        <v>41857</v>
      </c>
      <c r="G223" s="13">
        <f>INDEX(C:C,MATCH(F223,C:C,0)+MATCH(1,INDEX(A:A,MATCH(F223+1,C:C,0)):INDEX(A:A,MATCH(F223+1,C:C,0)+10),0))</f>
        <v>41858</v>
      </c>
    </row>
    <row r="224" spans="1:7" x14ac:dyDescent="0.25">
      <c r="A224" s="175">
        <v>1</v>
      </c>
      <c r="B224" s="175">
        <v>20140805</v>
      </c>
      <c r="C224" s="176">
        <v>41856</v>
      </c>
      <c r="D224" s="13">
        <f>INDEX(C:C,ROW(A223)+MATCH(1,INDEX(A:A,ROW(A224)):INDEX(A:A,ROW(A224)+10),0))</f>
        <v>41856</v>
      </c>
      <c r="E224" s="13">
        <f>INDEX(C:C,MATCH(D224,C:C,0)+MATCH(1,INDEX(A:A,MATCH(D224+1,C:C,0)):INDEX(A:A,MATCH(D224+1,C:C,0)+10),0))</f>
        <v>41857</v>
      </c>
      <c r="F224" s="13">
        <f>INDEX(C:C,MATCH(E224,C:C,0)+MATCH(1,INDEX(A:A,MATCH(E224+1,C:C,0)):INDEX(A:A,MATCH(E224+1,C:C,0)+10),0))</f>
        <v>41858</v>
      </c>
      <c r="G224" s="13">
        <f>INDEX(C:C,MATCH(F224,C:C,0)+MATCH(1,INDEX(A:A,MATCH(F224+1,C:C,0)):INDEX(A:A,MATCH(F224+1,C:C,0)+10),0))</f>
        <v>41859</v>
      </c>
    </row>
    <row r="225" spans="1:7" x14ac:dyDescent="0.25">
      <c r="A225" s="175">
        <v>1</v>
      </c>
      <c r="B225" s="175">
        <v>20140806</v>
      </c>
      <c r="C225" s="176">
        <v>41857</v>
      </c>
      <c r="D225" s="13">
        <f>INDEX(C:C,ROW(A224)+MATCH(1,INDEX(A:A,ROW(A225)):INDEX(A:A,ROW(A225)+10),0))</f>
        <v>41857</v>
      </c>
      <c r="E225" s="13">
        <f>INDEX(C:C,MATCH(D225,C:C,0)+MATCH(1,INDEX(A:A,MATCH(D225+1,C:C,0)):INDEX(A:A,MATCH(D225+1,C:C,0)+10),0))</f>
        <v>41858</v>
      </c>
      <c r="F225" s="13">
        <f>INDEX(C:C,MATCH(E225,C:C,0)+MATCH(1,INDEX(A:A,MATCH(E225+1,C:C,0)):INDEX(A:A,MATCH(E225+1,C:C,0)+10),0))</f>
        <v>41859</v>
      </c>
      <c r="G225" s="13">
        <f>INDEX(C:C,MATCH(F225,C:C,0)+MATCH(1,INDEX(A:A,MATCH(F225+1,C:C,0)):INDEX(A:A,MATCH(F225+1,C:C,0)+10),0))</f>
        <v>41862</v>
      </c>
    </row>
    <row r="226" spans="1:7" x14ac:dyDescent="0.25">
      <c r="A226" s="175">
        <v>1</v>
      </c>
      <c r="B226" s="175">
        <v>20140807</v>
      </c>
      <c r="C226" s="176">
        <v>41858</v>
      </c>
      <c r="D226" s="13">
        <f>INDEX(C:C,ROW(A225)+MATCH(1,INDEX(A:A,ROW(A226)):INDEX(A:A,ROW(A226)+10),0))</f>
        <v>41858</v>
      </c>
      <c r="E226" s="13">
        <f>INDEX(C:C,MATCH(D226,C:C,0)+MATCH(1,INDEX(A:A,MATCH(D226+1,C:C,0)):INDEX(A:A,MATCH(D226+1,C:C,0)+10),0))</f>
        <v>41859</v>
      </c>
      <c r="F226" s="13">
        <f>INDEX(C:C,MATCH(E226,C:C,0)+MATCH(1,INDEX(A:A,MATCH(E226+1,C:C,0)):INDEX(A:A,MATCH(E226+1,C:C,0)+10),0))</f>
        <v>41862</v>
      </c>
      <c r="G226" s="13">
        <f>INDEX(C:C,MATCH(F226,C:C,0)+MATCH(1,INDEX(A:A,MATCH(F226+1,C:C,0)):INDEX(A:A,MATCH(F226+1,C:C,0)+10),0))</f>
        <v>41863</v>
      </c>
    </row>
    <row r="227" spans="1:7" x14ac:dyDescent="0.25">
      <c r="A227" s="175">
        <v>1</v>
      </c>
      <c r="B227" s="175">
        <v>20140808</v>
      </c>
      <c r="C227" s="176">
        <v>41859</v>
      </c>
      <c r="D227" s="13">
        <f>INDEX(C:C,ROW(A226)+MATCH(1,INDEX(A:A,ROW(A227)):INDEX(A:A,ROW(A227)+10),0))</f>
        <v>41859</v>
      </c>
      <c r="E227" s="13">
        <f>INDEX(C:C,MATCH(D227,C:C,0)+MATCH(1,INDEX(A:A,MATCH(D227+1,C:C,0)):INDEX(A:A,MATCH(D227+1,C:C,0)+10),0))</f>
        <v>41862</v>
      </c>
      <c r="F227" s="13">
        <f>INDEX(C:C,MATCH(E227,C:C,0)+MATCH(1,INDEX(A:A,MATCH(E227+1,C:C,0)):INDEX(A:A,MATCH(E227+1,C:C,0)+10),0))</f>
        <v>41863</v>
      </c>
      <c r="G227" s="13">
        <f>INDEX(C:C,MATCH(F227,C:C,0)+MATCH(1,INDEX(A:A,MATCH(F227+1,C:C,0)):INDEX(A:A,MATCH(F227+1,C:C,0)+10),0))</f>
        <v>41864</v>
      </c>
    </row>
    <row r="228" spans="1:7" x14ac:dyDescent="0.25">
      <c r="A228" s="175">
        <v>0</v>
      </c>
      <c r="B228" s="175">
        <v>20140809</v>
      </c>
      <c r="C228" s="176">
        <v>41860</v>
      </c>
      <c r="D228" s="13">
        <f>INDEX(C:C,ROW(A227)+MATCH(1,INDEX(A:A,ROW(A228)):INDEX(A:A,ROW(A228)+10),0))</f>
        <v>41862</v>
      </c>
      <c r="E228" s="13">
        <f>INDEX(C:C,MATCH(D228,C:C,0)+MATCH(1,INDEX(A:A,MATCH(D228+1,C:C,0)):INDEX(A:A,MATCH(D228+1,C:C,0)+10),0))</f>
        <v>41863</v>
      </c>
      <c r="F228" s="13">
        <f>INDEX(C:C,MATCH(E228,C:C,0)+MATCH(1,INDEX(A:A,MATCH(E228+1,C:C,0)):INDEX(A:A,MATCH(E228+1,C:C,0)+10),0))</f>
        <v>41864</v>
      </c>
      <c r="G228" s="13">
        <f>INDEX(C:C,MATCH(F228,C:C,0)+MATCH(1,INDEX(A:A,MATCH(F228+1,C:C,0)):INDEX(A:A,MATCH(F228+1,C:C,0)+10),0))</f>
        <v>41865</v>
      </c>
    </row>
    <row r="229" spans="1:7" x14ac:dyDescent="0.25">
      <c r="A229" s="175">
        <v>0</v>
      </c>
      <c r="B229" s="175">
        <v>20140810</v>
      </c>
      <c r="C229" s="176">
        <v>41861</v>
      </c>
      <c r="D229" s="13">
        <f>INDEX(C:C,ROW(A228)+MATCH(1,INDEX(A:A,ROW(A229)):INDEX(A:A,ROW(A229)+10),0))</f>
        <v>41862</v>
      </c>
      <c r="E229" s="13">
        <f>INDEX(C:C,MATCH(D229,C:C,0)+MATCH(1,INDEX(A:A,MATCH(D229+1,C:C,0)):INDEX(A:A,MATCH(D229+1,C:C,0)+10),0))</f>
        <v>41863</v>
      </c>
      <c r="F229" s="13">
        <f>INDEX(C:C,MATCH(E229,C:C,0)+MATCH(1,INDEX(A:A,MATCH(E229+1,C:C,0)):INDEX(A:A,MATCH(E229+1,C:C,0)+10),0))</f>
        <v>41864</v>
      </c>
      <c r="G229" s="13">
        <f>INDEX(C:C,MATCH(F229,C:C,0)+MATCH(1,INDEX(A:A,MATCH(F229+1,C:C,0)):INDEX(A:A,MATCH(F229+1,C:C,0)+10),0))</f>
        <v>41865</v>
      </c>
    </row>
    <row r="230" spans="1:7" x14ac:dyDescent="0.25">
      <c r="A230" s="175">
        <v>1</v>
      </c>
      <c r="B230" s="175">
        <v>20140811</v>
      </c>
      <c r="C230" s="176">
        <v>41862</v>
      </c>
      <c r="D230" s="13">
        <f>INDEX(C:C,ROW(A229)+MATCH(1,INDEX(A:A,ROW(A230)):INDEX(A:A,ROW(A230)+10),0))</f>
        <v>41862</v>
      </c>
      <c r="E230" s="13">
        <f>INDEX(C:C,MATCH(D230,C:C,0)+MATCH(1,INDEX(A:A,MATCH(D230+1,C:C,0)):INDEX(A:A,MATCH(D230+1,C:C,0)+10),0))</f>
        <v>41863</v>
      </c>
      <c r="F230" s="13">
        <f>INDEX(C:C,MATCH(E230,C:C,0)+MATCH(1,INDEX(A:A,MATCH(E230+1,C:C,0)):INDEX(A:A,MATCH(E230+1,C:C,0)+10),0))</f>
        <v>41864</v>
      </c>
      <c r="G230" s="13">
        <f>INDEX(C:C,MATCH(F230,C:C,0)+MATCH(1,INDEX(A:A,MATCH(F230+1,C:C,0)):INDEX(A:A,MATCH(F230+1,C:C,0)+10),0))</f>
        <v>41865</v>
      </c>
    </row>
    <row r="231" spans="1:7" x14ac:dyDescent="0.25">
      <c r="A231" s="175">
        <v>1</v>
      </c>
      <c r="B231" s="175">
        <v>20140812</v>
      </c>
      <c r="C231" s="176">
        <v>41863</v>
      </c>
      <c r="D231" s="13">
        <f>INDEX(C:C,ROW(A230)+MATCH(1,INDEX(A:A,ROW(A231)):INDEX(A:A,ROW(A231)+10),0))</f>
        <v>41863</v>
      </c>
      <c r="E231" s="13">
        <f>INDEX(C:C,MATCH(D231,C:C,0)+MATCH(1,INDEX(A:A,MATCH(D231+1,C:C,0)):INDEX(A:A,MATCH(D231+1,C:C,0)+10),0))</f>
        <v>41864</v>
      </c>
      <c r="F231" s="13">
        <f>INDEX(C:C,MATCH(E231,C:C,0)+MATCH(1,INDEX(A:A,MATCH(E231+1,C:C,0)):INDEX(A:A,MATCH(E231+1,C:C,0)+10),0))</f>
        <v>41865</v>
      </c>
      <c r="G231" s="13">
        <f>INDEX(C:C,MATCH(F231,C:C,0)+MATCH(1,INDEX(A:A,MATCH(F231+1,C:C,0)):INDEX(A:A,MATCH(F231+1,C:C,0)+10),0))</f>
        <v>41866</v>
      </c>
    </row>
    <row r="232" spans="1:7" x14ac:dyDescent="0.25">
      <c r="A232" s="175">
        <v>1</v>
      </c>
      <c r="B232" s="175">
        <v>20140813</v>
      </c>
      <c r="C232" s="176">
        <v>41864</v>
      </c>
      <c r="D232" s="13">
        <f>INDEX(C:C,ROW(A231)+MATCH(1,INDEX(A:A,ROW(A232)):INDEX(A:A,ROW(A232)+10),0))</f>
        <v>41864</v>
      </c>
      <c r="E232" s="13">
        <f>INDEX(C:C,MATCH(D232,C:C,0)+MATCH(1,INDEX(A:A,MATCH(D232+1,C:C,0)):INDEX(A:A,MATCH(D232+1,C:C,0)+10),0))</f>
        <v>41865</v>
      </c>
      <c r="F232" s="13">
        <f>INDEX(C:C,MATCH(E232,C:C,0)+MATCH(1,INDEX(A:A,MATCH(E232+1,C:C,0)):INDEX(A:A,MATCH(E232+1,C:C,0)+10),0))</f>
        <v>41866</v>
      </c>
      <c r="G232" s="13">
        <f>INDEX(C:C,MATCH(F232,C:C,0)+MATCH(1,INDEX(A:A,MATCH(F232+1,C:C,0)):INDEX(A:A,MATCH(F232+1,C:C,0)+10),0))</f>
        <v>41869</v>
      </c>
    </row>
    <row r="233" spans="1:7" x14ac:dyDescent="0.25">
      <c r="A233" s="175">
        <v>1</v>
      </c>
      <c r="B233" s="175">
        <v>20140814</v>
      </c>
      <c r="C233" s="176">
        <v>41865</v>
      </c>
      <c r="D233" s="13">
        <f>INDEX(C:C,ROW(A232)+MATCH(1,INDEX(A:A,ROW(A233)):INDEX(A:A,ROW(A233)+10),0))</f>
        <v>41865</v>
      </c>
      <c r="E233" s="13">
        <f>INDEX(C:C,MATCH(D233,C:C,0)+MATCH(1,INDEX(A:A,MATCH(D233+1,C:C,0)):INDEX(A:A,MATCH(D233+1,C:C,0)+10),0))</f>
        <v>41866</v>
      </c>
      <c r="F233" s="13">
        <f>INDEX(C:C,MATCH(E233,C:C,0)+MATCH(1,INDEX(A:A,MATCH(E233+1,C:C,0)):INDEX(A:A,MATCH(E233+1,C:C,0)+10),0))</f>
        <v>41869</v>
      </c>
      <c r="G233" s="13">
        <f>INDEX(C:C,MATCH(F233,C:C,0)+MATCH(1,INDEX(A:A,MATCH(F233+1,C:C,0)):INDEX(A:A,MATCH(F233+1,C:C,0)+10),0))</f>
        <v>41870</v>
      </c>
    </row>
    <row r="234" spans="1:7" x14ac:dyDescent="0.25">
      <c r="A234" s="175">
        <v>1</v>
      </c>
      <c r="B234" s="175">
        <v>20140815</v>
      </c>
      <c r="C234" s="176">
        <v>41866</v>
      </c>
      <c r="D234" s="13">
        <f>INDEX(C:C,ROW(A233)+MATCH(1,INDEX(A:A,ROW(A234)):INDEX(A:A,ROW(A234)+10),0))</f>
        <v>41866</v>
      </c>
      <c r="E234" s="13">
        <f>INDEX(C:C,MATCH(D234,C:C,0)+MATCH(1,INDEX(A:A,MATCH(D234+1,C:C,0)):INDEX(A:A,MATCH(D234+1,C:C,0)+10),0))</f>
        <v>41869</v>
      </c>
      <c r="F234" s="13">
        <f>INDEX(C:C,MATCH(E234,C:C,0)+MATCH(1,INDEX(A:A,MATCH(E234+1,C:C,0)):INDEX(A:A,MATCH(E234+1,C:C,0)+10),0))</f>
        <v>41870</v>
      </c>
      <c r="G234" s="13">
        <f>INDEX(C:C,MATCH(F234,C:C,0)+MATCH(1,INDEX(A:A,MATCH(F234+1,C:C,0)):INDEX(A:A,MATCH(F234+1,C:C,0)+10),0))</f>
        <v>41871</v>
      </c>
    </row>
    <row r="235" spans="1:7" x14ac:dyDescent="0.25">
      <c r="A235" s="175">
        <v>0</v>
      </c>
      <c r="B235" s="175">
        <v>20140816</v>
      </c>
      <c r="C235" s="176">
        <v>41867</v>
      </c>
      <c r="D235" s="13">
        <f>INDEX(C:C,ROW(A234)+MATCH(1,INDEX(A:A,ROW(A235)):INDEX(A:A,ROW(A235)+10),0))</f>
        <v>41869</v>
      </c>
      <c r="E235" s="13">
        <f>INDEX(C:C,MATCH(D235,C:C,0)+MATCH(1,INDEX(A:A,MATCH(D235+1,C:C,0)):INDEX(A:A,MATCH(D235+1,C:C,0)+10),0))</f>
        <v>41870</v>
      </c>
      <c r="F235" s="13">
        <f>INDEX(C:C,MATCH(E235,C:C,0)+MATCH(1,INDEX(A:A,MATCH(E235+1,C:C,0)):INDEX(A:A,MATCH(E235+1,C:C,0)+10),0))</f>
        <v>41871</v>
      </c>
      <c r="G235" s="13">
        <f>INDEX(C:C,MATCH(F235,C:C,0)+MATCH(1,INDEX(A:A,MATCH(F235+1,C:C,0)):INDEX(A:A,MATCH(F235+1,C:C,0)+10),0))</f>
        <v>41872</v>
      </c>
    </row>
    <row r="236" spans="1:7" x14ac:dyDescent="0.25">
      <c r="A236" s="175">
        <v>0</v>
      </c>
      <c r="B236" s="175">
        <v>20140817</v>
      </c>
      <c r="C236" s="176">
        <v>41868</v>
      </c>
      <c r="D236" s="13">
        <f>INDEX(C:C,ROW(A235)+MATCH(1,INDEX(A:A,ROW(A236)):INDEX(A:A,ROW(A236)+10),0))</f>
        <v>41869</v>
      </c>
      <c r="E236" s="13">
        <f>INDEX(C:C,MATCH(D236,C:C,0)+MATCH(1,INDEX(A:A,MATCH(D236+1,C:C,0)):INDEX(A:A,MATCH(D236+1,C:C,0)+10),0))</f>
        <v>41870</v>
      </c>
      <c r="F236" s="13">
        <f>INDEX(C:C,MATCH(E236,C:C,0)+MATCH(1,INDEX(A:A,MATCH(E236+1,C:C,0)):INDEX(A:A,MATCH(E236+1,C:C,0)+10),0))</f>
        <v>41871</v>
      </c>
      <c r="G236" s="13">
        <f>INDEX(C:C,MATCH(F236,C:C,0)+MATCH(1,INDEX(A:A,MATCH(F236+1,C:C,0)):INDEX(A:A,MATCH(F236+1,C:C,0)+10),0))</f>
        <v>41872</v>
      </c>
    </row>
    <row r="237" spans="1:7" x14ac:dyDescent="0.25">
      <c r="A237" s="175">
        <v>1</v>
      </c>
      <c r="B237" s="175">
        <v>20140818</v>
      </c>
      <c r="C237" s="176">
        <v>41869</v>
      </c>
      <c r="D237" s="13">
        <f>INDEX(C:C,ROW(A236)+MATCH(1,INDEX(A:A,ROW(A237)):INDEX(A:A,ROW(A237)+10),0))</f>
        <v>41869</v>
      </c>
      <c r="E237" s="13">
        <f>INDEX(C:C,MATCH(D237,C:C,0)+MATCH(1,INDEX(A:A,MATCH(D237+1,C:C,0)):INDEX(A:A,MATCH(D237+1,C:C,0)+10),0))</f>
        <v>41870</v>
      </c>
      <c r="F237" s="13">
        <f>INDEX(C:C,MATCH(E237,C:C,0)+MATCH(1,INDEX(A:A,MATCH(E237+1,C:C,0)):INDEX(A:A,MATCH(E237+1,C:C,0)+10),0))</f>
        <v>41871</v>
      </c>
      <c r="G237" s="13">
        <f>INDEX(C:C,MATCH(F237,C:C,0)+MATCH(1,INDEX(A:A,MATCH(F237+1,C:C,0)):INDEX(A:A,MATCH(F237+1,C:C,0)+10),0))</f>
        <v>41872</v>
      </c>
    </row>
    <row r="238" spans="1:7" x14ac:dyDescent="0.25">
      <c r="A238" s="175">
        <v>1</v>
      </c>
      <c r="B238" s="175">
        <v>20140819</v>
      </c>
      <c r="C238" s="176">
        <v>41870</v>
      </c>
      <c r="D238" s="13">
        <f>INDEX(C:C,ROW(A237)+MATCH(1,INDEX(A:A,ROW(A238)):INDEX(A:A,ROW(A238)+10),0))</f>
        <v>41870</v>
      </c>
      <c r="E238" s="13">
        <f>INDEX(C:C,MATCH(D238,C:C,0)+MATCH(1,INDEX(A:A,MATCH(D238+1,C:C,0)):INDEX(A:A,MATCH(D238+1,C:C,0)+10),0))</f>
        <v>41871</v>
      </c>
      <c r="F238" s="13">
        <f>INDEX(C:C,MATCH(E238,C:C,0)+MATCH(1,INDEX(A:A,MATCH(E238+1,C:C,0)):INDEX(A:A,MATCH(E238+1,C:C,0)+10),0))</f>
        <v>41872</v>
      </c>
      <c r="G238" s="13">
        <f>INDEX(C:C,MATCH(F238,C:C,0)+MATCH(1,INDEX(A:A,MATCH(F238+1,C:C,0)):INDEX(A:A,MATCH(F238+1,C:C,0)+10),0))</f>
        <v>41873</v>
      </c>
    </row>
    <row r="239" spans="1:7" x14ac:dyDescent="0.25">
      <c r="A239" s="175">
        <v>1</v>
      </c>
      <c r="B239" s="175">
        <v>20140820</v>
      </c>
      <c r="C239" s="176">
        <v>41871</v>
      </c>
      <c r="D239" s="13">
        <f>INDEX(C:C,ROW(A238)+MATCH(1,INDEX(A:A,ROW(A239)):INDEX(A:A,ROW(A239)+10),0))</f>
        <v>41871</v>
      </c>
      <c r="E239" s="13">
        <f>INDEX(C:C,MATCH(D239,C:C,0)+MATCH(1,INDEX(A:A,MATCH(D239+1,C:C,0)):INDEX(A:A,MATCH(D239+1,C:C,0)+10),0))</f>
        <v>41872</v>
      </c>
      <c r="F239" s="13">
        <f>INDEX(C:C,MATCH(E239,C:C,0)+MATCH(1,INDEX(A:A,MATCH(E239+1,C:C,0)):INDEX(A:A,MATCH(E239+1,C:C,0)+10),0))</f>
        <v>41873</v>
      </c>
      <c r="G239" s="13">
        <f>INDEX(C:C,MATCH(F239,C:C,0)+MATCH(1,INDEX(A:A,MATCH(F239+1,C:C,0)):INDEX(A:A,MATCH(F239+1,C:C,0)+10),0))</f>
        <v>41876</v>
      </c>
    </row>
    <row r="240" spans="1:7" x14ac:dyDescent="0.25">
      <c r="A240" s="175">
        <v>1</v>
      </c>
      <c r="B240" s="175">
        <v>20140821</v>
      </c>
      <c r="C240" s="176">
        <v>41872</v>
      </c>
      <c r="D240" s="13">
        <f>INDEX(C:C,ROW(A239)+MATCH(1,INDEX(A:A,ROW(A240)):INDEX(A:A,ROW(A240)+10),0))</f>
        <v>41872</v>
      </c>
      <c r="E240" s="13">
        <f>INDEX(C:C,MATCH(D240,C:C,0)+MATCH(1,INDEX(A:A,MATCH(D240+1,C:C,0)):INDEX(A:A,MATCH(D240+1,C:C,0)+10),0))</f>
        <v>41873</v>
      </c>
      <c r="F240" s="13">
        <f>INDEX(C:C,MATCH(E240,C:C,0)+MATCH(1,INDEX(A:A,MATCH(E240+1,C:C,0)):INDEX(A:A,MATCH(E240+1,C:C,0)+10),0))</f>
        <v>41876</v>
      </c>
      <c r="G240" s="13">
        <f>INDEX(C:C,MATCH(F240,C:C,0)+MATCH(1,INDEX(A:A,MATCH(F240+1,C:C,0)):INDEX(A:A,MATCH(F240+1,C:C,0)+10),0))</f>
        <v>41877</v>
      </c>
    </row>
    <row r="241" spans="1:7" x14ac:dyDescent="0.25">
      <c r="A241" s="175">
        <v>1</v>
      </c>
      <c r="B241" s="175">
        <v>20140822</v>
      </c>
      <c r="C241" s="176">
        <v>41873</v>
      </c>
      <c r="D241" s="13">
        <f>INDEX(C:C,ROW(A240)+MATCH(1,INDEX(A:A,ROW(A241)):INDEX(A:A,ROW(A241)+10),0))</f>
        <v>41873</v>
      </c>
      <c r="E241" s="13">
        <f>INDEX(C:C,MATCH(D241,C:C,0)+MATCH(1,INDEX(A:A,MATCH(D241+1,C:C,0)):INDEX(A:A,MATCH(D241+1,C:C,0)+10),0))</f>
        <v>41876</v>
      </c>
      <c r="F241" s="13">
        <f>INDEX(C:C,MATCH(E241,C:C,0)+MATCH(1,INDEX(A:A,MATCH(E241+1,C:C,0)):INDEX(A:A,MATCH(E241+1,C:C,0)+10),0))</f>
        <v>41877</v>
      </c>
      <c r="G241" s="13">
        <f>INDEX(C:C,MATCH(F241,C:C,0)+MATCH(1,INDEX(A:A,MATCH(F241+1,C:C,0)):INDEX(A:A,MATCH(F241+1,C:C,0)+10),0))</f>
        <v>41878</v>
      </c>
    </row>
    <row r="242" spans="1:7" x14ac:dyDescent="0.25">
      <c r="A242" s="175">
        <v>0</v>
      </c>
      <c r="B242" s="175">
        <v>20140823</v>
      </c>
      <c r="C242" s="176">
        <v>41874</v>
      </c>
      <c r="D242" s="13">
        <f>INDEX(C:C,ROW(A241)+MATCH(1,INDEX(A:A,ROW(A242)):INDEX(A:A,ROW(A242)+10),0))</f>
        <v>41876</v>
      </c>
      <c r="E242" s="13">
        <f>INDEX(C:C,MATCH(D242,C:C,0)+MATCH(1,INDEX(A:A,MATCH(D242+1,C:C,0)):INDEX(A:A,MATCH(D242+1,C:C,0)+10),0))</f>
        <v>41877</v>
      </c>
      <c r="F242" s="13">
        <f>INDEX(C:C,MATCH(E242,C:C,0)+MATCH(1,INDEX(A:A,MATCH(E242+1,C:C,0)):INDEX(A:A,MATCH(E242+1,C:C,0)+10),0))</f>
        <v>41878</v>
      </c>
      <c r="G242" s="13">
        <f>INDEX(C:C,MATCH(F242,C:C,0)+MATCH(1,INDEX(A:A,MATCH(F242+1,C:C,0)):INDEX(A:A,MATCH(F242+1,C:C,0)+10),0))</f>
        <v>41879</v>
      </c>
    </row>
    <row r="243" spans="1:7" x14ac:dyDescent="0.25">
      <c r="A243" s="175">
        <v>0</v>
      </c>
      <c r="B243" s="175">
        <v>20140824</v>
      </c>
      <c r="C243" s="176">
        <v>41875</v>
      </c>
      <c r="D243" s="13">
        <f>INDEX(C:C,ROW(A242)+MATCH(1,INDEX(A:A,ROW(A243)):INDEX(A:A,ROW(A243)+10),0))</f>
        <v>41876</v>
      </c>
      <c r="E243" s="13">
        <f>INDEX(C:C,MATCH(D243,C:C,0)+MATCH(1,INDEX(A:A,MATCH(D243+1,C:C,0)):INDEX(A:A,MATCH(D243+1,C:C,0)+10),0))</f>
        <v>41877</v>
      </c>
      <c r="F243" s="13">
        <f>INDEX(C:C,MATCH(E243,C:C,0)+MATCH(1,INDEX(A:A,MATCH(E243+1,C:C,0)):INDEX(A:A,MATCH(E243+1,C:C,0)+10),0))</f>
        <v>41878</v>
      </c>
      <c r="G243" s="13">
        <f>INDEX(C:C,MATCH(F243,C:C,0)+MATCH(1,INDEX(A:A,MATCH(F243+1,C:C,0)):INDEX(A:A,MATCH(F243+1,C:C,0)+10),0))</f>
        <v>41879</v>
      </c>
    </row>
    <row r="244" spans="1:7" x14ac:dyDescent="0.25">
      <c r="A244" s="175">
        <v>1</v>
      </c>
      <c r="B244" s="175">
        <v>20140825</v>
      </c>
      <c r="C244" s="176">
        <v>41876</v>
      </c>
      <c r="D244" s="13">
        <f>INDEX(C:C,ROW(A243)+MATCH(1,INDEX(A:A,ROW(A244)):INDEX(A:A,ROW(A244)+10),0))</f>
        <v>41876</v>
      </c>
      <c r="E244" s="13">
        <f>INDEX(C:C,MATCH(D244,C:C,0)+MATCH(1,INDEX(A:A,MATCH(D244+1,C:C,0)):INDEX(A:A,MATCH(D244+1,C:C,0)+10),0))</f>
        <v>41877</v>
      </c>
      <c r="F244" s="13">
        <f>INDEX(C:C,MATCH(E244,C:C,0)+MATCH(1,INDEX(A:A,MATCH(E244+1,C:C,0)):INDEX(A:A,MATCH(E244+1,C:C,0)+10),0))</f>
        <v>41878</v>
      </c>
      <c r="G244" s="13">
        <f>INDEX(C:C,MATCH(F244,C:C,0)+MATCH(1,INDEX(A:A,MATCH(F244+1,C:C,0)):INDEX(A:A,MATCH(F244+1,C:C,0)+10),0))</f>
        <v>41879</v>
      </c>
    </row>
    <row r="245" spans="1:7" x14ac:dyDescent="0.25">
      <c r="A245" s="175">
        <v>1</v>
      </c>
      <c r="B245" s="175">
        <v>20140826</v>
      </c>
      <c r="C245" s="176">
        <v>41877</v>
      </c>
      <c r="D245" s="13">
        <f>INDEX(C:C,ROW(A244)+MATCH(1,INDEX(A:A,ROW(A245)):INDEX(A:A,ROW(A245)+10),0))</f>
        <v>41877</v>
      </c>
      <c r="E245" s="13">
        <f>INDEX(C:C,MATCH(D245,C:C,0)+MATCH(1,INDEX(A:A,MATCH(D245+1,C:C,0)):INDEX(A:A,MATCH(D245+1,C:C,0)+10),0))</f>
        <v>41878</v>
      </c>
      <c r="F245" s="13">
        <f>INDEX(C:C,MATCH(E245,C:C,0)+MATCH(1,INDEX(A:A,MATCH(E245+1,C:C,0)):INDEX(A:A,MATCH(E245+1,C:C,0)+10),0))</f>
        <v>41879</v>
      </c>
      <c r="G245" s="13">
        <f>INDEX(C:C,MATCH(F245,C:C,0)+MATCH(1,INDEX(A:A,MATCH(F245+1,C:C,0)):INDEX(A:A,MATCH(F245+1,C:C,0)+10),0))</f>
        <v>41880</v>
      </c>
    </row>
    <row r="246" spans="1:7" x14ac:dyDescent="0.25">
      <c r="A246" s="175">
        <v>1</v>
      </c>
      <c r="B246" s="175">
        <v>20140827</v>
      </c>
      <c r="C246" s="176">
        <v>41878</v>
      </c>
      <c r="D246" s="13">
        <f>INDEX(C:C,ROW(A245)+MATCH(1,INDEX(A:A,ROW(A246)):INDEX(A:A,ROW(A246)+10),0))</f>
        <v>41878</v>
      </c>
      <c r="E246" s="13">
        <f>INDEX(C:C,MATCH(D246,C:C,0)+MATCH(1,INDEX(A:A,MATCH(D246+1,C:C,0)):INDEX(A:A,MATCH(D246+1,C:C,0)+10),0))</f>
        <v>41879</v>
      </c>
      <c r="F246" s="13">
        <f>INDEX(C:C,MATCH(E246,C:C,0)+MATCH(1,INDEX(A:A,MATCH(E246+1,C:C,0)):INDEX(A:A,MATCH(E246+1,C:C,0)+10),0))</f>
        <v>41880</v>
      </c>
      <c r="G246" s="13">
        <f>INDEX(C:C,MATCH(F246,C:C,0)+MATCH(1,INDEX(A:A,MATCH(F246+1,C:C,0)):INDEX(A:A,MATCH(F246+1,C:C,0)+10),0))</f>
        <v>41883</v>
      </c>
    </row>
    <row r="247" spans="1:7" x14ac:dyDescent="0.25">
      <c r="A247" s="175">
        <v>1</v>
      </c>
      <c r="B247" s="175">
        <v>20140828</v>
      </c>
      <c r="C247" s="176">
        <v>41879</v>
      </c>
      <c r="D247" s="13">
        <f>INDEX(C:C,ROW(A246)+MATCH(1,INDEX(A:A,ROW(A247)):INDEX(A:A,ROW(A247)+10),0))</f>
        <v>41879</v>
      </c>
      <c r="E247" s="13">
        <f>INDEX(C:C,MATCH(D247,C:C,0)+MATCH(1,INDEX(A:A,MATCH(D247+1,C:C,0)):INDEX(A:A,MATCH(D247+1,C:C,0)+10),0))</f>
        <v>41880</v>
      </c>
      <c r="F247" s="13">
        <f>INDEX(C:C,MATCH(E247,C:C,0)+MATCH(1,INDEX(A:A,MATCH(E247+1,C:C,0)):INDEX(A:A,MATCH(E247+1,C:C,0)+10),0))</f>
        <v>41883</v>
      </c>
      <c r="G247" s="13">
        <f>INDEX(C:C,MATCH(F247,C:C,0)+MATCH(1,INDEX(A:A,MATCH(F247+1,C:C,0)):INDEX(A:A,MATCH(F247+1,C:C,0)+10),0))</f>
        <v>41884</v>
      </c>
    </row>
    <row r="248" spans="1:7" x14ac:dyDescent="0.25">
      <c r="A248" s="175">
        <v>1</v>
      </c>
      <c r="B248" s="175">
        <v>20140829</v>
      </c>
      <c r="C248" s="176">
        <v>41880</v>
      </c>
      <c r="D248" s="13">
        <f>INDEX(C:C,ROW(A247)+MATCH(1,INDEX(A:A,ROW(A248)):INDEX(A:A,ROW(A248)+10),0))</f>
        <v>41880</v>
      </c>
      <c r="E248" s="13">
        <f>INDEX(C:C,MATCH(D248,C:C,0)+MATCH(1,INDEX(A:A,MATCH(D248+1,C:C,0)):INDEX(A:A,MATCH(D248+1,C:C,0)+10),0))</f>
        <v>41883</v>
      </c>
      <c r="F248" s="13">
        <f>INDEX(C:C,MATCH(E248,C:C,0)+MATCH(1,INDEX(A:A,MATCH(E248+1,C:C,0)):INDEX(A:A,MATCH(E248+1,C:C,0)+10),0))</f>
        <v>41884</v>
      </c>
      <c r="G248" s="13">
        <f>INDEX(C:C,MATCH(F248,C:C,0)+MATCH(1,INDEX(A:A,MATCH(F248+1,C:C,0)):INDEX(A:A,MATCH(F248+1,C:C,0)+10),0))</f>
        <v>41885</v>
      </c>
    </row>
    <row r="249" spans="1:7" x14ac:dyDescent="0.25">
      <c r="A249" s="175">
        <v>0</v>
      </c>
      <c r="B249" s="175">
        <v>20140830</v>
      </c>
      <c r="C249" s="176">
        <v>41881</v>
      </c>
      <c r="D249" s="13">
        <f>INDEX(C:C,ROW(A248)+MATCH(1,INDEX(A:A,ROW(A249)):INDEX(A:A,ROW(A249)+10),0))</f>
        <v>41883</v>
      </c>
      <c r="E249" s="13">
        <f>INDEX(C:C,MATCH(D249,C:C,0)+MATCH(1,INDEX(A:A,MATCH(D249+1,C:C,0)):INDEX(A:A,MATCH(D249+1,C:C,0)+10),0))</f>
        <v>41884</v>
      </c>
      <c r="F249" s="13">
        <f>INDEX(C:C,MATCH(E249,C:C,0)+MATCH(1,INDEX(A:A,MATCH(E249+1,C:C,0)):INDEX(A:A,MATCH(E249+1,C:C,0)+10),0))</f>
        <v>41885</v>
      </c>
      <c r="G249" s="13">
        <f>INDEX(C:C,MATCH(F249,C:C,0)+MATCH(1,INDEX(A:A,MATCH(F249+1,C:C,0)):INDEX(A:A,MATCH(F249+1,C:C,0)+10),0))</f>
        <v>41886</v>
      </c>
    </row>
    <row r="250" spans="1:7" x14ac:dyDescent="0.25">
      <c r="A250" s="175">
        <v>0</v>
      </c>
      <c r="B250" s="175">
        <v>20140831</v>
      </c>
      <c r="C250" s="176">
        <v>41882</v>
      </c>
      <c r="D250" s="13">
        <f>INDEX(C:C,ROW(A249)+MATCH(1,INDEX(A:A,ROW(A250)):INDEX(A:A,ROW(A250)+10),0))</f>
        <v>41883</v>
      </c>
      <c r="E250" s="13">
        <f>INDEX(C:C,MATCH(D250,C:C,0)+MATCH(1,INDEX(A:A,MATCH(D250+1,C:C,0)):INDEX(A:A,MATCH(D250+1,C:C,0)+10),0))</f>
        <v>41884</v>
      </c>
      <c r="F250" s="13">
        <f>INDEX(C:C,MATCH(E250,C:C,0)+MATCH(1,INDEX(A:A,MATCH(E250+1,C:C,0)):INDEX(A:A,MATCH(E250+1,C:C,0)+10),0))</f>
        <v>41885</v>
      </c>
      <c r="G250" s="13">
        <f>INDEX(C:C,MATCH(F250,C:C,0)+MATCH(1,INDEX(A:A,MATCH(F250+1,C:C,0)):INDEX(A:A,MATCH(F250+1,C:C,0)+10),0))</f>
        <v>41886</v>
      </c>
    </row>
    <row r="251" spans="1:7" x14ac:dyDescent="0.25">
      <c r="A251" s="175">
        <v>1</v>
      </c>
      <c r="B251" s="175">
        <v>20140901</v>
      </c>
      <c r="C251" s="176">
        <v>41883</v>
      </c>
      <c r="D251" s="13">
        <f>INDEX(C:C,ROW(A250)+MATCH(1,INDEX(A:A,ROW(A251)):INDEX(A:A,ROW(A251)+10),0))</f>
        <v>41883</v>
      </c>
      <c r="E251" s="13">
        <f>INDEX(C:C,MATCH(D251,C:C,0)+MATCH(1,INDEX(A:A,MATCH(D251+1,C:C,0)):INDEX(A:A,MATCH(D251+1,C:C,0)+10),0))</f>
        <v>41884</v>
      </c>
      <c r="F251" s="13">
        <f>INDEX(C:C,MATCH(E251,C:C,0)+MATCH(1,INDEX(A:A,MATCH(E251+1,C:C,0)):INDEX(A:A,MATCH(E251+1,C:C,0)+10),0))</f>
        <v>41885</v>
      </c>
      <c r="G251" s="13">
        <f>INDEX(C:C,MATCH(F251,C:C,0)+MATCH(1,INDEX(A:A,MATCH(F251+1,C:C,0)):INDEX(A:A,MATCH(F251+1,C:C,0)+10),0))</f>
        <v>41886</v>
      </c>
    </row>
    <row r="252" spans="1:7" x14ac:dyDescent="0.25">
      <c r="A252" s="175">
        <v>1</v>
      </c>
      <c r="B252" s="175">
        <v>20140902</v>
      </c>
      <c r="C252" s="176">
        <v>41884</v>
      </c>
      <c r="D252" s="13">
        <f>INDEX(C:C,ROW(A251)+MATCH(1,INDEX(A:A,ROW(A252)):INDEX(A:A,ROW(A252)+10),0))</f>
        <v>41884</v>
      </c>
      <c r="E252" s="13">
        <f>INDEX(C:C,MATCH(D252,C:C,0)+MATCH(1,INDEX(A:A,MATCH(D252+1,C:C,0)):INDEX(A:A,MATCH(D252+1,C:C,0)+10),0))</f>
        <v>41885</v>
      </c>
      <c r="F252" s="13">
        <f>INDEX(C:C,MATCH(E252,C:C,0)+MATCH(1,INDEX(A:A,MATCH(E252+1,C:C,0)):INDEX(A:A,MATCH(E252+1,C:C,0)+10),0))</f>
        <v>41886</v>
      </c>
      <c r="G252" s="13">
        <f>INDEX(C:C,MATCH(F252,C:C,0)+MATCH(1,INDEX(A:A,MATCH(F252+1,C:C,0)):INDEX(A:A,MATCH(F252+1,C:C,0)+10),0))</f>
        <v>41887</v>
      </c>
    </row>
    <row r="253" spans="1:7" x14ac:dyDescent="0.25">
      <c r="A253" s="175">
        <v>1</v>
      </c>
      <c r="B253" s="175">
        <v>20140903</v>
      </c>
      <c r="C253" s="176">
        <v>41885</v>
      </c>
      <c r="D253" s="13">
        <f>INDEX(C:C,ROW(A252)+MATCH(1,INDEX(A:A,ROW(A253)):INDEX(A:A,ROW(A253)+10),0))</f>
        <v>41885</v>
      </c>
      <c r="E253" s="13">
        <f>INDEX(C:C,MATCH(D253,C:C,0)+MATCH(1,INDEX(A:A,MATCH(D253+1,C:C,0)):INDEX(A:A,MATCH(D253+1,C:C,0)+10),0))</f>
        <v>41886</v>
      </c>
      <c r="F253" s="13">
        <f>INDEX(C:C,MATCH(E253,C:C,0)+MATCH(1,INDEX(A:A,MATCH(E253+1,C:C,0)):INDEX(A:A,MATCH(E253+1,C:C,0)+10),0))</f>
        <v>41887</v>
      </c>
      <c r="G253" s="13">
        <f>INDEX(C:C,MATCH(F253,C:C,0)+MATCH(1,INDEX(A:A,MATCH(F253+1,C:C,0)):INDEX(A:A,MATCH(F253+1,C:C,0)+10),0))</f>
        <v>41890</v>
      </c>
    </row>
    <row r="254" spans="1:7" x14ac:dyDescent="0.25">
      <c r="A254" s="175">
        <v>1</v>
      </c>
      <c r="B254" s="175">
        <v>20140904</v>
      </c>
      <c r="C254" s="176">
        <v>41886</v>
      </c>
      <c r="D254" s="13">
        <f>INDEX(C:C,ROW(A253)+MATCH(1,INDEX(A:A,ROW(A254)):INDEX(A:A,ROW(A254)+10),0))</f>
        <v>41886</v>
      </c>
      <c r="E254" s="13">
        <f>INDEX(C:C,MATCH(D254,C:C,0)+MATCH(1,INDEX(A:A,MATCH(D254+1,C:C,0)):INDEX(A:A,MATCH(D254+1,C:C,0)+10),0))</f>
        <v>41887</v>
      </c>
      <c r="F254" s="13">
        <f>INDEX(C:C,MATCH(E254,C:C,0)+MATCH(1,INDEX(A:A,MATCH(E254+1,C:C,0)):INDEX(A:A,MATCH(E254+1,C:C,0)+10),0))</f>
        <v>41890</v>
      </c>
      <c r="G254" s="13">
        <f>INDEX(C:C,MATCH(F254,C:C,0)+MATCH(1,INDEX(A:A,MATCH(F254+1,C:C,0)):INDEX(A:A,MATCH(F254+1,C:C,0)+10),0))</f>
        <v>41891</v>
      </c>
    </row>
    <row r="255" spans="1:7" x14ac:dyDescent="0.25">
      <c r="A255" s="175">
        <v>1</v>
      </c>
      <c r="B255" s="175">
        <v>20140905</v>
      </c>
      <c r="C255" s="176">
        <v>41887</v>
      </c>
      <c r="D255" s="13">
        <f>INDEX(C:C,ROW(A254)+MATCH(1,INDEX(A:A,ROW(A255)):INDEX(A:A,ROW(A255)+10),0))</f>
        <v>41887</v>
      </c>
      <c r="E255" s="13">
        <f>INDEX(C:C,MATCH(D255,C:C,0)+MATCH(1,INDEX(A:A,MATCH(D255+1,C:C,0)):INDEX(A:A,MATCH(D255+1,C:C,0)+10),0))</f>
        <v>41890</v>
      </c>
      <c r="F255" s="13">
        <f>INDEX(C:C,MATCH(E255,C:C,0)+MATCH(1,INDEX(A:A,MATCH(E255+1,C:C,0)):INDEX(A:A,MATCH(E255+1,C:C,0)+10),0))</f>
        <v>41891</v>
      </c>
      <c r="G255" s="13">
        <f>INDEX(C:C,MATCH(F255,C:C,0)+MATCH(1,INDEX(A:A,MATCH(F255+1,C:C,0)):INDEX(A:A,MATCH(F255+1,C:C,0)+10),0))</f>
        <v>41892</v>
      </c>
    </row>
    <row r="256" spans="1:7" x14ac:dyDescent="0.25">
      <c r="A256" s="175">
        <v>0</v>
      </c>
      <c r="B256" s="175">
        <v>20140906</v>
      </c>
      <c r="C256" s="176">
        <v>41888</v>
      </c>
      <c r="D256" s="13">
        <f>INDEX(C:C,ROW(A255)+MATCH(1,INDEX(A:A,ROW(A256)):INDEX(A:A,ROW(A256)+10),0))</f>
        <v>41890</v>
      </c>
      <c r="E256" s="13">
        <f>INDEX(C:C,MATCH(D256,C:C,0)+MATCH(1,INDEX(A:A,MATCH(D256+1,C:C,0)):INDEX(A:A,MATCH(D256+1,C:C,0)+10),0))</f>
        <v>41891</v>
      </c>
      <c r="F256" s="13">
        <f>INDEX(C:C,MATCH(E256,C:C,0)+MATCH(1,INDEX(A:A,MATCH(E256+1,C:C,0)):INDEX(A:A,MATCH(E256+1,C:C,0)+10),0))</f>
        <v>41892</v>
      </c>
      <c r="G256" s="13">
        <f>INDEX(C:C,MATCH(F256,C:C,0)+MATCH(1,INDEX(A:A,MATCH(F256+1,C:C,0)):INDEX(A:A,MATCH(F256+1,C:C,0)+10),0))</f>
        <v>41893</v>
      </c>
    </row>
    <row r="257" spans="1:7" x14ac:dyDescent="0.25">
      <c r="A257" s="175">
        <v>0</v>
      </c>
      <c r="B257" s="175">
        <v>20140907</v>
      </c>
      <c r="C257" s="176">
        <v>41889</v>
      </c>
      <c r="D257" s="13">
        <f>INDEX(C:C,ROW(A256)+MATCH(1,INDEX(A:A,ROW(A257)):INDEX(A:A,ROW(A257)+10),0))</f>
        <v>41890</v>
      </c>
      <c r="E257" s="13">
        <f>INDEX(C:C,MATCH(D257,C:C,0)+MATCH(1,INDEX(A:A,MATCH(D257+1,C:C,0)):INDEX(A:A,MATCH(D257+1,C:C,0)+10),0))</f>
        <v>41891</v>
      </c>
      <c r="F257" s="13">
        <f>INDEX(C:C,MATCH(E257,C:C,0)+MATCH(1,INDEX(A:A,MATCH(E257+1,C:C,0)):INDEX(A:A,MATCH(E257+1,C:C,0)+10),0))</f>
        <v>41892</v>
      </c>
      <c r="G257" s="13">
        <f>INDEX(C:C,MATCH(F257,C:C,0)+MATCH(1,INDEX(A:A,MATCH(F257+1,C:C,0)):INDEX(A:A,MATCH(F257+1,C:C,0)+10),0))</f>
        <v>41893</v>
      </c>
    </row>
    <row r="258" spans="1:7" x14ac:dyDescent="0.25">
      <c r="A258" s="175">
        <v>1</v>
      </c>
      <c r="B258" s="175">
        <v>20140908</v>
      </c>
      <c r="C258" s="176">
        <v>41890</v>
      </c>
      <c r="D258" s="13">
        <f>INDEX(C:C,ROW(A257)+MATCH(1,INDEX(A:A,ROW(A258)):INDEX(A:A,ROW(A258)+10),0))</f>
        <v>41890</v>
      </c>
      <c r="E258" s="13">
        <f>INDEX(C:C,MATCH(D258,C:C,0)+MATCH(1,INDEX(A:A,MATCH(D258+1,C:C,0)):INDEX(A:A,MATCH(D258+1,C:C,0)+10),0))</f>
        <v>41891</v>
      </c>
      <c r="F258" s="13">
        <f>INDEX(C:C,MATCH(E258,C:C,0)+MATCH(1,INDEX(A:A,MATCH(E258+1,C:C,0)):INDEX(A:A,MATCH(E258+1,C:C,0)+10),0))</f>
        <v>41892</v>
      </c>
      <c r="G258" s="13">
        <f>INDEX(C:C,MATCH(F258,C:C,0)+MATCH(1,INDEX(A:A,MATCH(F258+1,C:C,0)):INDEX(A:A,MATCH(F258+1,C:C,0)+10),0))</f>
        <v>41893</v>
      </c>
    </row>
    <row r="259" spans="1:7" x14ac:dyDescent="0.25">
      <c r="A259" s="175">
        <v>1</v>
      </c>
      <c r="B259" s="175">
        <v>20140909</v>
      </c>
      <c r="C259" s="176">
        <v>41891</v>
      </c>
      <c r="D259" s="13">
        <f>INDEX(C:C,ROW(A258)+MATCH(1,INDEX(A:A,ROW(A259)):INDEX(A:A,ROW(A259)+10),0))</f>
        <v>41891</v>
      </c>
      <c r="E259" s="13">
        <f>INDEX(C:C,MATCH(D259,C:C,0)+MATCH(1,INDEX(A:A,MATCH(D259+1,C:C,0)):INDEX(A:A,MATCH(D259+1,C:C,0)+10),0))</f>
        <v>41892</v>
      </c>
      <c r="F259" s="13">
        <f>INDEX(C:C,MATCH(E259,C:C,0)+MATCH(1,INDEX(A:A,MATCH(E259+1,C:C,0)):INDEX(A:A,MATCH(E259+1,C:C,0)+10),0))</f>
        <v>41893</v>
      </c>
      <c r="G259" s="13">
        <f>INDEX(C:C,MATCH(F259,C:C,0)+MATCH(1,INDEX(A:A,MATCH(F259+1,C:C,0)):INDEX(A:A,MATCH(F259+1,C:C,0)+10),0))</f>
        <v>41894</v>
      </c>
    </row>
    <row r="260" spans="1:7" x14ac:dyDescent="0.25">
      <c r="A260" s="175">
        <v>1</v>
      </c>
      <c r="B260" s="175">
        <v>20140910</v>
      </c>
      <c r="C260" s="176">
        <v>41892</v>
      </c>
      <c r="D260" s="13">
        <f>INDEX(C:C,ROW(A259)+MATCH(1,INDEX(A:A,ROW(A260)):INDEX(A:A,ROW(A260)+10),0))</f>
        <v>41892</v>
      </c>
      <c r="E260" s="13">
        <f>INDEX(C:C,MATCH(D260,C:C,0)+MATCH(1,INDEX(A:A,MATCH(D260+1,C:C,0)):INDEX(A:A,MATCH(D260+1,C:C,0)+10),0))</f>
        <v>41893</v>
      </c>
      <c r="F260" s="13">
        <f>INDEX(C:C,MATCH(E260,C:C,0)+MATCH(1,INDEX(A:A,MATCH(E260+1,C:C,0)):INDEX(A:A,MATCH(E260+1,C:C,0)+10),0))</f>
        <v>41894</v>
      </c>
      <c r="G260" s="13">
        <f>INDEX(C:C,MATCH(F260,C:C,0)+MATCH(1,INDEX(A:A,MATCH(F260+1,C:C,0)):INDEX(A:A,MATCH(F260+1,C:C,0)+10),0))</f>
        <v>41897</v>
      </c>
    </row>
    <row r="261" spans="1:7" x14ac:dyDescent="0.25">
      <c r="A261" s="175">
        <v>1</v>
      </c>
      <c r="B261" s="175">
        <v>20140911</v>
      </c>
      <c r="C261" s="176">
        <v>41893</v>
      </c>
      <c r="D261" s="13">
        <f>INDEX(C:C,ROW(A260)+MATCH(1,INDEX(A:A,ROW(A261)):INDEX(A:A,ROW(A261)+10),0))</f>
        <v>41893</v>
      </c>
      <c r="E261" s="13">
        <f>INDEX(C:C,MATCH(D261,C:C,0)+MATCH(1,INDEX(A:A,MATCH(D261+1,C:C,0)):INDEX(A:A,MATCH(D261+1,C:C,0)+10),0))</f>
        <v>41894</v>
      </c>
      <c r="F261" s="13">
        <f>INDEX(C:C,MATCH(E261,C:C,0)+MATCH(1,INDEX(A:A,MATCH(E261+1,C:C,0)):INDEX(A:A,MATCH(E261+1,C:C,0)+10),0))</f>
        <v>41897</v>
      </c>
      <c r="G261" s="13">
        <f>INDEX(C:C,MATCH(F261,C:C,0)+MATCH(1,INDEX(A:A,MATCH(F261+1,C:C,0)):INDEX(A:A,MATCH(F261+1,C:C,0)+10),0))</f>
        <v>41898</v>
      </c>
    </row>
    <row r="262" spans="1:7" x14ac:dyDescent="0.25">
      <c r="A262" s="175">
        <v>1</v>
      </c>
      <c r="B262" s="175">
        <v>20140912</v>
      </c>
      <c r="C262" s="176">
        <v>41894</v>
      </c>
      <c r="D262" s="13">
        <f>INDEX(C:C,ROW(A261)+MATCH(1,INDEX(A:A,ROW(A262)):INDEX(A:A,ROW(A262)+10),0))</f>
        <v>41894</v>
      </c>
      <c r="E262" s="13">
        <f>INDEX(C:C,MATCH(D262,C:C,0)+MATCH(1,INDEX(A:A,MATCH(D262+1,C:C,0)):INDEX(A:A,MATCH(D262+1,C:C,0)+10),0))</f>
        <v>41897</v>
      </c>
      <c r="F262" s="13">
        <f>INDEX(C:C,MATCH(E262,C:C,0)+MATCH(1,INDEX(A:A,MATCH(E262+1,C:C,0)):INDEX(A:A,MATCH(E262+1,C:C,0)+10),0))</f>
        <v>41898</v>
      </c>
      <c r="G262" s="13">
        <f>INDEX(C:C,MATCH(F262,C:C,0)+MATCH(1,INDEX(A:A,MATCH(F262+1,C:C,0)):INDEX(A:A,MATCH(F262+1,C:C,0)+10),0))</f>
        <v>41899</v>
      </c>
    </row>
    <row r="263" spans="1:7" x14ac:dyDescent="0.25">
      <c r="A263" s="175">
        <v>0</v>
      </c>
      <c r="B263" s="175">
        <v>20140913</v>
      </c>
      <c r="C263" s="176">
        <v>41895</v>
      </c>
      <c r="D263" s="13">
        <f>INDEX(C:C,ROW(A262)+MATCH(1,INDEX(A:A,ROW(A263)):INDEX(A:A,ROW(A263)+10),0))</f>
        <v>41897</v>
      </c>
      <c r="E263" s="13">
        <f>INDEX(C:C,MATCH(D263,C:C,0)+MATCH(1,INDEX(A:A,MATCH(D263+1,C:C,0)):INDEX(A:A,MATCH(D263+1,C:C,0)+10),0))</f>
        <v>41898</v>
      </c>
      <c r="F263" s="13">
        <f>INDEX(C:C,MATCH(E263,C:C,0)+MATCH(1,INDEX(A:A,MATCH(E263+1,C:C,0)):INDEX(A:A,MATCH(E263+1,C:C,0)+10),0))</f>
        <v>41899</v>
      </c>
      <c r="G263" s="13">
        <f>INDEX(C:C,MATCH(F263,C:C,0)+MATCH(1,INDEX(A:A,MATCH(F263+1,C:C,0)):INDEX(A:A,MATCH(F263+1,C:C,0)+10),0))</f>
        <v>41900</v>
      </c>
    </row>
    <row r="264" spans="1:7" x14ac:dyDescent="0.25">
      <c r="A264" s="175">
        <v>0</v>
      </c>
      <c r="B264" s="175">
        <v>20140914</v>
      </c>
      <c r="C264" s="176">
        <v>41896</v>
      </c>
      <c r="D264" s="13">
        <f>INDEX(C:C,ROW(A263)+MATCH(1,INDEX(A:A,ROW(A264)):INDEX(A:A,ROW(A264)+10),0))</f>
        <v>41897</v>
      </c>
      <c r="E264" s="13">
        <f>INDEX(C:C,MATCH(D264,C:C,0)+MATCH(1,INDEX(A:A,MATCH(D264+1,C:C,0)):INDEX(A:A,MATCH(D264+1,C:C,0)+10),0))</f>
        <v>41898</v>
      </c>
      <c r="F264" s="13">
        <f>INDEX(C:C,MATCH(E264,C:C,0)+MATCH(1,INDEX(A:A,MATCH(E264+1,C:C,0)):INDEX(A:A,MATCH(E264+1,C:C,0)+10),0))</f>
        <v>41899</v>
      </c>
      <c r="G264" s="13">
        <f>INDEX(C:C,MATCH(F264,C:C,0)+MATCH(1,INDEX(A:A,MATCH(F264+1,C:C,0)):INDEX(A:A,MATCH(F264+1,C:C,0)+10),0))</f>
        <v>41900</v>
      </c>
    </row>
    <row r="265" spans="1:7" x14ac:dyDescent="0.25">
      <c r="A265" s="175">
        <v>1</v>
      </c>
      <c r="B265" s="175">
        <v>20140915</v>
      </c>
      <c r="C265" s="176">
        <v>41897</v>
      </c>
      <c r="D265" s="13">
        <f>INDEX(C:C,ROW(A264)+MATCH(1,INDEX(A:A,ROW(A265)):INDEX(A:A,ROW(A265)+10),0))</f>
        <v>41897</v>
      </c>
      <c r="E265" s="13">
        <f>INDEX(C:C,MATCH(D265,C:C,0)+MATCH(1,INDEX(A:A,MATCH(D265+1,C:C,0)):INDEX(A:A,MATCH(D265+1,C:C,0)+10),0))</f>
        <v>41898</v>
      </c>
      <c r="F265" s="13">
        <f>INDEX(C:C,MATCH(E265,C:C,0)+MATCH(1,INDEX(A:A,MATCH(E265+1,C:C,0)):INDEX(A:A,MATCH(E265+1,C:C,0)+10),0))</f>
        <v>41899</v>
      </c>
      <c r="G265" s="13">
        <f>INDEX(C:C,MATCH(F265,C:C,0)+MATCH(1,INDEX(A:A,MATCH(F265+1,C:C,0)):INDEX(A:A,MATCH(F265+1,C:C,0)+10),0))</f>
        <v>41900</v>
      </c>
    </row>
    <row r="266" spans="1:7" x14ac:dyDescent="0.25">
      <c r="A266" s="175">
        <v>1</v>
      </c>
      <c r="B266" s="175">
        <v>20140916</v>
      </c>
      <c r="C266" s="176">
        <v>41898</v>
      </c>
      <c r="D266" s="13">
        <f>INDEX(C:C,ROW(A265)+MATCH(1,INDEX(A:A,ROW(A266)):INDEX(A:A,ROW(A266)+10),0))</f>
        <v>41898</v>
      </c>
      <c r="E266" s="13">
        <f>INDEX(C:C,MATCH(D266,C:C,0)+MATCH(1,INDEX(A:A,MATCH(D266+1,C:C,0)):INDEX(A:A,MATCH(D266+1,C:C,0)+10),0))</f>
        <v>41899</v>
      </c>
      <c r="F266" s="13">
        <f>INDEX(C:C,MATCH(E266,C:C,0)+MATCH(1,INDEX(A:A,MATCH(E266+1,C:C,0)):INDEX(A:A,MATCH(E266+1,C:C,0)+10),0))</f>
        <v>41900</v>
      </c>
      <c r="G266" s="13">
        <f>INDEX(C:C,MATCH(F266,C:C,0)+MATCH(1,INDEX(A:A,MATCH(F266+1,C:C,0)):INDEX(A:A,MATCH(F266+1,C:C,0)+10),0))</f>
        <v>41901</v>
      </c>
    </row>
    <row r="267" spans="1:7" x14ac:dyDescent="0.25">
      <c r="A267" s="175">
        <v>1</v>
      </c>
      <c r="B267" s="175">
        <v>20140917</v>
      </c>
      <c r="C267" s="176">
        <v>41899</v>
      </c>
      <c r="D267" s="13">
        <f>INDEX(C:C,ROW(A266)+MATCH(1,INDEX(A:A,ROW(A267)):INDEX(A:A,ROW(A267)+10),0))</f>
        <v>41899</v>
      </c>
      <c r="E267" s="13">
        <f>INDEX(C:C,MATCH(D267,C:C,0)+MATCH(1,INDEX(A:A,MATCH(D267+1,C:C,0)):INDEX(A:A,MATCH(D267+1,C:C,0)+10),0))</f>
        <v>41900</v>
      </c>
      <c r="F267" s="13">
        <f>INDEX(C:C,MATCH(E267,C:C,0)+MATCH(1,INDEX(A:A,MATCH(E267+1,C:C,0)):INDEX(A:A,MATCH(E267+1,C:C,0)+10),0))</f>
        <v>41901</v>
      </c>
      <c r="G267" s="13">
        <f>INDEX(C:C,MATCH(F267,C:C,0)+MATCH(1,INDEX(A:A,MATCH(F267+1,C:C,0)):INDEX(A:A,MATCH(F267+1,C:C,0)+10),0))</f>
        <v>41904</v>
      </c>
    </row>
    <row r="268" spans="1:7" x14ac:dyDescent="0.25">
      <c r="A268" s="175">
        <v>1</v>
      </c>
      <c r="B268" s="175">
        <v>20140918</v>
      </c>
      <c r="C268" s="176">
        <v>41900</v>
      </c>
      <c r="D268" s="13">
        <f>INDEX(C:C,ROW(A267)+MATCH(1,INDEX(A:A,ROW(A268)):INDEX(A:A,ROW(A268)+10),0))</f>
        <v>41900</v>
      </c>
      <c r="E268" s="13">
        <f>INDEX(C:C,MATCH(D268,C:C,0)+MATCH(1,INDEX(A:A,MATCH(D268+1,C:C,0)):INDEX(A:A,MATCH(D268+1,C:C,0)+10),0))</f>
        <v>41901</v>
      </c>
      <c r="F268" s="13">
        <f>INDEX(C:C,MATCH(E268,C:C,0)+MATCH(1,INDEX(A:A,MATCH(E268+1,C:C,0)):INDEX(A:A,MATCH(E268+1,C:C,0)+10),0))</f>
        <v>41904</v>
      </c>
      <c r="G268" s="13">
        <f>INDEX(C:C,MATCH(F268,C:C,0)+MATCH(1,INDEX(A:A,MATCH(F268+1,C:C,0)):INDEX(A:A,MATCH(F268+1,C:C,0)+10),0))</f>
        <v>41905</v>
      </c>
    </row>
    <row r="269" spans="1:7" x14ac:dyDescent="0.25">
      <c r="A269" s="175">
        <v>1</v>
      </c>
      <c r="B269" s="175">
        <v>20140919</v>
      </c>
      <c r="C269" s="176">
        <v>41901</v>
      </c>
      <c r="D269" s="13">
        <f>INDEX(C:C,ROW(A268)+MATCH(1,INDEX(A:A,ROW(A269)):INDEX(A:A,ROW(A269)+10),0))</f>
        <v>41901</v>
      </c>
      <c r="E269" s="13">
        <f>INDEX(C:C,MATCH(D269,C:C,0)+MATCH(1,INDEX(A:A,MATCH(D269+1,C:C,0)):INDEX(A:A,MATCH(D269+1,C:C,0)+10),0))</f>
        <v>41904</v>
      </c>
      <c r="F269" s="13">
        <f>INDEX(C:C,MATCH(E269,C:C,0)+MATCH(1,INDEX(A:A,MATCH(E269+1,C:C,0)):INDEX(A:A,MATCH(E269+1,C:C,0)+10),0))</f>
        <v>41905</v>
      </c>
      <c r="G269" s="13">
        <f>INDEX(C:C,MATCH(F269,C:C,0)+MATCH(1,INDEX(A:A,MATCH(F269+1,C:C,0)):INDEX(A:A,MATCH(F269+1,C:C,0)+10),0))</f>
        <v>41906</v>
      </c>
    </row>
    <row r="270" spans="1:7" x14ac:dyDescent="0.25">
      <c r="A270" s="175">
        <v>0</v>
      </c>
      <c r="B270" s="175">
        <v>20140920</v>
      </c>
      <c r="C270" s="176">
        <v>41902</v>
      </c>
      <c r="D270" s="13">
        <f>INDEX(C:C,ROW(A269)+MATCH(1,INDEX(A:A,ROW(A270)):INDEX(A:A,ROW(A270)+10),0))</f>
        <v>41904</v>
      </c>
      <c r="E270" s="13">
        <f>INDEX(C:C,MATCH(D270,C:C,0)+MATCH(1,INDEX(A:A,MATCH(D270+1,C:C,0)):INDEX(A:A,MATCH(D270+1,C:C,0)+10),0))</f>
        <v>41905</v>
      </c>
      <c r="F270" s="13">
        <f>INDEX(C:C,MATCH(E270,C:C,0)+MATCH(1,INDEX(A:A,MATCH(E270+1,C:C,0)):INDEX(A:A,MATCH(E270+1,C:C,0)+10),0))</f>
        <v>41906</v>
      </c>
      <c r="G270" s="13">
        <f>INDEX(C:C,MATCH(F270,C:C,0)+MATCH(1,INDEX(A:A,MATCH(F270+1,C:C,0)):INDEX(A:A,MATCH(F270+1,C:C,0)+10),0))</f>
        <v>41907</v>
      </c>
    </row>
    <row r="271" spans="1:7" x14ac:dyDescent="0.25">
      <c r="A271" s="175">
        <v>0</v>
      </c>
      <c r="B271" s="175">
        <v>20140921</v>
      </c>
      <c r="C271" s="176">
        <v>41903</v>
      </c>
      <c r="D271" s="13">
        <f>INDEX(C:C,ROW(A270)+MATCH(1,INDEX(A:A,ROW(A271)):INDEX(A:A,ROW(A271)+10),0))</f>
        <v>41904</v>
      </c>
      <c r="E271" s="13">
        <f>INDEX(C:C,MATCH(D271,C:C,0)+MATCH(1,INDEX(A:A,MATCH(D271+1,C:C,0)):INDEX(A:A,MATCH(D271+1,C:C,0)+10),0))</f>
        <v>41905</v>
      </c>
      <c r="F271" s="13">
        <f>INDEX(C:C,MATCH(E271,C:C,0)+MATCH(1,INDEX(A:A,MATCH(E271+1,C:C,0)):INDEX(A:A,MATCH(E271+1,C:C,0)+10),0))</f>
        <v>41906</v>
      </c>
      <c r="G271" s="13">
        <f>INDEX(C:C,MATCH(F271,C:C,0)+MATCH(1,INDEX(A:A,MATCH(F271+1,C:C,0)):INDEX(A:A,MATCH(F271+1,C:C,0)+10),0))</f>
        <v>41907</v>
      </c>
    </row>
    <row r="272" spans="1:7" x14ac:dyDescent="0.25">
      <c r="A272" s="175">
        <v>1</v>
      </c>
      <c r="B272" s="175">
        <v>20140922</v>
      </c>
      <c r="C272" s="176">
        <v>41904</v>
      </c>
      <c r="D272" s="13">
        <f>INDEX(C:C,ROW(A271)+MATCH(1,INDEX(A:A,ROW(A272)):INDEX(A:A,ROW(A272)+10),0))</f>
        <v>41904</v>
      </c>
      <c r="E272" s="13">
        <f>INDEX(C:C,MATCH(D272,C:C,0)+MATCH(1,INDEX(A:A,MATCH(D272+1,C:C,0)):INDEX(A:A,MATCH(D272+1,C:C,0)+10),0))</f>
        <v>41905</v>
      </c>
      <c r="F272" s="13">
        <f>INDEX(C:C,MATCH(E272,C:C,0)+MATCH(1,INDEX(A:A,MATCH(E272+1,C:C,0)):INDEX(A:A,MATCH(E272+1,C:C,0)+10),0))</f>
        <v>41906</v>
      </c>
      <c r="G272" s="13">
        <f>INDEX(C:C,MATCH(F272,C:C,0)+MATCH(1,INDEX(A:A,MATCH(F272+1,C:C,0)):INDEX(A:A,MATCH(F272+1,C:C,0)+10),0))</f>
        <v>41907</v>
      </c>
    </row>
    <row r="273" spans="1:7" x14ac:dyDescent="0.25">
      <c r="A273" s="175">
        <v>1</v>
      </c>
      <c r="B273" s="175">
        <v>20140923</v>
      </c>
      <c r="C273" s="176">
        <v>41905</v>
      </c>
      <c r="D273" s="13">
        <f>INDEX(C:C,ROW(A272)+MATCH(1,INDEX(A:A,ROW(A273)):INDEX(A:A,ROW(A273)+10),0))</f>
        <v>41905</v>
      </c>
      <c r="E273" s="13">
        <f>INDEX(C:C,MATCH(D273,C:C,0)+MATCH(1,INDEX(A:A,MATCH(D273+1,C:C,0)):INDEX(A:A,MATCH(D273+1,C:C,0)+10),0))</f>
        <v>41906</v>
      </c>
      <c r="F273" s="13">
        <f>INDEX(C:C,MATCH(E273,C:C,0)+MATCH(1,INDEX(A:A,MATCH(E273+1,C:C,0)):INDEX(A:A,MATCH(E273+1,C:C,0)+10),0))</f>
        <v>41907</v>
      </c>
      <c r="G273" s="13">
        <f>INDEX(C:C,MATCH(F273,C:C,0)+MATCH(1,INDEX(A:A,MATCH(F273+1,C:C,0)):INDEX(A:A,MATCH(F273+1,C:C,0)+10),0))</f>
        <v>41908</v>
      </c>
    </row>
    <row r="274" spans="1:7" x14ac:dyDescent="0.25">
      <c r="A274" s="175">
        <v>1</v>
      </c>
      <c r="B274" s="175">
        <v>20140924</v>
      </c>
      <c r="C274" s="176">
        <v>41906</v>
      </c>
      <c r="D274" s="13">
        <f>INDEX(C:C,ROW(A273)+MATCH(1,INDEX(A:A,ROW(A274)):INDEX(A:A,ROW(A274)+10),0))</f>
        <v>41906</v>
      </c>
      <c r="E274" s="13">
        <f>INDEX(C:C,MATCH(D274,C:C,0)+MATCH(1,INDEX(A:A,MATCH(D274+1,C:C,0)):INDEX(A:A,MATCH(D274+1,C:C,0)+10),0))</f>
        <v>41907</v>
      </c>
      <c r="F274" s="13">
        <f>INDEX(C:C,MATCH(E274,C:C,0)+MATCH(1,INDEX(A:A,MATCH(E274+1,C:C,0)):INDEX(A:A,MATCH(E274+1,C:C,0)+10),0))</f>
        <v>41908</v>
      </c>
      <c r="G274" s="13">
        <f>INDEX(C:C,MATCH(F274,C:C,0)+MATCH(1,INDEX(A:A,MATCH(F274+1,C:C,0)):INDEX(A:A,MATCH(F274+1,C:C,0)+10),0))</f>
        <v>41911</v>
      </c>
    </row>
    <row r="275" spans="1:7" x14ac:dyDescent="0.25">
      <c r="A275" s="175">
        <v>1</v>
      </c>
      <c r="B275" s="175">
        <v>20140925</v>
      </c>
      <c r="C275" s="176">
        <v>41907</v>
      </c>
      <c r="D275" s="13">
        <f>INDEX(C:C,ROW(A274)+MATCH(1,INDEX(A:A,ROW(A275)):INDEX(A:A,ROW(A275)+10),0))</f>
        <v>41907</v>
      </c>
      <c r="E275" s="13">
        <f>INDEX(C:C,MATCH(D275,C:C,0)+MATCH(1,INDEX(A:A,MATCH(D275+1,C:C,0)):INDEX(A:A,MATCH(D275+1,C:C,0)+10),0))</f>
        <v>41908</v>
      </c>
      <c r="F275" s="13">
        <f>INDEX(C:C,MATCH(E275,C:C,0)+MATCH(1,INDEX(A:A,MATCH(E275+1,C:C,0)):INDEX(A:A,MATCH(E275+1,C:C,0)+10),0))</f>
        <v>41911</v>
      </c>
      <c r="G275" s="13">
        <f>INDEX(C:C,MATCH(F275,C:C,0)+MATCH(1,INDEX(A:A,MATCH(F275+1,C:C,0)):INDEX(A:A,MATCH(F275+1,C:C,0)+10),0))</f>
        <v>41912</v>
      </c>
    </row>
    <row r="276" spans="1:7" x14ac:dyDescent="0.25">
      <c r="A276" s="175">
        <v>1</v>
      </c>
      <c r="B276" s="175">
        <v>20140926</v>
      </c>
      <c r="C276" s="176">
        <v>41908</v>
      </c>
      <c r="D276" s="13">
        <f>INDEX(C:C,ROW(A275)+MATCH(1,INDEX(A:A,ROW(A276)):INDEX(A:A,ROW(A276)+10),0))</f>
        <v>41908</v>
      </c>
      <c r="E276" s="13">
        <f>INDEX(C:C,MATCH(D276,C:C,0)+MATCH(1,INDEX(A:A,MATCH(D276+1,C:C,0)):INDEX(A:A,MATCH(D276+1,C:C,0)+10),0))</f>
        <v>41911</v>
      </c>
      <c r="F276" s="13">
        <f>INDEX(C:C,MATCH(E276,C:C,0)+MATCH(1,INDEX(A:A,MATCH(E276+1,C:C,0)):INDEX(A:A,MATCH(E276+1,C:C,0)+10),0))</f>
        <v>41912</v>
      </c>
      <c r="G276" s="13">
        <f>INDEX(C:C,MATCH(F276,C:C,0)+MATCH(1,INDEX(A:A,MATCH(F276+1,C:C,0)):INDEX(A:A,MATCH(F276+1,C:C,0)+10),0))</f>
        <v>41913</v>
      </c>
    </row>
    <row r="277" spans="1:7" x14ac:dyDescent="0.25">
      <c r="A277" s="175">
        <v>0</v>
      </c>
      <c r="B277" s="175">
        <v>20140927</v>
      </c>
      <c r="C277" s="176">
        <v>41909</v>
      </c>
      <c r="D277" s="13">
        <f>INDEX(C:C,ROW(A276)+MATCH(1,INDEX(A:A,ROW(A277)):INDEX(A:A,ROW(A277)+10),0))</f>
        <v>41911</v>
      </c>
      <c r="E277" s="13">
        <f>INDEX(C:C,MATCH(D277,C:C,0)+MATCH(1,INDEX(A:A,MATCH(D277+1,C:C,0)):INDEX(A:A,MATCH(D277+1,C:C,0)+10),0))</f>
        <v>41912</v>
      </c>
      <c r="F277" s="13">
        <f>INDEX(C:C,MATCH(E277,C:C,0)+MATCH(1,INDEX(A:A,MATCH(E277+1,C:C,0)):INDEX(A:A,MATCH(E277+1,C:C,0)+10),0))</f>
        <v>41913</v>
      </c>
      <c r="G277" s="13">
        <f>INDEX(C:C,MATCH(F277,C:C,0)+MATCH(1,INDEX(A:A,MATCH(F277+1,C:C,0)):INDEX(A:A,MATCH(F277+1,C:C,0)+10),0))</f>
        <v>41914</v>
      </c>
    </row>
    <row r="278" spans="1:7" x14ac:dyDescent="0.25">
      <c r="A278" s="175">
        <v>0</v>
      </c>
      <c r="B278" s="175">
        <v>20140928</v>
      </c>
      <c r="C278" s="176">
        <v>41910</v>
      </c>
      <c r="D278" s="13">
        <f>INDEX(C:C,ROW(A277)+MATCH(1,INDEX(A:A,ROW(A278)):INDEX(A:A,ROW(A278)+10),0))</f>
        <v>41911</v>
      </c>
      <c r="E278" s="13">
        <f>INDEX(C:C,MATCH(D278,C:C,0)+MATCH(1,INDEX(A:A,MATCH(D278+1,C:C,0)):INDEX(A:A,MATCH(D278+1,C:C,0)+10),0))</f>
        <v>41912</v>
      </c>
      <c r="F278" s="13">
        <f>INDEX(C:C,MATCH(E278,C:C,0)+MATCH(1,INDEX(A:A,MATCH(E278+1,C:C,0)):INDEX(A:A,MATCH(E278+1,C:C,0)+10),0))</f>
        <v>41913</v>
      </c>
      <c r="G278" s="13">
        <f>INDEX(C:C,MATCH(F278,C:C,0)+MATCH(1,INDEX(A:A,MATCH(F278+1,C:C,0)):INDEX(A:A,MATCH(F278+1,C:C,0)+10),0))</f>
        <v>41914</v>
      </c>
    </row>
    <row r="279" spans="1:7" x14ac:dyDescent="0.25">
      <c r="A279" s="175">
        <v>1</v>
      </c>
      <c r="B279" s="175">
        <v>20140929</v>
      </c>
      <c r="C279" s="176">
        <v>41911</v>
      </c>
      <c r="D279" s="13">
        <f>INDEX(C:C,ROW(A278)+MATCH(1,INDEX(A:A,ROW(A279)):INDEX(A:A,ROW(A279)+10),0))</f>
        <v>41911</v>
      </c>
      <c r="E279" s="13">
        <f>INDEX(C:C,MATCH(D279,C:C,0)+MATCH(1,INDEX(A:A,MATCH(D279+1,C:C,0)):INDEX(A:A,MATCH(D279+1,C:C,0)+10),0))</f>
        <v>41912</v>
      </c>
      <c r="F279" s="13">
        <f>INDEX(C:C,MATCH(E279,C:C,0)+MATCH(1,INDEX(A:A,MATCH(E279+1,C:C,0)):INDEX(A:A,MATCH(E279+1,C:C,0)+10),0))</f>
        <v>41913</v>
      </c>
      <c r="G279" s="13">
        <f>INDEX(C:C,MATCH(F279,C:C,0)+MATCH(1,INDEX(A:A,MATCH(F279+1,C:C,0)):INDEX(A:A,MATCH(F279+1,C:C,0)+10),0))</f>
        <v>41914</v>
      </c>
    </row>
    <row r="280" spans="1:7" x14ac:dyDescent="0.25">
      <c r="A280" s="175">
        <v>1</v>
      </c>
      <c r="B280" s="175">
        <v>20140930</v>
      </c>
      <c r="C280" s="176">
        <v>41912</v>
      </c>
      <c r="D280" s="13">
        <f>INDEX(C:C,ROW(A279)+MATCH(1,INDEX(A:A,ROW(A280)):INDEX(A:A,ROW(A280)+10),0))</f>
        <v>41912</v>
      </c>
      <c r="E280" s="13">
        <f>INDEX(C:C,MATCH(D280,C:C,0)+MATCH(1,INDEX(A:A,MATCH(D280+1,C:C,0)):INDEX(A:A,MATCH(D280+1,C:C,0)+10),0))</f>
        <v>41913</v>
      </c>
      <c r="F280" s="13">
        <f>INDEX(C:C,MATCH(E280,C:C,0)+MATCH(1,INDEX(A:A,MATCH(E280+1,C:C,0)):INDEX(A:A,MATCH(E280+1,C:C,0)+10),0))</f>
        <v>41914</v>
      </c>
      <c r="G280" s="13">
        <f>INDEX(C:C,MATCH(F280,C:C,0)+MATCH(1,INDEX(A:A,MATCH(F280+1,C:C,0)):INDEX(A:A,MATCH(F280+1,C:C,0)+10),0))</f>
        <v>41915</v>
      </c>
    </row>
    <row r="281" spans="1:7" x14ac:dyDescent="0.25">
      <c r="A281" s="175">
        <v>1</v>
      </c>
      <c r="B281" s="175">
        <v>20141001</v>
      </c>
      <c r="C281" s="176">
        <v>41913</v>
      </c>
      <c r="D281" s="13">
        <f>INDEX(C:C,ROW(A280)+MATCH(1,INDEX(A:A,ROW(A281)):INDEX(A:A,ROW(A281)+10),0))</f>
        <v>41913</v>
      </c>
      <c r="E281" s="13">
        <f>INDEX(C:C,MATCH(D281,C:C,0)+MATCH(1,INDEX(A:A,MATCH(D281+1,C:C,0)):INDEX(A:A,MATCH(D281+1,C:C,0)+10),0))</f>
        <v>41914</v>
      </c>
      <c r="F281" s="13">
        <f>INDEX(C:C,MATCH(E281,C:C,0)+MATCH(1,INDEX(A:A,MATCH(E281+1,C:C,0)):INDEX(A:A,MATCH(E281+1,C:C,0)+10),0))</f>
        <v>41915</v>
      </c>
      <c r="G281" s="13">
        <f>INDEX(C:C,MATCH(F281,C:C,0)+MATCH(1,INDEX(A:A,MATCH(F281+1,C:C,0)):INDEX(A:A,MATCH(F281+1,C:C,0)+10),0))</f>
        <v>41918</v>
      </c>
    </row>
    <row r="282" spans="1:7" x14ac:dyDescent="0.25">
      <c r="A282" s="175">
        <v>1</v>
      </c>
      <c r="B282" s="175">
        <v>20141002</v>
      </c>
      <c r="C282" s="176">
        <v>41914</v>
      </c>
      <c r="D282" s="13">
        <f>INDEX(C:C,ROW(A281)+MATCH(1,INDEX(A:A,ROW(A282)):INDEX(A:A,ROW(A282)+10),0))</f>
        <v>41914</v>
      </c>
      <c r="E282" s="13">
        <f>INDEX(C:C,MATCH(D282,C:C,0)+MATCH(1,INDEX(A:A,MATCH(D282+1,C:C,0)):INDEX(A:A,MATCH(D282+1,C:C,0)+10),0))</f>
        <v>41915</v>
      </c>
      <c r="F282" s="13">
        <f>INDEX(C:C,MATCH(E282,C:C,0)+MATCH(1,INDEX(A:A,MATCH(E282+1,C:C,0)):INDEX(A:A,MATCH(E282+1,C:C,0)+10),0))</f>
        <v>41918</v>
      </c>
      <c r="G282" s="13">
        <f>INDEX(C:C,MATCH(F282,C:C,0)+MATCH(1,INDEX(A:A,MATCH(F282+1,C:C,0)):INDEX(A:A,MATCH(F282+1,C:C,0)+10),0))</f>
        <v>41919</v>
      </c>
    </row>
    <row r="283" spans="1:7" x14ac:dyDescent="0.25">
      <c r="A283" s="175">
        <v>1</v>
      </c>
      <c r="B283" s="175">
        <v>20141003</v>
      </c>
      <c r="C283" s="176">
        <v>41915</v>
      </c>
      <c r="D283" s="13">
        <f>INDEX(C:C,ROW(A282)+MATCH(1,INDEX(A:A,ROW(A283)):INDEX(A:A,ROW(A283)+10),0))</f>
        <v>41915</v>
      </c>
      <c r="E283" s="13">
        <f>INDEX(C:C,MATCH(D283,C:C,0)+MATCH(1,INDEX(A:A,MATCH(D283+1,C:C,0)):INDEX(A:A,MATCH(D283+1,C:C,0)+10),0))</f>
        <v>41918</v>
      </c>
      <c r="F283" s="13">
        <f>INDEX(C:C,MATCH(E283,C:C,0)+MATCH(1,INDEX(A:A,MATCH(E283+1,C:C,0)):INDEX(A:A,MATCH(E283+1,C:C,0)+10),0))</f>
        <v>41919</v>
      </c>
      <c r="G283" s="13">
        <f>INDEX(C:C,MATCH(F283,C:C,0)+MATCH(1,INDEX(A:A,MATCH(F283+1,C:C,0)):INDEX(A:A,MATCH(F283+1,C:C,0)+10),0))</f>
        <v>41920</v>
      </c>
    </row>
    <row r="284" spans="1:7" x14ac:dyDescent="0.25">
      <c r="A284" s="175">
        <v>0</v>
      </c>
      <c r="B284" s="175">
        <v>20141004</v>
      </c>
      <c r="C284" s="176">
        <v>41916</v>
      </c>
      <c r="D284" s="13">
        <f>INDEX(C:C,ROW(A283)+MATCH(1,INDEX(A:A,ROW(A284)):INDEX(A:A,ROW(A284)+10),0))</f>
        <v>41918</v>
      </c>
      <c r="E284" s="13">
        <f>INDEX(C:C,MATCH(D284,C:C,0)+MATCH(1,INDEX(A:A,MATCH(D284+1,C:C,0)):INDEX(A:A,MATCH(D284+1,C:C,0)+10),0))</f>
        <v>41919</v>
      </c>
      <c r="F284" s="13">
        <f>INDEX(C:C,MATCH(E284,C:C,0)+MATCH(1,INDEX(A:A,MATCH(E284+1,C:C,0)):INDEX(A:A,MATCH(E284+1,C:C,0)+10),0))</f>
        <v>41920</v>
      </c>
      <c r="G284" s="13">
        <f>INDEX(C:C,MATCH(F284,C:C,0)+MATCH(1,INDEX(A:A,MATCH(F284+1,C:C,0)):INDEX(A:A,MATCH(F284+1,C:C,0)+10),0))</f>
        <v>41921</v>
      </c>
    </row>
    <row r="285" spans="1:7" x14ac:dyDescent="0.25">
      <c r="A285" s="175">
        <v>0</v>
      </c>
      <c r="B285" s="175">
        <v>20141005</v>
      </c>
      <c r="C285" s="176">
        <v>41917</v>
      </c>
      <c r="D285" s="13">
        <f>INDEX(C:C,ROW(A284)+MATCH(1,INDEX(A:A,ROW(A285)):INDEX(A:A,ROW(A285)+10),0))</f>
        <v>41918</v>
      </c>
      <c r="E285" s="13">
        <f>INDEX(C:C,MATCH(D285,C:C,0)+MATCH(1,INDEX(A:A,MATCH(D285+1,C:C,0)):INDEX(A:A,MATCH(D285+1,C:C,0)+10),0))</f>
        <v>41919</v>
      </c>
      <c r="F285" s="13">
        <f>INDEX(C:C,MATCH(E285,C:C,0)+MATCH(1,INDEX(A:A,MATCH(E285+1,C:C,0)):INDEX(A:A,MATCH(E285+1,C:C,0)+10),0))</f>
        <v>41920</v>
      </c>
      <c r="G285" s="13">
        <f>INDEX(C:C,MATCH(F285,C:C,0)+MATCH(1,INDEX(A:A,MATCH(F285+1,C:C,0)):INDEX(A:A,MATCH(F285+1,C:C,0)+10),0))</f>
        <v>41921</v>
      </c>
    </row>
    <row r="286" spans="1:7" x14ac:dyDescent="0.25">
      <c r="A286" s="175">
        <v>1</v>
      </c>
      <c r="B286" s="175">
        <v>20141006</v>
      </c>
      <c r="C286" s="176">
        <v>41918</v>
      </c>
      <c r="D286" s="13">
        <f>INDEX(C:C,ROW(A285)+MATCH(1,INDEX(A:A,ROW(A286)):INDEX(A:A,ROW(A286)+10),0))</f>
        <v>41918</v>
      </c>
      <c r="E286" s="13">
        <f>INDEX(C:C,MATCH(D286,C:C,0)+MATCH(1,INDEX(A:A,MATCH(D286+1,C:C,0)):INDEX(A:A,MATCH(D286+1,C:C,0)+10),0))</f>
        <v>41919</v>
      </c>
      <c r="F286" s="13">
        <f>INDEX(C:C,MATCH(E286,C:C,0)+MATCH(1,INDEX(A:A,MATCH(E286+1,C:C,0)):INDEX(A:A,MATCH(E286+1,C:C,0)+10),0))</f>
        <v>41920</v>
      </c>
      <c r="G286" s="13">
        <f>INDEX(C:C,MATCH(F286,C:C,0)+MATCH(1,INDEX(A:A,MATCH(F286+1,C:C,0)):INDEX(A:A,MATCH(F286+1,C:C,0)+10),0))</f>
        <v>41921</v>
      </c>
    </row>
    <row r="287" spans="1:7" x14ac:dyDescent="0.25">
      <c r="A287" s="175">
        <v>1</v>
      </c>
      <c r="B287" s="175">
        <v>20141007</v>
      </c>
      <c r="C287" s="176">
        <v>41919</v>
      </c>
      <c r="D287" s="13">
        <f>INDEX(C:C,ROW(A286)+MATCH(1,INDEX(A:A,ROW(A287)):INDEX(A:A,ROW(A287)+10),0))</f>
        <v>41919</v>
      </c>
      <c r="E287" s="13">
        <f>INDEX(C:C,MATCH(D287,C:C,0)+MATCH(1,INDEX(A:A,MATCH(D287+1,C:C,0)):INDEX(A:A,MATCH(D287+1,C:C,0)+10),0))</f>
        <v>41920</v>
      </c>
      <c r="F287" s="13">
        <f>INDEX(C:C,MATCH(E287,C:C,0)+MATCH(1,INDEX(A:A,MATCH(E287+1,C:C,0)):INDEX(A:A,MATCH(E287+1,C:C,0)+10),0))</f>
        <v>41921</v>
      </c>
      <c r="G287" s="13">
        <f>INDEX(C:C,MATCH(F287,C:C,0)+MATCH(1,INDEX(A:A,MATCH(F287+1,C:C,0)):INDEX(A:A,MATCH(F287+1,C:C,0)+10),0))</f>
        <v>41922</v>
      </c>
    </row>
    <row r="288" spans="1:7" x14ac:dyDescent="0.25">
      <c r="A288" s="175">
        <v>1</v>
      </c>
      <c r="B288" s="175">
        <v>20141008</v>
      </c>
      <c r="C288" s="176">
        <v>41920</v>
      </c>
      <c r="D288" s="13">
        <f>INDEX(C:C,ROW(A287)+MATCH(1,INDEX(A:A,ROW(A288)):INDEX(A:A,ROW(A288)+10),0))</f>
        <v>41920</v>
      </c>
      <c r="E288" s="13">
        <f>INDEX(C:C,MATCH(D288,C:C,0)+MATCH(1,INDEX(A:A,MATCH(D288+1,C:C,0)):INDEX(A:A,MATCH(D288+1,C:C,0)+10),0))</f>
        <v>41921</v>
      </c>
      <c r="F288" s="13">
        <f>INDEX(C:C,MATCH(E288,C:C,0)+MATCH(1,INDEX(A:A,MATCH(E288+1,C:C,0)):INDEX(A:A,MATCH(E288+1,C:C,0)+10),0))</f>
        <v>41922</v>
      </c>
      <c r="G288" s="13">
        <f>INDEX(C:C,MATCH(F288,C:C,0)+MATCH(1,INDEX(A:A,MATCH(F288+1,C:C,0)):INDEX(A:A,MATCH(F288+1,C:C,0)+10),0))</f>
        <v>41925</v>
      </c>
    </row>
    <row r="289" spans="1:7" x14ac:dyDescent="0.25">
      <c r="A289" s="175">
        <v>1</v>
      </c>
      <c r="B289" s="175">
        <v>20141009</v>
      </c>
      <c r="C289" s="176">
        <v>41921</v>
      </c>
      <c r="D289" s="13">
        <f>INDEX(C:C,ROW(A288)+MATCH(1,INDEX(A:A,ROW(A289)):INDEX(A:A,ROW(A289)+10),0))</f>
        <v>41921</v>
      </c>
      <c r="E289" s="13">
        <f>INDEX(C:C,MATCH(D289,C:C,0)+MATCH(1,INDEX(A:A,MATCH(D289+1,C:C,0)):INDEX(A:A,MATCH(D289+1,C:C,0)+10),0))</f>
        <v>41922</v>
      </c>
      <c r="F289" s="13">
        <f>INDEX(C:C,MATCH(E289,C:C,0)+MATCH(1,INDEX(A:A,MATCH(E289+1,C:C,0)):INDEX(A:A,MATCH(E289+1,C:C,0)+10),0))</f>
        <v>41925</v>
      </c>
      <c r="G289" s="13">
        <f>INDEX(C:C,MATCH(F289,C:C,0)+MATCH(1,INDEX(A:A,MATCH(F289+1,C:C,0)):INDEX(A:A,MATCH(F289+1,C:C,0)+10),0))</f>
        <v>41926</v>
      </c>
    </row>
    <row r="290" spans="1:7" x14ac:dyDescent="0.25">
      <c r="A290" s="175">
        <v>1</v>
      </c>
      <c r="B290" s="175">
        <v>20141010</v>
      </c>
      <c r="C290" s="176">
        <v>41922</v>
      </c>
      <c r="D290" s="13">
        <f>INDEX(C:C,ROW(A289)+MATCH(1,INDEX(A:A,ROW(A290)):INDEX(A:A,ROW(A290)+10),0))</f>
        <v>41922</v>
      </c>
      <c r="E290" s="13">
        <f>INDEX(C:C,MATCH(D290,C:C,0)+MATCH(1,INDEX(A:A,MATCH(D290+1,C:C,0)):INDEX(A:A,MATCH(D290+1,C:C,0)+10),0))</f>
        <v>41925</v>
      </c>
      <c r="F290" s="13">
        <f>INDEX(C:C,MATCH(E290,C:C,0)+MATCH(1,INDEX(A:A,MATCH(E290+1,C:C,0)):INDEX(A:A,MATCH(E290+1,C:C,0)+10),0))</f>
        <v>41926</v>
      </c>
      <c r="G290" s="13">
        <f>INDEX(C:C,MATCH(F290,C:C,0)+MATCH(1,INDEX(A:A,MATCH(F290+1,C:C,0)):INDEX(A:A,MATCH(F290+1,C:C,0)+10),0))</f>
        <v>41927</v>
      </c>
    </row>
    <row r="291" spans="1:7" x14ac:dyDescent="0.25">
      <c r="A291" s="175">
        <v>0</v>
      </c>
      <c r="B291" s="175">
        <v>20141011</v>
      </c>
      <c r="C291" s="176">
        <v>41923</v>
      </c>
      <c r="D291" s="13">
        <f>INDEX(C:C,ROW(A290)+MATCH(1,INDEX(A:A,ROW(A291)):INDEX(A:A,ROW(A291)+10),0))</f>
        <v>41925</v>
      </c>
      <c r="E291" s="13">
        <f>INDEX(C:C,MATCH(D291,C:C,0)+MATCH(1,INDEX(A:A,MATCH(D291+1,C:C,0)):INDEX(A:A,MATCH(D291+1,C:C,0)+10),0))</f>
        <v>41926</v>
      </c>
      <c r="F291" s="13">
        <f>INDEX(C:C,MATCH(E291,C:C,0)+MATCH(1,INDEX(A:A,MATCH(E291+1,C:C,0)):INDEX(A:A,MATCH(E291+1,C:C,0)+10),0))</f>
        <v>41927</v>
      </c>
      <c r="G291" s="13">
        <f>INDEX(C:C,MATCH(F291,C:C,0)+MATCH(1,INDEX(A:A,MATCH(F291+1,C:C,0)):INDEX(A:A,MATCH(F291+1,C:C,0)+10),0))</f>
        <v>41928</v>
      </c>
    </row>
    <row r="292" spans="1:7" x14ac:dyDescent="0.25">
      <c r="A292" s="175">
        <v>0</v>
      </c>
      <c r="B292" s="175">
        <v>20141012</v>
      </c>
      <c r="C292" s="176">
        <v>41924</v>
      </c>
      <c r="D292" s="13">
        <f>INDEX(C:C,ROW(A291)+MATCH(1,INDEX(A:A,ROW(A292)):INDEX(A:A,ROW(A292)+10),0))</f>
        <v>41925</v>
      </c>
      <c r="E292" s="13">
        <f>INDEX(C:C,MATCH(D292,C:C,0)+MATCH(1,INDEX(A:A,MATCH(D292+1,C:C,0)):INDEX(A:A,MATCH(D292+1,C:C,0)+10),0))</f>
        <v>41926</v>
      </c>
      <c r="F292" s="13">
        <f>INDEX(C:C,MATCH(E292,C:C,0)+MATCH(1,INDEX(A:A,MATCH(E292+1,C:C,0)):INDEX(A:A,MATCH(E292+1,C:C,0)+10),0))</f>
        <v>41927</v>
      </c>
      <c r="G292" s="13">
        <f>INDEX(C:C,MATCH(F292,C:C,0)+MATCH(1,INDEX(A:A,MATCH(F292+1,C:C,0)):INDEX(A:A,MATCH(F292+1,C:C,0)+10),0))</f>
        <v>41928</v>
      </c>
    </row>
    <row r="293" spans="1:7" x14ac:dyDescent="0.25">
      <c r="A293" s="175">
        <v>1</v>
      </c>
      <c r="B293" s="175">
        <v>20141013</v>
      </c>
      <c r="C293" s="176">
        <v>41925</v>
      </c>
      <c r="D293" s="13">
        <f>INDEX(C:C,ROW(A292)+MATCH(1,INDEX(A:A,ROW(A293)):INDEX(A:A,ROW(A293)+10),0))</f>
        <v>41925</v>
      </c>
      <c r="E293" s="13">
        <f>INDEX(C:C,MATCH(D293,C:C,0)+MATCH(1,INDEX(A:A,MATCH(D293+1,C:C,0)):INDEX(A:A,MATCH(D293+1,C:C,0)+10),0))</f>
        <v>41926</v>
      </c>
      <c r="F293" s="13">
        <f>INDEX(C:C,MATCH(E293,C:C,0)+MATCH(1,INDEX(A:A,MATCH(E293+1,C:C,0)):INDEX(A:A,MATCH(E293+1,C:C,0)+10),0))</f>
        <v>41927</v>
      </c>
      <c r="G293" s="13">
        <f>INDEX(C:C,MATCH(F293,C:C,0)+MATCH(1,INDEX(A:A,MATCH(F293+1,C:C,0)):INDEX(A:A,MATCH(F293+1,C:C,0)+10),0))</f>
        <v>41928</v>
      </c>
    </row>
    <row r="294" spans="1:7" x14ac:dyDescent="0.25">
      <c r="A294" s="175">
        <v>1</v>
      </c>
      <c r="B294" s="175">
        <v>20141014</v>
      </c>
      <c r="C294" s="176">
        <v>41926</v>
      </c>
      <c r="D294" s="13">
        <f>INDEX(C:C,ROW(A293)+MATCH(1,INDEX(A:A,ROW(A294)):INDEX(A:A,ROW(A294)+10),0))</f>
        <v>41926</v>
      </c>
      <c r="E294" s="13">
        <f>INDEX(C:C,MATCH(D294,C:C,0)+MATCH(1,INDEX(A:A,MATCH(D294+1,C:C,0)):INDEX(A:A,MATCH(D294+1,C:C,0)+10),0))</f>
        <v>41927</v>
      </c>
      <c r="F294" s="13">
        <f>INDEX(C:C,MATCH(E294,C:C,0)+MATCH(1,INDEX(A:A,MATCH(E294+1,C:C,0)):INDEX(A:A,MATCH(E294+1,C:C,0)+10),0))</f>
        <v>41928</v>
      </c>
      <c r="G294" s="13">
        <f>INDEX(C:C,MATCH(F294,C:C,0)+MATCH(1,INDEX(A:A,MATCH(F294+1,C:C,0)):INDEX(A:A,MATCH(F294+1,C:C,0)+10),0))</f>
        <v>41929</v>
      </c>
    </row>
    <row r="295" spans="1:7" x14ac:dyDescent="0.25">
      <c r="A295" s="175">
        <v>1</v>
      </c>
      <c r="B295" s="175">
        <v>20141015</v>
      </c>
      <c r="C295" s="176">
        <v>41927</v>
      </c>
      <c r="D295" s="13">
        <f>INDEX(C:C,ROW(A294)+MATCH(1,INDEX(A:A,ROW(A295)):INDEX(A:A,ROW(A295)+10),0))</f>
        <v>41927</v>
      </c>
      <c r="E295" s="13">
        <f>INDEX(C:C,MATCH(D295,C:C,0)+MATCH(1,INDEX(A:A,MATCH(D295+1,C:C,0)):INDEX(A:A,MATCH(D295+1,C:C,0)+10),0))</f>
        <v>41928</v>
      </c>
      <c r="F295" s="13">
        <f>INDEX(C:C,MATCH(E295,C:C,0)+MATCH(1,INDEX(A:A,MATCH(E295+1,C:C,0)):INDEX(A:A,MATCH(E295+1,C:C,0)+10),0))</f>
        <v>41929</v>
      </c>
      <c r="G295" s="13">
        <f>INDEX(C:C,MATCH(F295,C:C,0)+MATCH(1,INDEX(A:A,MATCH(F295+1,C:C,0)):INDEX(A:A,MATCH(F295+1,C:C,0)+10),0))</f>
        <v>41932</v>
      </c>
    </row>
    <row r="296" spans="1:7" x14ac:dyDescent="0.25">
      <c r="A296" s="175">
        <v>1</v>
      </c>
      <c r="B296" s="175">
        <v>20141016</v>
      </c>
      <c r="C296" s="176">
        <v>41928</v>
      </c>
      <c r="D296" s="13">
        <f>INDEX(C:C,ROW(A295)+MATCH(1,INDEX(A:A,ROW(A296)):INDEX(A:A,ROW(A296)+10),0))</f>
        <v>41928</v>
      </c>
      <c r="E296" s="13">
        <f>INDEX(C:C,MATCH(D296,C:C,0)+MATCH(1,INDEX(A:A,MATCH(D296+1,C:C,0)):INDEX(A:A,MATCH(D296+1,C:C,0)+10),0))</f>
        <v>41929</v>
      </c>
      <c r="F296" s="13">
        <f>INDEX(C:C,MATCH(E296,C:C,0)+MATCH(1,INDEX(A:A,MATCH(E296+1,C:C,0)):INDEX(A:A,MATCH(E296+1,C:C,0)+10),0))</f>
        <v>41932</v>
      </c>
      <c r="G296" s="13">
        <f>INDEX(C:C,MATCH(F296,C:C,0)+MATCH(1,INDEX(A:A,MATCH(F296+1,C:C,0)):INDEX(A:A,MATCH(F296+1,C:C,0)+10),0))</f>
        <v>41933</v>
      </c>
    </row>
    <row r="297" spans="1:7" x14ac:dyDescent="0.25">
      <c r="A297" s="175">
        <v>1</v>
      </c>
      <c r="B297" s="175">
        <v>20141017</v>
      </c>
      <c r="C297" s="176">
        <v>41929</v>
      </c>
      <c r="D297" s="13">
        <f>INDEX(C:C,ROW(A296)+MATCH(1,INDEX(A:A,ROW(A297)):INDEX(A:A,ROW(A297)+10),0))</f>
        <v>41929</v>
      </c>
      <c r="E297" s="13">
        <f>INDEX(C:C,MATCH(D297,C:C,0)+MATCH(1,INDEX(A:A,MATCH(D297+1,C:C,0)):INDEX(A:A,MATCH(D297+1,C:C,0)+10),0))</f>
        <v>41932</v>
      </c>
      <c r="F297" s="13">
        <f>INDEX(C:C,MATCH(E297,C:C,0)+MATCH(1,INDEX(A:A,MATCH(E297+1,C:C,0)):INDEX(A:A,MATCH(E297+1,C:C,0)+10),0))</f>
        <v>41933</v>
      </c>
      <c r="G297" s="13">
        <f>INDEX(C:C,MATCH(F297,C:C,0)+MATCH(1,INDEX(A:A,MATCH(F297+1,C:C,0)):INDEX(A:A,MATCH(F297+1,C:C,0)+10),0))</f>
        <v>41934</v>
      </c>
    </row>
    <row r="298" spans="1:7" x14ac:dyDescent="0.25">
      <c r="A298" s="175">
        <v>0</v>
      </c>
      <c r="B298" s="175">
        <v>20141018</v>
      </c>
      <c r="C298" s="176">
        <v>41930</v>
      </c>
      <c r="D298" s="13">
        <f>INDEX(C:C,ROW(A297)+MATCH(1,INDEX(A:A,ROW(A298)):INDEX(A:A,ROW(A298)+10),0))</f>
        <v>41932</v>
      </c>
      <c r="E298" s="13">
        <f>INDEX(C:C,MATCH(D298,C:C,0)+MATCH(1,INDEX(A:A,MATCH(D298+1,C:C,0)):INDEX(A:A,MATCH(D298+1,C:C,0)+10),0))</f>
        <v>41933</v>
      </c>
      <c r="F298" s="13">
        <f>INDEX(C:C,MATCH(E298,C:C,0)+MATCH(1,INDEX(A:A,MATCH(E298+1,C:C,0)):INDEX(A:A,MATCH(E298+1,C:C,0)+10),0))</f>
        <v>41934</v>
      </c>
      <c r="G298" s="13">
        <f>INDEX(C:C,MATCH(F298,C:C,0)+MATCH(1,INDEX(A:A,MATCH(F298+1,C:C,0)):INDEX(A:A,MATCH(F298+1,C:C,0)+10),0))</f>
        <v>41935</v>
      </c>
    </row>
    <row r="299" spans="1:7" x14ac:dyDescent="0.25">
      <c r="A299" s="175">
        <v>0</v>
      </c>
      <c r="B299" s="175">
        <v>20141019</v>
      </c>
      <c r="C299" s="176">
        <v>41931</v>
      </c>
      <c r="D299" s="13">
        <f>INDEX(C:C,ROW(A298)+MATCH(1,INDEX(A:A,ROW(A299)):INDEX(A:A,ROW(A299)+10),0))</f>
        <v>41932</v>
      </c>
      <c r="E299" s="13">
        <f>INDEX(C:C,MATCH(D299,C:C,0)+MATCH(1,INDEX(A:A,MATCH(D299+1,C:C,0)):INDEX(A:A,MATCH(D299+1,C:C,0)+10),0))</f>
        <v>41933</v>
      </c>
      <c r="F299" s="13">
        <f>INDEX(C:C,MATCH(E299,C:C,0)+MATCH(1,INDEX(A:A,MATCH(E299+1,C:C,0)):INDEX(A:A,MATCH(E299+1,C:C,0)+10),0))</f>
        <v>41934</v>
      </c>
      <c r="G299" s="13">
        <f>INDEX(C:C,MATCH(F299,C:C,0)+MATCH(1,INDEX(A:A,MATCH(F299+1,C:C,0)):INDEX(A:A,MATCH(F299+1,C:C,0)+10),0))</f>
        <v>41935</v>
      </c>
    </row>
    <row r="300" spans="1:7" x14ac:dyDescent="0.25">
      <c r="A300" s="175">
        <v>1</v>
      </c>
      <c r="B300" s="175">
        <v>20141020</v>
      </c>
      <c r="C300" s="176">
        <v>41932</v>
      </c>
      <c r="D300" s="13">
        <f>INDEX(C:C,ROW(A299)+MATCH(1,INDEX(A:A,ROW(A300)):INDEX(A:A,ROW(A300)+10),0))</f>
        <v>41932</v>
      </c>
      <c r="E300" s="13">
        <f>INDEX(C:C,MATCH(D300,C:C,0)+MATCH(1,INDEX(A:A,MATCH(D300+1,C:C,0)):INDEX(A:A,MATCH(D300+1,C:C,0)+10),0))</f>
        <v>41933</v>
      </c>
      <c r="F300" s="13">
        <f>INDEX(C:C,MATCH(E300,C:C,0)+MATCH(1,INDEX(A:A,MATCH(E300+1,C:C,0)):INDEX(A:A,MATCH(E300+1,C:C,0)+10),0))</f>
        <v>41934</v>
      </c>
      <c r="G300" s="13">
        <f>INDEX(C:C,MATCH(F300,C:C,0)+MATCH(1,INDEX(A:A,MATCH(F300+1,C:C,0)):INDEX(A:A,MATCH(F300+1,C:C,0)+10),0))</f>
        <v>41935</v>
      </c>
    </row>
    <row r="301" spans="1:7" x14ac:dyDescent="0.25">
      <c r="A301" s="175">
        <v>1</v>
      </c>
      <c r="B301" s="175">
        <v>20141021</v>
      </c>
      <c r="C301" s="176">
        <v>41933</v>
      </c>
      <c r="D301" s="13">
        <f>INDEX(C:C,ROW(A300)+MATCH(1,INDEX(A:A,ROW(A301)):INDEX(A:A,ROW(A301)+10),0))</f>
        <v>41933</v>
      </c>
      <c r="E301" s="13">
        <f>INDEX(C:C,MATCH(D301,C:C,0)+MATCH(1,INDEX(A:A,MATCH(D301+1,C:C,0)):INDEX(A:A,MATCH(D301+1,C:C,0)+10),0))</f>
        <v>41934</v>
      </c>
      <c r="F301" s="13">
        <f>INDEX(C:C,MATCH(E301,C:C,0)+MATCH(1,INDEX(A:A,MATCH(E301+1,C:C,0)):INDEX(A:A,MATCH(E301+1,C:C,0)+10),0))</f>
        <v>41935</v>
      </c>
      <c r="G301" s="13">
        <f>INDEX(C:C,MATCH(F301,C:C,0)+MATCH(1,INDEX(A:A,MATCH(F301+1,C:C,0)):INDEX(A:A,MATCH(F301+1,C:C,0)+10),0))</f>
        <v>41936</v>
      </c>
    </row>
    <row r="302" spans="1:7" x14ac:dyDescent="0.25">
      <c r="A302" s="175">
        <v>1</v>
      </c>
      <c r="B302" s="175">
        <v>20141022</v>
      </c>
      <c r="C302" s="176">
        <v>41934</v>
      </c>
      <c r="D302" s="13">
        <f>INDEX(C:C,ROW(A301)+MATCH(1,INDEX(A:A,ROW(A302)):INDEX(A:A,ROW(A302)+10),0))</f>
        <v>41934</v>
      </c>
      <c r="E302" s="13">
        <f>INDEX(C:C,MATCH(D302,C:C,0)+MATCH(1,INDEX(A:A,MATCH(D302+1,C:C,0)):INDEX(A:A,MATCH(D302+1,C:C,0)+10),0))</f>
        <v>41935</v>
      </c>
      <c r="F302" s="13">
        <f>INDEX(C:C,MATCH(E302,C:C,0)+MATCH(1,INDEX(A:A,MATCH(E302+1,C:C,0)):INDEX(A:A,MATCH(E302+1,C:C,0)+10),0))</f>
        <v>41936</v>
      </c>
      <c r="G302" s="13">
        <f>INDEX(C:C,MATCH(F302,C:C,0)+MATCH(1,INDEX(A:A,MATCH(F302+1,C:C,0)):INDEX(A:A,MATCH(F302+1,C:C,0)+10),0))</f>
        <v>41939</v>
      </c>
    </row>
    <row r="303" spans="1:7" x14ac:dyDescent="0.25">
      <c r="A303" s="175">
        <v>1</v>
      </c>
      <c r="B303" s="175">
        <v>20141023</v>
      </c>
      <c r="C303" s="176">
        <v>41935</v>
      </c>
      <c r="D303" s="13">
        <f>INDEX(C:C,ROW(A302)+MATCH(1,INDEX(A:A,ROW(A303)):INDEX(A:A,ROW(A303)+10),0))</f>
        <v>41935</v>
      </c>
      <c r="E303" s="13">
        <f>INDEX(C:C,MATCH(D303,C:C,0)+MATCH(1,INDEX(A:A,MATCH(D303+1,C:C,0)):INDEX(A:A,MATCH(D303+1,C:C,0)+10),0))</f>
        <v>41936</v>
      </c>
      <c r="F303" s="13">
        <f>INDEX(C:C,MATCH(E303,C:C,0)+MATCH(1,INDEX(A:A,MATCH(E303+1,C:C,0)):INDEX(A:A,MATCH(E303+1,C:C,0)+10),0))</f>
        <v>41939</v>
      </c>
      <c r="G303" s="13">
        <f>INDEX(C:C,MATCH(F303,C:C,0)+MATCH(1,INDEX(A:A,MATCH(F303+1,C:C,0)):INDEX(A:A,MATCH(F303+1,C:C,0)+10),0))</f>
        <v>41940</v>
      </c>
    </row>
    <row r="304" spans="1:7" x14ac:dyDescent="0.25">
      <c r="A304" s="175">
        <v>1</v>
      </c>
      <c r="B304" s="175">
        <v>20141024</v>
      </c>
      <c r="C304" s="176">
        <v>41936</v>
      </c>
      <c r="D304" s="13">
        <f>INDEX(C:C,ROW(A303)+MATCH(1,INDEX(A:A,ROW(A304)):INDEX(A:A,ROW(A304)+10),0))</f>
        <v>41936</v>
      </c>
      <c r="E304" s="13">
        <f>INDEX(C:C,MATCH(D304,C:C,0)+MATCH(1,INDEX(A:A,MATCH(D304+1,C:C,0)):INDEX(A:A,MATCH(D304+1,C:C,0)+10),0))</f>
        <v>41939</v>
      </c>
      <c r="F304" s="13">
        <f>INDEX(C:C,MATCH(E304,C:C,0)+MATCH(1,INDEX(A:A,MATCH(E304+1,C:C,0)):INDEX(A:A,MATCH(E304+1,C:C,0)+10),0))</f>
        <v>41940</v>
      </c>
      <c r="G304" s="13">
        <f>INDEX(C:C,MATCH(F304,C:C,0)+MATCH(1,INDEX(A:A,MATCH(F304+1,C:C,0)):INDEX(A:A,MATCH(F304+1,C:C,0)+10),0))</f>
        <v>41941</v>
      </c>
    </row>
    <row r="305" spans="1:7" x14ac:dyDescent="0.25">
      <c r="A305" s="175">
        <v>0</v>
      </c>
      <c r="B305" s="175">
        <v>20141025</v>
      </c>
      <c r="C305" s="176">
        <v>41937</v>
      </c>
      <c r="D305" s="13">
        <f>INDEX(C:C,ROW(A304)+MATCH(1,INDEX(A:A,ROW(A305)):INDEX(A:A,ROW(A305)+10),0))</f>
        <v>41939</v>
      </c>
      <c r="E305" s="13">
        <f>INDEX(C:C,MATCH(D305,C:C,0)+MATCH(1,INDEX(A:A,MATCH(D305+1,C:C,0)):INDEX(A:A,MATCH(D305+1,C:C,0)+10),0))</f>
        <v>41940</v>
      </c>
      <c r="F305" s="13">
        <f>INDEX(C:C,MATCH(E305,C:C,0)+MATCH(1,INDEX(A:A,MATCH(E305+1,C:C,0)):INDEX(A:A,MATCH(E305+1,C:C,0)+10),0))</f>
        <v>41941</v>
      </c>
      <c r="G305" s="13">
        <f>INDEX(C:C,MATCH(F305,C:C,0)+MATCH(1,INDEX(A:A,MATCH(F305+1,C:C,0)):INDEX(A:A,MATCH(F305+1,C:C,0)+10),0))</f>
        <v>41942</v>
      </c>
    </row>
    <row r="306" spans="1:7" x14ac:dyDescent="0.25">
      <c r="A306" s="175">
        <v>0</v>
      </c>
      <c r="B306" s="175">
        <v>20141026</v>
      </c>
      <c r="C306" s="176">
        <v>41938</v>
      </c>
      <c r="D306" s="13">
        <f>INDEX(C:C,ROW(A305)+MATCH(1,INDEX(A:A,ROW(A306)):INDEX(A:A,ROW(A306)+10),0))</f>
        <v>41939</v>
      </c>
      <c r="E306" s="13">
        <f>INDEX(C:C,MATCH(D306,C:C,0)+MATCH(1,INDEX(A:A,MATCH(D306+1,C:C,0)):INDEX(A:A,MATCH(D306+1,C:C,0)+10),0))</f>
        <v>41940</v>
      </c>
      <c r="F306" s="13">
        <f>INDEX(C:C,MATCH(E306,C:C,0)+MATCH(1,INDEX(A:A,MATCH(E306+1,C:C,0)):INDEX(A:A,MATCH(E306+1,C:C,0)+10),0))</f>
        <v>41941</v>
      </c>
      <c r="G306" s="13">
        <f>INDEX(C:C,MATCH(F306,C:C,0)+MATCH(1,INDEX(A:A,MATCH(F306+1,C:C,0)):INDEX(A:A,MATCH(F306+1,C:C,0)+10),0))</f>
        <v>41942</v>
      </c>
    </row>
    <row r="307" spans="1:7" x14ac:dyDescent="0.25">
      <c r="A307" s="175">
        <v>1</v>
      </c>
      <c r="B307" s="175">
        <v>20141027</v>
      </c>
      <c r="C307" s="176">
        <v>41939</v>
      </c>
      <c r="D307" s="13">
        <f>INDEX(C:C,ROW(A306)+MATCH(1,INDEX(A:A,ROW(A307)):INDEX(A:A,ROW(A307)+10),0))</f>
        <v>41939</v>
      </c>
      <c r="E307" s="13">
        <f>INDEX(C:C,MATCH(D307,C:C,0)+MATCH(1,INDEX(A:A,MATCH(D307+1,C:C,0)):INDEX(A:A,MATCH(D307+1,C:C,0)+10),0))</f>
        <v>41940</v>
      </c>
      <c r="F307" s="13">
        <f>INDEX(C:C,MATCH(E307,C:C,0)+MATCH(1,INDEX(A:A,MATCH(E307+1,C:C,0)):INDEX(A:A,MATCH(E307+1,C:C,0)+10),0))</f>
        <v>41941</v>
      </c>
      <c r="G307" s="13">
        <f>INDEX(C:C,MATCH(F307,C:C,0)+MATCH(1,INDEX(A:A,MATCH(F307+1,C:C,0)):INDEX(A:A,MATCH(F307+1,C:C,0)+10),0))</f>
        <v>41942</v>
      </c>
    </row>
    <row r="308" spans="1:7" x14ac:dyDescent="0.25">
      <c r="A308" s="175">
        <v>1</v>
      </c>
      <c r="B308" s="175">
        <v>20141028</v>
      </c>
      <c r="C308" s="176">
        <v>41940</v>
      </c>
      <c r="D308" s="13">
        <f>INDEX(C:C,ROW(A307)+MATCH(1,INDEX(A:A,ROW(A308)):INDEX(A:A,ROW(A308)+10),0))</f>
        <v>41940</v>
      </c>
      <c r="E308" s="13">
        <f>INDEX(C:C,MATCH(D308,C:C,0)+MATCH(1,INDEX(A:A,MATCH(D308+1,C:C,0)):INDEX(A:A,MATCH(D308+1,C:C,0)+10),0))</f>
        <v>41941</v>
      </c>
      <c r="F308" s="13">
        <f>INDEX(C:C,MATCH(E308,C:C,0)+MATCH(1,INDEX(A:A,MATCH(E308+1,C:C,0)):INDEX(A:A,MATCH(E308+1,C:C,0)+10),0))</f>
        <v>41942</v>
      </c>
      <c r="G308" s="13">
        <f>INDEX(C:C,MATCH(F308,C:C,0)+MATCH(1,INDEX(A:A,MATCH(F308+1,C:C,0)):INDEX(A:A,MATCH(F308+1,C:C,0)+10),0))</f>
        <v>41943</v>
      </c>
    </row>
    <row r="309" spans="1:7" x14ac:dyDescent="0.25">
      <c r="A309" s="175">
        <v>1</v>
      </c>
      <c r="B309" s="175">
        <v>20141029</v>
      </c>
      <c r="C309" s="176">
        <v>41941</v>
      </c>
      <c r="D309" s="13">
        <f>INDEX(C:C,ROW(A308)+MATCH(1,INDEX(A:A,ROW(A309)):INDEX(A:A,ROW(A309)+10),0))</f>
        <v>41941</v>
      </c>
      <c r="E309" s="13">
        <f>INDEX(C:C,MATCH(D309,C:C,0)+MATCH(1,INDEX(A:A,MATCH(D309+1,C:C,0)):INDEX(A:A,MATCH(D309+1,C:C,0)+10),0))</f>
        <v>41942</v>
      </c>
      <c r="F309" s="13">
        <f>INDEX(C:C,MATCH(E309,C:C,0)+MATCH(1,INDEX(A:A,MATCH(E309+1,C:C,0)):INDEX(A:A,MATCH(E309+1,C:C,0)+10),0))</f>
        <v>41943</v>
      </c>
      <c r="G309" s="13">
        <f>INDEX(C:C,MATCH(F309,C:C,0)+MATCH(1,INDEX(A:A,MATCH(F309+1,C:C,0)):INDEX(A:A,MATCH(F309+1,C:C,0)+10),0))</f>
        <v>41946</v>
      </c>
    </row>
    <row r="310" spans="1:7" x14ac:dyDescent="0.25">
      <c r="A310" s="175">
        <v>1</v>
      </c>
      <c r="B310" s="175">
        <v>20141030</v>
      </c>
      <c r="C310" s="176">
        <v>41942</v>
      </c>
      <c r="D310" s="13">
        <f>INDEX(C:C,ROW(A309)+MATCH(1,INDEX(A:A,ROW(A310)):INDEX(A:A,ROW(A310)+10),0))</f>
        <v>41942</v>
      </c>
      <c r="E310" s="13">
        <f>INDEX(C:C,MATCH(D310,C:C,0)+MATCH(1,INDEX(A:A,MATCH(D310+1,C:C,0)):INDEX(A:A,MATCH(D310+1,C:C,0)+10),0))</f>
        <v>41943</v>
      </c>
      <c r="F310" s="13">
        <f>INDEX(C:C,MATCH(E310,C:C,0)+MATCH(1,INDEX(A:A,MATCH(E310+1,C:C,0)):INDEX(A:A,MATCH(E310+1,C:C,0)+10),0))</f>
        <v>41946</v>
      </c>
      <c r="G310" s="13">
        <f>INDEX(C:C,MATCH(F310,C:C,0)+MATCH(1,INDEX(A:A,MATCH(F310+1,C:C,0)):INDEX(A:A,MATCH(F310+1,C:C,0)+10),0))</f>
        <v>41947</v>
      </c>
    </row>
    <row r="311" spans="1:7" x14ac:dyDescent="0.25">
      <c r="A311" s="175">
        <v>1</v>
      </c>
      <c r="B311" s="175">
        <v>20141031</v>
      </c>
      <c r="C311" s="176">
        <v>41943</v>
      </c>
      <c r="D311" s="13">
        <f>INDEX(C:C,ROW(A310)+MATCH(1,INDEX(A:A,ROW(A311)):INDEX(A:A,ROW(A311)+10),0))</f>
        <v>41943</v>
      </c>
      <c r="E311" s="13">
        <f>INDEX(C:C,MATCH(D311,C:C,0)+MATCH(1,INDEX(A:A,MATCH(D311+1,C:C,0)):INDEX(A:A,MATCH(D311+1,C:C,0)+10),0))</f>
        <v>41946</v>
      </c>
      <c r="F311" s="13">
        <f>INDEX(C:C,MATCH(E311,C:C,0)+MATCH(1,INDEX(A:A,MATCH(E311+1,C:C,0)):INDEX(A:A,MATCH(E311+1,C:C,0)+10),0))</f>
        <v>41947</v>
      </c>
      <c r="G311" s="13">
        <f>INDEX(C:C,MATCH(F311,C:C,0)+MATCH(1,INDEX(A:A,MATCH(F311+1,C:C,0)):INDEX(A:A,MATCH(F311+1,C:C,0)+10),0))</f>
        <v>41948</v>
      </c>
    </row>
    <row r="312" spans="1:7" x14ac:dyDescent="0.25">
      <c r="A312" s="175">
        <v>0</v>
      </c>
      <c r="B312" s="175">
        <v>20141101</v>
      </c>
      <c r="C312" s="176">
        <v>41944</v>
      </c>
      <c r="D312" s="13">
        <f>INDEX(C:C,ROW(A311)+MATCH(1,INDEX(A:A,ROW(A312)):INDEX(A:A,ROW(A312)+10),0))</f>
        <v>41946</v>
      </c>
      <c r="E312" s="13">
        <f>INDEX(C:C,MATCH(D312,C:C,0)+MATCH(1,INDEX(A:A,MATCH(D312+1,C:C,0)):INDEX(A:A,MATCH(D312+1,C:C,0)+10),0))</f>
        <v>41947</v>
      </c>
      <c r="F312" s="13">
        <f>INDEX(C:C,MATCH(E312,C:C,0)+MATCH(1,INDEX(A:A,MATCH(E312+1,C:C,0)):INDEX(A:A,MATCH(E312+1,C:C,0)+10),0))</f>
        <v>41948</v>
      </c>
      <c r="G312" s="13">
        <f>INDEX(C:C,MATCH(F312,C:C,0)+MATCH(1,INDEX(A:A,MATCH(F312+1,C:C,0)):INDEX(A:A,MATCH(F312+1,C:C,0)+10),0))</f>
        <v>41949</v>
      </c>
    </row>
    <row r="313" spans="1:7" x14ac:dyDescent="0.25">
      <c r="A313" s="175">
        <v>0</v>
      </c>
      <c r="B313" s="175">
        <v>20141102</v>
      </c>
      <c r="C313" s="176">
        <v>41945</v>
      </c>
      <c r="D313" s="13">
        <f>INDEX(C:C,ROW(A312)+MATCH(1,INDEX(A:A,ROW(A313)):INDEX(A:A,ROW(A313)+10),0))</f>
        <v>41946</v>
      </c>
      <c r="E313" s="13">
        <f>INDEX(C:C,MATCH(D313,C:C,0)+MATCH(1,INDEX(A:A,MATCH(D313+1,C:C,0)):INDEX(A:A,MATCH(D313+1,C:C,0)+10),0))</f>
        <v>41947</v>
      </c>
      <c r="F313" s="13">
        <f>INDEX(C:C,MATCH(E313,C:C,0)+MATCH(1,INDEX(A:A,MATCH(E313+1,C:C,0)):INDEX(A:A,MATCH(E313+1,C:C,0)+10),0))</f>
        <v>41948</v>
      </c>
      <c r="G313" s="13">
        <f>INDEX(C:C,MATCH(F313,C:C,0)+MATCH(1,INDEX(A:A,MATCH(F313+1,C:C,0)):INDEX(A:A,MATCH(F313+1,C:C,0)+10),0))</f>
        <v>41949</v>
      </c>
    </row>
    <row r="314" spans="1:7" x14ac:dyDescent="0.25">
      <c r="A314" s="175">
        <v>1</v>
      </c>
      <c r="B314" s="175">
        <v>20141103</v>
      </c>
      <c r="C314" s="176">
        <v>41946</v>
      </c>
      <c r="D314" s="13">
        <f>INDEX(C:C,ROW(A313)+MATCH(1,INDEX(A:A,ROW(A314)):INDEX(A:A,ROW(A314)+10),0))</f>
        <v>41946</v>
      </c>
      <c r="E314" s="13">
        <f>INDEX(C:C,MATCH(D314,C:C,0)+MATCH(1,INDEX(A:A,MATCH(D314+1,C:C,0)):INDEX(A:A,MATCH(D314+1,C:C,0)+10),0))</f>
        <v>41947</v>
      </c>
      <c r="F314" s="13">
        <f>INDEX(C:C,MATCH(E314,C:C,0)+MATCH(1,INDEX(A:A,MATCH(E314+1,C:C,0)):INDEX(A:A,MATCH(E314+1,C:C,0)+10),0))</f>
        <v>41948</v>
      </c>
      <c r="G314" s="13">
        <f>INDEX(C:C,MATCH(F314,C:C,0)+MATCH(1,INDEX(A:A,MATCH(F314+1,C:C,0)):INDEX(A:A,MATCH(F314+1,C:C,0)+10),0))</f>
        <v>41949</v>
      </c>
    </row>
    <row r="315" spans="1:7" x14ac:dyDescent="0.25">
      <c r="A315" s="175">
        <v>1</v>
      </c>
      <c r="B315" s="175">
        <v>20141104</v>
      </c>
      <c r="C315" s="176">
        <v>41947</v>
      </c>
      <c r="D315" s="13">
        <f>INDEX(C:C,ROW(A314)+MATCH(1,INDEX(A:A,ROW(A315)):INDEX(A:A,ROW(A315)+10),0))</f>
        <v>41947</v>
      </c>
      <c r="E315" s="13">
        <f>INDEX(C:C,MATCH(D315,C:C,0)+MATCH(1,INDEX(A:A,MATCH(D315+1,C:C,0)):INDEX(A:A,MATCH(D315+1,C:C,0)+10),0))</f>
        <v>41948</v>
      </c>
      <c r="F315" s="13">
        <f>INDEX(C:C,MATCH(E315,C:C,0)+MATCH(1,INDEX(A:A,MATCH(E315+1,C:C,0)):INDEX(A:A,MATCH(E315+1,C:C,0)+10),0))</f>
        <v>41949</v>
      </c>
      <c r="G315" s="13">
        <f>INDEX(C:C,MATCH(F315,C:C,0)+MATCH(1,INDEX(A:A,MATCH(F315+1,C:C,0)):INDEX(A:A,MATCH(F315+1,C:C,0)+10),0))</f>
        <v>41950</v>
      </c>
    </row>
    <row r="316" spans="1:7" x14ac:dyDescent="0.25">
      <c r="A316" s="175">
        <v>1</v>
      </c>
      <c r="B316" s="175">
        <v>20141105</v>
      </c>
      <c r="C316" s="176">
        <v>41948</v>
      </c>
      <c r="D316" s="13">
        <f>INDEX(C:C,ROW(A315)+MATCH(1,INDEX(A:A,ROW(A316)):INDEX(A:A,ROW(A316)+10),0))</f>
        <v>41948</v>
      </c>
      <c r="E316" s="13">
        <f>INDEX(C:C,MATCH(D316,C:C,0)+MATCH(1,INDEX(A:A,MATCH(D316+1,C:C,0)):INDEX(A:A,MATCH(D316+1,C:C,0)+10),0))</f>
        <v>41949</v>
      </c>
      <c r="F316" s="13">
        <f>INDEX(C:C,MATCH(E316,C:C,0)+MATCH(1,INDEX(A:A,MATCH(E316+1,C:C,0)):INDEX(A:A,MATCH(E316+1,C:C,0)+10),0))</f>
        <v>41950</v>
      </c>
      <c r="G316" s="13">
        <f>INDEX(C:C,MATCH(F316,C:C,0)+MATCH(1,INDEX(A:A,MATCH(F316+1,C:C,0)):INDEX(A:A,MATCH(F316+1,C:C,0)+10),0))</f>
        <v>41953</v>
      </c>
    </row>
    <row r="317" spans="1:7" x14ac:dyDescent="0.25">
      <c r="A317" s="175">
        <v>1</v>
      </c>
      <c r="B317" s="175">
        <v>20141106</v>
      </c>
      <c r="C317" s="176">
        <v>41949</v>
      </c>
      <c r="D317" s="13">
        <f>INDEX(C:C,ROW(A316)+MATCH(1,INDEX(A:A,ROW(A317)):INDEX(A:A,ROW(A317)+10),0))</f>
        <v>41949</v>
      </c>
      <c r="E317" s="13">
        <f>INDEX(C:C,MATCH(D317,C:C,0)+MATCH(1,INDEX(A:A,MATCH(D317+1,C:C,0)):INDEX(A:A,MATCH(D317+1,C:C,0)+10),0))</f>
        <v>41950</v>
      </c>
      <c r="F317" s="13">
        <f>INDEX(C:C,MATCH(E317,C:C,0)+MATCH(1,INDEX(A:A,MATCH(E317+1,C:C,0)):INDEX(A:A,MATCH(E317+1,C:C,0)+10),0))</f>
        <v>41953</v>
      </c>
      <c r="G317" s="13">
        <f>INDEX(C:C,MATCH(F317,C:C,0)+MATCH(1,INDEX(A:A,MATCH(F317+1,C:C,0)):INDEX(A:A,MATCH(F317+1,C:C,0)+10),0))</f>
        <v>41954</v>
      </c>
    </row>
    <row r="318" spans="1:7" x14ac:dyDescent="0.25">
      <c r="A318" s="175">
        <v>1</v>
      </c>
      <c r="B318" s="175">
        <v>20141107</v>
      </c>
      <c r="C318" s="176">
        <v>41950</v>
      </c>
      <c r="D318" s="13">
        <f>INDEX(C:C,ROW(A317)+MATCH(1,INDEX(A:A,ROW(A318)):INDEX(A:A,ROW(A318)+10),0))</f>
        <v>41950</v>
      </c>
      <c r="E318" s="13">
        <f>INDEX(C:C,MATCH(D318,C:C,0)+MATCH(1,INDEX(A:A,MATCH(D318+1,C:C,0)):INDEX(A:A,MATCH(D318+1,C:C,0)+10),0))</f>
        <v>41953</v>
      </c>
      <c r="F318" s="13">
        <f>INDEX(C:C,MATCH(E318,C:C,0)+MATCH(1,INDEX(A:A,MATCH(E318+1,C:C,0)):INDEX(A:A,MATCH(E318+1,C:C,0)+10),0))</f>
        <v>41954</v>
      </c>
      <c r="G318" s="13">
        <f>INDEX(C:C,MATCH(F318,C:C,0)+MATCH(1,INDEX(A:A,MATCH(F318+1,C:C,0)):INDEX(A:A,MATCH(F318+1,C:C,0)+10),0))</f>
        <v>41955</v>
      </c>
    </row>
    <row r="319" spans="1:7" x14ac:dyDescent="0.25">
      <c r="A319" s="175">
        <v>0</v>
      </c>
      <c r="B319" s="175">
        <v>20141108</v>
      </c>
      <c r="C319" s="176">
        <v>41951</v>
      </c>
      <c r="D319" s="13">
        <f>INDEX(C:C,ROW(A318)+MATCH(1,INDEX(A:A,ROW(A319)):INDEX(A:A,ROW(A319)+10),0))</f>
        <v>41953</v>
      </c>
      <c r="E319" s="13">
        <f>INDEX(C:C,MATCH(D319,C:C,0)+MATCH(1,INDEX(A:A,MATCH(D319+1,C:C,0)):INDEX(A:A,MATCH(D319+1,C:C,0)+10),0))</f>
        <v>41954</v>
      </c>
      <c r="F319" s="13">
        <f>INDEX(C:C,MATCH(E319,C:C,0)+MATCH(1,INDEX(A:A,MATCH(E319+1,C:C,0)):INDEX(A:A,MATCH(E319+1,C:C,0)+10),0))</f>
        <v>41955</v>
      </c>
      <c r="G319" s="13">
        <f>INDEX(C:C,MATCH(F319,C:C,0)+MATCH(1,INDEX(A:A,MATCH(F319+1,C:C,0)):INDEX(A:A,MATCH(F319+1,C:C,0)+10),0))</f>
        <v>41956</v>
      </c>
    </row>
    <row r="320" spans="1:7" x14ac:dyDescent="0.25">
      <c r="A320" s="175">
        <v>0</v>
      </c>
      <c r="B320" s="175">
        <v>20141109</v>
      </c>
      <c r="C320" s="176">
        <v>41952</v>
      </c>
      <c r="D320" s="13">
        <f>INDEX(C:C,ROW(A319)+MATCH(1,INDEX(A:A,ROW(A320)):INDEX(A:A,ROW(A320)+10),0))</f>
        <v>41953</v>
      </c>
      <c r="E320" s="13">
        <f>INDEX(C:C,MATCH(D320,C:C,0)+MATCH(1,INDEX(A:A,MATCH(D320+1,C:C,0)):INDEX(A:A,MATCH(D320+1,C:C,0)+10),0))</f>
        <v>41954</v>
      </c>
      <c r="F320" s="13">
        <f>INDEX(C:C,MATCH(E320,C:C,0)+MATCH(1,INDEX(A:A,MATCH(E320+1,C:C,0)):INDEX(A:A,MATCH(E320+1,C:C,0)+10),0))</f>
        <v>41955</v>
      </c>
      <c r="G320" s="13">
        <f>INDEX(C:C,MATCH(F320,C:C,0)+MATCH(1,INDEX(A:A,MATCH(F320+1,C:C,0)):INDEX(A:A,MATCH(F320+1,C:C,0)+10),0))</f>
        <v>41956</v>
      </c>
    </row>
    <row r="321" spans="1:7" x14ac:dyDescent="0.25">
      <c r="A321" s="175">
        <v>1</v>
      </c>
      <c r="B321" s="175">
        <v>20141110</v>
      </c>
      <c r="C321" s="176">
        <v>41953</v>
      </c>
      <c r="D321" s="13">
        <f>INDEX(C:C,ROW(A320)+MATCH(1,INDEX(A:A,ROW(A321)):INDEX(A:A,ROW(A321)+10),0))</f>
        <v>41953</v>
      </c>
      <c r="E321" s="13">
        <f>INDEX(C:C,MATCH(D321,C:C,0)+MATCH(1,INDEX(A:A,MATCH(D321+1,C:C,0)):INDEX(A:A,MATCH(D321+1,C:C,0)+10),0))</f>
        <v>41954</v>
      </c>
      <c r="F321" s="13">
        <f>INDEX(C:C,MATCH(E321,C:C,0)+MATCH(1,INDEX(A:A,MATCH(E321+1,C:C,0)):INDEX(A:A,MATCH(E321+1,C:C,0)+10),0))</f>
        <v>41955</v>
      </c>
      <c r="G321" s="13">
        <f>INDEX(C:C,MATCH(F321,C:C,0)+MATCH(1,INDEX(A:A,MATCH(F321+1,C:C,0)):INDEX(A:A,MATCH(F321+1,C:C,0)+10),0))</f>
        <v>41956</v>
      </c>
    </row>
    <row r="322" spans="1:7" x14ac:dyDescent="0.25">
      <c r="A322" s="175">
        <v>1</v>
      </c>
      <c r="B322" s="175">
        <v>20141111</v>
      </c>
      <c r="C322" s="176">
        <v>41954</v>
      </c>
      <c r="D322" s="13">
        <f>INDEX(C:C,ROW(A321)+MATCH(1,INDEX(A:A,ROW(A322)):INDEX(A:A,ROW(A322)+10),0))</f>
        <v>41954</v>
      </c>
      <c r="E322" s="13">
        <f>INDEX(C:C,MATCH(D322,C:C,0)+MATCH(1,INDEX(A:A,MATCH(D322+1,C:C,0)):INDEX(A:A,MATCH(D322+1,C:C,0)+10),0))</f>
        <v>41955</v>
      </c>
      <c r="F322" s="13">
        <f>INDEX(C:C,MATCH(E322,C:C,0)+MATCH(1,INDEX(A:A,MATCH(E322+1,C:C,0)):INDEX(A:A,MATCH(E322+1,C:C,0)+10),0))</f>
        <v>41956</v>
      </c>
      <c r="G322" s="13">
        <f>INDEX(C:C,MATCH(F322,C:C,0)+MATCH(1,INDEX(A:A,MATCH(F322+1,C:C,0)):INDEX(A:A,MATCH(F322+1,C:C,0)+10),0))</f>
        <v>41957</v>
      </c>
    </row>
    <row r="323" spans="1:7" x14ac:dyDescent="0.25">
      <c r="A323" s="175">
        <v>1</v>
      </c>
      <c r="B323" s="175">
        <v>20141112</v>
      </c>
      <c r="C323" s="176">
        <v>41955</v>
      </c>
      <c r="D323" s="13">
        <f>INDEX(C:C,ROW(A322)+MATCH(1,INDEX(A:A,ROW(A323)):INDEX(A:A,ROW(A323)+10),0))</f>
        <v>41955</v>
      </c>
      <c r="E323" s="13">
        <f>INDEX(C:C,MATCH(D323,C:C,0)+MATCH(1,INDEX(A:A,MATCH(D323+1,C:C,0)):INDEX(A:A,MATCH(D323+1,C:C,0)+10),0))</f>
        <v>41956</v>
      </c>
      <c r="F323" s="13">
        <f>INDEX(C:C,MATCH(E323,C:C,0)+MATCH(1,INDEX(A:A,MATCH(E323+1,C:C,0)):INDEX(A:A,MATCH(E323+1,C:C,0)+10),0))</f>
        <v>41957</v>
      </c>
      <c r="G323" s="13">
        <f>INDEX(C:C,MATCH(F323,C:C,0)+MATCH(1,INDEX(A:A,MATCH(F323+1,C:C,0)):INDEX(A:A,MATCH(F323+1,C:C,0)+10),0))</f>
        <v>41960</v>
      </c>
    </row>
    <row r="324" spans="1:7" x14ac:dyDescent="0.25">
      <c r="A324" s="175">
        <v>1</v>
      </c>
      <c r="B324" s="175">
        <v>20141113</v>
      </c>
      <c r="C324" s="176">
        <v>41956</v>
      </c>
      <c r="D324" s="13">
        <f>INDEX(C:C,ROW(A323)+MATCH(1,INDEX(A:A,ROW(A324)):INDEX(A:A,ROW(A324)+10),0))</f>
        <v>41956</v>
      </c>
      <c r="E324" s="13">
        <f>INDEX(C:C,MATCH(D324,C:C,0)+MATCH(1,INDEX(A:A,MATCH(D324+1,C:C,0)):INDEX(A:A,MATCH(D324+1,C:C,0)+10),0))</f>
        <v>41957</v>
      </c>
      <c r="F324" s="13">
        <f>INDEX(C:C,MATCH(E324,C:C,0)+MATCH(1,INDEX(A:A,MATCH(E324+1,C:C,0)):INDEX(A:A,MATCH(E324+1,C:C,0)+10),0))</f>
        <v>41960</v>
      </c>
      <c r="G324" s="13">
        <f>INDEX(C:C,MATCH(F324,C:C,0)+MATCH(1,INDEX(A:A,MATCH(F324+1,C:C,0)):INDEX(A:A,MATCH(F324+1,C:C,0)+10),0))</f>
        <v>41961</v>
      </c>
    </row>
    <row r="325" spans="1:7" x14ac:dyDescent="0.25">
      <c r="A325" s="175">
        <v>1</v>
      </c>
      <c r="B325" s="175">
        <v>20141114</v>
      </c>
      <c r="C325" s="176">
        <v>41957</v>
      </c>
      <c r="D325" s="13">
        <f>INDEX(C:C,ROW(A324)+MATCH(1,INDEX(A:A,ROW(A325)):INDEX(A:A,ROW(A325)+10),0))</f>
        <v>41957</v>
      </c>
      <c r="E325" s="13">
        <f>INDEX(C:C,MATCH(D325,C:C,0)+MATCH(1,INDEX(A:A,MATCH(D325+1,C:C,0)):INDEX(A:A,MATCH(D325+1,C:C,0)+10),0))</f>
        <v>41960</v>
      </c>
      <c r="F325" s="13">
        <f>INDEX(C:C,MATCH(E325,C:C,0)+MATCH(1,INDEX(A:A,MATCH(E325+1,C:C,0)):INDEX(A:A,MATCH(E325+1,C:C,0)+10),0))</f>
        <v>41961</v>
      </c>
      <c r="G325" s="13">
        <f>INDEX(C:C,MATCH(F325,C:C,0)+MATCH(1,INDEX(A:A,MATCH(F325+1,C:C,0)):INDEX(A:A,MATCH(F325+1,C:C,0)+10),0))</f>
        <v>41962</v>
      </c>
    </row>
    <row r="326" spans="1:7" x14ac:dyDescent="0.25">
      <c r="A326" s="175">
        <v>0</v>
      </c>
      <c r="B326" s="175">
        <v>20141115</v>
      </c>
      <c r="C326" s="176">
        <v>41958</v>
      </c>
      <c r="D326" s="13">
        <f>INDEX(C:C,ROW(A325)+MATCH(1,INDEX(A:A,ROW(A326)):INDEX(A:A,ROW(A326)+10),0))</f>
        <v>41960</v>
      </c>
      <c r="E326" s="13">
        <f>INDEX(C:C,MATCH(D326,C:C,0)+MATCH(1,INDEX(A:A,MATCH(D326+1,C:C,0)):INDEX(A:A,MATCH(D326+1,C:C,0)+10),0))</f>
        <v>41961</v>
      </c>
      <c r="F326" s="13">
        <f>INDEX(C:C,MATCH(E326,C:C,0)+MATCH(1,INDEX(A:A,MATCH(E326+1,C:C,0)):INDEX(A:A,MATCH(E326+1,C:C,0)+10),0))</f>
        <v>41962</v>
      </c>
      <c r="G326" s="13">
        <f>INDEX(C:C,MATCH(F326,C:C,0)+MATCH(1,INDEX(A:A,MATCH(F326+1,C:C,0)):INDEX(A:A,MATCH(F326+1,C:C,0)+10),0))</f>
        <v>41963</v>
      </c>
    </row>
    <row r="327" spans="1:7" x14ac:dyDescent="0.25">
      <c r="A327" s="175">
        <v>0</v>
      </c>
      <c r="B327" s="175">
        <v>20141116</v>
      </c>
      <c r="C327" s="176">
        <v>41959</v>
      </c>
      <c r="D327" s="13">
        <f>INDEX(C:C,ROW(A326)+MATCH(1,INDEX(A:A,ROW(A327)):INDEX(A:A,ROW(A327)+10),0))</f>
        <v>41960</v>
      </c>
      <c r="E327" s="13">
        <f>INDEX(C:C,MATCH(D327,C:C,0)+MATCH(1,INDEX(A:A,MATCH(D327+1,C:C,0)):INDEX(A:A,MATCH(D327+1,C:C,0)+10),0))</f>
        <v>41961</v>
      </c>
      <c r="F327" s="13">
        <f>INDEX(C:C,MATCH(E327,C:C,0)+MATCH(1,INDEX(A:A,MATCH(E327+1,C:C,0)):INDEX(A:A,MATCH(E327+1,C:C,0)+10),0))</f>
        <v>41962</v>
      </c>
      <c r="G327" s="13">
        <f>INDEX(C:C,MATCH(F327,C:C,0)+MATCH(1,INDEX(A:A,MATCH(F327+1,C:C,0)):INDEX(A:A,MATCH(F327+1,C:C,0)+10),0))</f>
        <v>41963</v>
      </c>
    </row>
    <row r="328" spans="1:7" x14ac:dyDescent="0.25">
      <c r="A328" s="175">
        <v>1</v>
      </c>
      <c r="B328" s="175">
        <v>20141117</v>
      </c>
      <c r="C328" s="176">
        <v>41960</v>
      </c>
      <c r="D328" s="13">
        <f>INDEX(C:C,ROW(A327)+MATCH(1,INDEX(A:A,ROW(A328)):INDEX(A:A,ROW(A328)+10),0))</f>
        <v>41960</v>
      </c>
      <c r="E328" s="13">
        <f>INDEX(C:C,MATCH(D328,C:C,0)+MATCH(1,INDEX(A:A,MATCH(D328+1,C:C,0)):INDEX(A:A,MATCH(D328+1,C:C,0)+10),0))</f>
        <v>41961</v>
      </c>
      <c r="F328" s="13">
        <f>INDEX(C:C,MATCH(E328,C:C,0)+MATCH(1,INDEX(A:A,MATCH(E328+1,C:C,0)):INDEX(A:A,MATCH(E328+1,C:C,0)+10),0))</f>
        <v>41962</v>
      </c>
      <c r="G328" s="13">
        <f>INDEX(C:C,MATCH(F328,C:C,0)+MATCH(1,INDEX(A:A,MATCH(F328+1,C:C,0)):INDEX(A:A,MATCH(F328+1,C:C,0)+10),0))</f>
        <v>41963</v>
      </c>
    </row>
    <row r="329" spans="1:7" x14ac:dyDescent="0.25">
      <c r="A329" s="175">
        <v>1</v>
      </c>
      <c r="B329" s="175">
        <v>20141118</v>
      </c>
      <c r="C329" s="176">
        <v>41961</v>
      </c>
      <c r="D329" s="13">
        <f>INDEX(C:C,ROW(A328)+MATCH(1,INDEX(A:A,ROW(A329)):INDEX(A:A,ROW(A329)+10),0))</f>
        <v>41961</v>
      </c>
      <c r="E329" s="13">
        <f>INDEX(C:C,MATCH(D329,C:C,0)+MATCH(1,INDEX(A:A,MATCH(D329+1,C:C,0)):INDEX(A:A,MATCH(D329+1,C:C,0)+10),0))</f>
        <v>41962</v>
      </c>
      <c r="F329" s="13">
        <f>INDEX(C:C,MATCH(E329,C:C,0)+MATCH(1,INDEX(A:A,MATCH(E329+1,C:C,0)):INDEX(A:A,MATCH(E329+1,C:C,0)+10),0))</f>
        <v>41963</v>
      </c>
      <c r="G329" s="13">
        <f>INDEX(C:C,MATCH(F329,C:C,0)+MATCH(1,INDEX(A:A,MATCH(F329+1,C:C,0)):INDEX(A:A,MATCH(F329+1,C:C,0)+10),0))</f>
        <v>41964</v>
      </c>
    </row>
    <row r="330" spans="1:7" x14ac:dyDescent="0.25">
      <c r="A330" s="175">
        <v>1</v>
      </c>
      <c r="B330" s="175">
        <v>20141119</v>
      </c>
      <c r="C330" s="176">
        <v>41962</v>
      </c>
      <c r="D330" s="13">
        <f>INDEX(C:C,ROW(A329)+MATCH(1,INDEX(A:A,ROW(A330)):INDEX(A:A,ROW(A330)+10),0))</f>
        <v>41962</v>
      </c>
      <c r="E330" s="13">
        <f>INDEX(C:C,MATCH(D330,C:C,0)+MATCH(1,INDEX(A:A,MATCH(D330+1,C:C,0)):INDEX(A:A,MATCH(D330+1,C:C,0)+10),0))</f>
        <v>41963</v>
      </c>
      <c r="F330" s="13">
        <f>INDEX(C:C,MATCH(E330,C:C,0)+MATCH(1,INDEX(A:A,MATCH(E330+1,C:C,0)):INDEX(A:A,MATCH(E330+1,C:C,0)+10),0))</f>
        <v>41964</v>
      </c>
      <c r="G330" s="13">
        <f>INDEX(C:C,MATCH(F330,C:C,0)+MATCH(1,INDEX(A:A,MATCH(F330+1,C:C,0)):INDEX(A:A,MATCH(F330+1,C:C,0)+10),0))</f>
        <v>41967</v>
      </c>
    </row>
    <row r="331" spans="1:7" x14ac:dyDescent="0.25">
      <c r="A331" s="175">
        <v>1</v>
      </c>
      <c r="B331" s="175">
        <v>20141120</v>
      </c>
      <c r="C331" s="176">
        <v>41963</v>
      </c>
      <c r="D331" s="13">
        <f>INDEX(C:C,ROW(A330)+MATCH(1,INDEX(A:A,ROW(A331)):INDEX(A:A,ROW(A331)+10),0))</f>
        <v>41963</v>
      </c>
      <c r="E331" s="13">
        <f>INDEX(C:C,MATCH(D331,C:C,0)+MATCH(1,INDEX(A:A,MATCH(D331+1,C:C,0)):INDEX(A:A,MATCH(D331+1,C:C,0)+10),0))</f>
        <v>41964</v>
      </c>
      <c r="F331" s="13">
        <f>INDEX(C:C,MATCH(E331,C:C,0)+MATCH(1,INDEX(A:A,MATCH(E331+1,C:C,0)):INDEX(A:A,MATCH(E331+1,C:C,0)+10),0))</f>
        <v>41967</v>
      </c>
      <c r="G331" s="13">
        <f>INDEX(C:C,MATCH(F331,C:C,0)+MATCH(1,INDEX(A:A,MATCH(F331+1,C:C,0)):INDEX(A:A,MATCH(F331+1,C:C,0)+10),0))</f>
        <v>41968</v>
      </c>
    </row>
    <row r="332" spans="1:7" x14ac:dyDescent="0.25">
      <c r="A332" s="175">
        <v>1</v>
      </c>
      <c r="B332" s="175">
        <v>20141121</v>
      </c>
      <c r="C332" s="176">
        <v>41964</v>
      </c>
      <c r="D332" s="13">
        <f>INDEX(C:C,ROW(A331)+MATCH(1,INDEX(A:A,ROW(A332)):INDEX(A:A,ROW(A332)+10),0))</f>
        <v>41964</v>
      </c>
      <c r="E332" s="13">
        <f>INDEX(C:C,MATCH(D332,C:C,0)+MATCH(1,INDEX(A:A,MATCH(D332+1,C:C,0)):INDEX(A:A,MATCH(D332+1,C:C,0)+10),0))</f>
        <v>41967</v>
      </c>
      <c r="F332" s="13">
        <f>INDEX(C:C,MATCH(E332,C:C,0)+MATCH(1,INDEX(A:A,MATCH(E332+1,C:C,0)):INDEX(A:A,MATCH(E332+1,C:C,0)+10),0))</f>
        <v>41968</v>
      </c>
      <c r="G332" s="13">
        <f>INDEX(C:C,MATCH(F332,C:C,0)+MATCH(1,INDEX(A:A,MATCH(F332+1,C:C,0)):INDEX(A:A,MATCH(F332+1,C:C,0)+10),0))</f>
        <v>41969</v>
      </c>
    </row>
    <row r="333" spans="1:7" x14ac:dyDescent="0.25">
      <c r="A333" s="175">
        <v>0</v>
      </c>
      <c r="B333" s="175">
        <v>20141122</v>
      </c>
      <c r="C333" s="176">
        <v>41965</v>
      </c>
      <c r="D333" s="13">
        <f>INDEX(C:C,ROW(A332)+MATCH(1,INDEX(A:A,ROW(A333)):INDEX(A:A,ROW(A333)+10),0))</f>
        <v>41967</v>
      </c>
      <c r="E333" s="13">
        <f>INDEX(C:C,MATCH(D333,C:C,0)+MATCH(1,INDEX(A:A,MATCH(D333+1,C:C,0)):INDEX(A:A,MATCH(D333+1,C:C,0)+10),0))</f>
        <v>41968</v>
      </c>
      <c r="F333" s="13">
        <f>INDEX(C:C,MATCH(E333,C:C,0)+MATCH(1,INDEX(A:A,MATCH(E333+1,C:C,0)):INDEX(A:A,MATCH(E333+1,C:C,0)+10),0))</f>
        <v>41969</v>
      </c>
      <c r="G333" s="13">
        <f>INDEX(C:C,MATCH(F333,C:C,0)+MATCH(1,INDEX(A:A,MATCH(F333+1,C:C,0)):INDEX(A:A,MATCH(F333+1,C:C,0)+10),0))</f>
        <v>41970</v>
      </c>
    </row>
    <row r="334" spans="1:7" x14ac:dyDescent="0.25">
      <c r="A334" s="175">
        <v>0</v>
      </c>
      <c r="B334" s="175">
        <v>20141123</v>
      </c>
      <c r="C334" s="176">
        <v>41966</v>
      </c>
      <c r="D334" s="13">
        <f>INDEX(C:C,ROW(A333)+MATCH(1,INDEX(A:A,ROW(A334)):INDEX(A:A,ROW(A334)+10),0))</f>
        <v>41967</v>
      </c>
      <c r="E334" s="13">
        <f>INDEX(C:C,MATCH(D334,C:C,0)+MATCH(1,INDEX(A:A,MATCH(D334+1,C:C,0)):INDEX(A:A,MATCH(D334+1,C:C,0)+10),0))</f>
        <v>41968</v>
      </c>
      <c r="F334" s="13">
        <f>INDEX(C:C,MATCH(E334,C:C,0)+MATCH(1,INDEX(A:A,MATCH(E334+1,C:C,0)):INDEX(A:A,MATCH(E334+1,C:C,0)+10),0))</f>
        <v>41969</v>
      </c>
      <c r="G334" s="13">
        <f>INDEX(C:C,MATCH(F334,C:C,0)+MATCH(1,INDEX(A:A,MATCH(F334+1,C:C,0)):INDEX(A:A,MATCH(F334+1,C:C,0)+10),0))</f>
        <v>41970</v>
      </c>
    </row>
    <row r="335" spans="1:7" x14ac:dyDescent="0.25">
      <c r="A335" s="175">
        <v>1</v>
      </c>
      <c r="B335" s="175">
        <v>20141124</v>
      </c>
      <c r="C335" s="176">
        <v>41967</v>
      </c>
      <c r="D335" s="13">
        <f>INDEX(C:C,ROW(A334)+MATCH(1,INDEX(A:A,ROW(A335)):INDEX(A:A,ROW(A335)+10),0))</f>
        <v>41967</v>
      </c>
      <c r="E335" s="13">
        <f>INDEX(C:C,MATCH(D335,C:C,0)+MATCH(1,INDEX(A:A,MATCH(D335+1,C:C,0)):INDEX(A:A,MATCH(D335+1,C:C,0)+10),0))</f>
        <v>41968</v>
      </c>
      <c r="F335" s="13">
        <f>INDEX(C:C,MATCH(E335,C:C,0)+MATCH(1,INDEX(A:A,MATCH(E335+1,C:C,0)):INDEX(A:A,MATCH(E335+1,C:C,0)+10),0))</f>
        <v>41969</v>
      </c>
      <c r="G335" s="13">
        <f>INDEX(C:C,MATCH(F335,C:C,0)+MATCH(1,INDEX(A:A,MATCH(F335+1,C:C,0)):INDEX(A:A,MATCH(F335+1,C:C,0)+10),0))</f>
        <v>41970</v>
      </c>
    </row>
    <row r="336" spans="1:7" x14ac:dyDescent="0.25">
      <c r="A336" s="175">
        <v>1</v>
      </c>
      <c r="B336" s="175">
        <v>20141125</v>
      </c>
      <c r="C336" s="176">
        <v>41968</v>
      </c>
      <c r="D336" s="13">
        <f>INDEX(C:C,ROW(A335)+MATCH(1,INDEX(A:A,ROW(A336)):INDEX(A:A,ROW(A336)+10),0))</f>
        <v>41968</v>
      </c>
      <c r="E336" s="13">
        <f>INDEX(C:C,MATCH(D336,C:C,0)+MATCH(1,INDEX(A:A,MATCH(D336+1,C:C,0)):INDEX(A:A,MATCH(D336+1,C:C,0)+10),0))</f>
        <v>41969</v>
      </c>
      <c r="F336" s="13">
        <f>INDEX(C:C,MATCH(E336,C:C,0)+MATCH(1,INDEX(A:A,MATCH(E336+1,C:C,0)):INDEX(A:A,MATCH(E336+1,C:C,0)+10),0))</f>
        <v>41970</v>
      </c>
      <c r="G336" s="13">
        <f>INDEX(C:C,MATCH(F336,C:C,0)+MATCH(1,INDEX(A:A,MATCH(F336+1,C:C,0)):INDEX(A:A,MATCH(F336+1,C:C,0)+10),0))</f>
        <v>41971</v>
      </c>
    </row>
    <row r="337" spans="1:7" x14ac:dyDescent="0.25">
      <c r="A337" s="175">
        <v>1</v>
      </c>
      <c r="B337" s="175">
        <v>20141126</v>
      </c>
      <c r="C337" s="176">
        <v>41969</v>
      </c>
      <c r="D337" s="13">
        <f>INDEX(C:C,ROW(A336)+MATCH(1,INDEX(A:A,ROW(A337)):INDEX(A:A,ROW(A337)+10),0))</f>
        <v>41969</v>
      </c>
      <c r="E337" s="13">
        <f>INDEX(C:C,MATCH(D337,C:C,0)+MATCH(1,INDEX(A:A,MATCH(D337+1,C:C,0)):INDEX(A:A,MATCH(D337+1,C:C,0)+10),0))</f>
        <v>41970</v>
      </c>
      <c r="F337" s="13">
        <f>INDEX(C:C,MATCH(E337,C:C,0)+MATCH(1,INDEX(A:A,MATCH(E337+1,C:C,0)):INDEX(A:A,MATCH(E337+1,C:C,0)+10),0))</f>
        <v>41971</v>
      </c>
      <c r="G337" s="13">
        <f>INDEX(C:C,MATCH(F337,C:C,0)+MATCH(1,INDEX(A:A,MATCH(F337+1,C:C,0)):INDEX(A:A,MATCH(F337+1,C:C,0)+10),0))</f>
        <v>41974</v>
      </c>
    </row>
    <row r="338" spans="1:7" x14ac:dyDescent="0.25">
      <c r="A338" s="175">
        <v>1</v>
      </c>
      <c r="B338" s="175">
        <v>20141127</v>
      </c>
      <c r="C338" s="176">
        <v>41970</v>
      </c>
      <c r="D338" s="13">
        <f>INDEX(C:C,ROW(A337)+MATCH(1,INDEX(A:A,ROW(A338)):INDEX(A:A,ROW(A338)+10),0))</f>
        <v>41970</v>
      </c>
      <c r="E338" s="13">
        <f>INDEX(C:C,MATCH(D338,C:C,0)+MATCH(1,INDEX(A:A,MATCH(D338+1,C:C,0)):INDEX(A:A,MATCH(D338+1,C:C,0)+10),0))</f>
        <v>41971</v>
      </c>
      <c r="F338" s="13">
        <f>INDEX(C:C,MATCH(E338,C:C,0)+MATCH(1,INDEX(A:A,MATCH(E338+1,C:C,0)):INDEX(A:A,MATCH(E338+1,C:C,0)+10),0))</f>
        <v>41974</v>
      </c>
      <c r="G338" s="13">
        <f>INDEX(C:C,MATCH(F338,C:C,0)+MATCH(1,INDEX(A:A,MATCH(F338+1,C:C,0)):INDEX(A:A,MATCH(F338+1,C:C,0)+10),0))</f>
        <v>41975</v>
      </c>
    </row>
    <row r="339" spans="1:7" x14ac:dyDescent="0.25">
      <c r="A339" s="175">
        <v>1</v>
      </c>
      <c r="B339" s="175">
        <v>20141128</v>
      </c>
      <c r="C339" s="176">
        <v>41971</v>
      </c>
      <c r="D339" s="13">
        <f>INDEX(C:C,ROW(A338)+MATCH(1,INDEX(A:A,ROW(A339)):INDEX(A:A,ROW(A339)+10),0))</f>
        <v>41971</v>
      </c>
      <c r="E339" s="13">
        <f>INDEX(C:C,MATCH(D339,C:C,0)+MATCH(1,INDEX(A:A,MATCH(D339+1,C:C,0)):INDEX(A:A,MATCH(D339+1,C:C,0)+10),0))</f>
        <v>41974</v>
      </c>
      <c r="F339" s="13">
        <f>INDEX(C:C,MATCH(E339,C:C,0)+MATCH(1,INDEX(A:A,MATCH(E339+1,C:C,0)):INDEX(A:A,MATCH(E339+1,C:C,0)+10),0))</f>
        <v>41975</v>
      </c>
      <c r="G339" s="13">
        <f>INDEX(C:C,MATCH(F339,C:C,0)+MATCH(1,INDEX(A:A,MATCH(F339+1,C:C,0)):INDEX(A:A,MATCH(F339+1,C:C,0)+10),0))</f>
        <v>41976</v>
      </c>
    </row>
    <row r="340" spans="1:7" x14ac:dyDescent="0.25">
      <c r="A340" s="175">
        <v>0</v>
      </c>
      <c r="B340" s="175">
        <v>20141129</v>
      </c>
      <c r="C340" s="176">
        <v>41972</v>
      </c>
      <c r="D340" s="13">
        <f>INDEX(C:C,ROW(A339)+MATCH(1,INDEX(A:A,ROW(A340)):INDEX(A:A,ROW(A340)+10),0))</f>
        <v>41974</v>
      </c>
      <c r="E340" s="13">
        <f>INDEX(C:C,MATCH(D340,C:C,0)+MATCH(1,INDEX(A:A,MATCH(D340+1,C:C,0)):INDEX(A:A,MATCH(D340+1,C:C,0)+10),0))</f>
        <v>41975</v>
      </c>
      <c r="F340" s="13">
        <f>INDEX(C:C,MATCH(E340,C:C,0)+MATCH(1,INDEX(A:A,MATCH(E340+1,C:C,0)):INDEX(A:A,MATCH(E340+1,C:C,0)+10),0))</f>
        <v>41976</v>
      </c>
      <c r="G340" s="13">
        <f>INDEX(C:C,MATCH(F340,C:C,0)+MATCH(1,INDEX(A:A,MATCH(F340+1,C:C,0)):INDEX(A:A,MATCH(F340+1,C:C,0)+10),0))</f>
        <v>41977</v>
      </c>
    </row>
    <row r="341" spans="1:7" x14ac:dyDescent="0.25">
      <c r="A341" s="175">
        <v>0</v>
      </c>
      <c r="B341" s="175">
        <v>20141130</v>
      </c>
      <c r="C341" s="176">
        <v>41973</v>
      </c>
      <c r="D341" s="13">
        <f>INDEX(C:C,ROW(A340)+MATCH(1,INDEX(A:A,ROW(A341)):INDEX(A:A,ROW(A341)+10),0))</f>
        <v>41974</v>
      </c>
      <c r="E341" s="13">
        <f>INDEX(C:C,MATCH(D341,C:C,0)+MATCH(1,INDEX(A:A,MATCH(D341+1,C:C,0)):INDEX(A:A,MATCH(D341+1,C:C,0)+10),0))</f>
        <v>41975</v>
      </c>
      <c r="F341" s="13">
        <f>INDEX(C:C,MATCH(E341,C:C,0)+MATCH(1,INDEX(A:A,MATCH(E341+1,C:C,0)):INDEX(A:A,MATCH(E341+1,C:C,0)+10),0))</f>
        <v>41976</v>
      </c>
      <c r="G341" s="13">
        <f>INDEX(C:C,MATCH(F341,C:C,0)+MATCH(1,INDEX(A:A,MATCH(F341+1,C:C,0)):INDEX(A:A,MATCH(F341+1,C:C,0)+10),0))</f>
        <v>41977</v>
      </c>
    </row>
    <row r="342" spans="1:7" x14ac:dyDescent="0.25">
      <c r="A342" s="175">
        <v>1</v>
      </c>
      <c r="B342" s="175">
        <v>20141201</v>
      </c>
      <c r="C342" s="176">
        <v>41974</v>
      </c>
      <c r="D342" s="13">
        <f>INDEX(C:C,ROW(A341)+MATCH(1,INDEX(A:A,ROW(A342)):INDEX(A:A,ROW(A342)+10),0))</f>
        <v>41974</v>
      </c>
      <c r="E342" s="13">
        <f>INDEX(C:C,MATCH(D342,C:C,0)+MATCH(1,INDEX(A:A,MATCH(D342+1,C:C,0)):INDEX(A:A,MATCH(D342+1,C:C,0)+10),0))</f>
        <v>41975</v>
      </c>
      <c r="F342" s="13">
        <f>INDEX(C:C,MATCH(E342,C:C,0)+MATCH(1,INDEX(A:A,MATCH(E342+1,C:C,0)):INDEX(A:A,MATCH(E342+1,C:C,0)+10),0))</f>
        <v>41976</v>
      </c>
      <c r="G342" s="13">
        <f>INDEX(C:C,MATCH(F342,C:C,0)+MATCH(1,INDEX(A:A,MATCH(F342+1,C:C,0)):INDEX(A:A,MATCH(F342+1,C:C,0)+10),0))</f>
        <v>41977</v>
      </c>
    </row>
    <row r="343" spans="1:7" x14ac:dyDescent="0.25">
      <c r="A343" s="175">
        <v>1</v>
      </c>
      <c r="B343" s="175">
        <v>20141202</v>
      </c>
      <c r="C343" s="176">
        <v>41975</v>
      </c>
      <c r="D343" s="13">
        <f>INDEX(C:C,ROW(A342)+MATCH(1,INDEX(A:A,ROW(A343)):INDEX(A:A,ROW(A343)+10),0))</f>
        <v>41975</v>
      </c>
      <c r="E343" s="13">
        <f>INDEX(C:C,MATCH(D343,C:C,0)+MATCH(1,INDEX(A:A,MATCH(D343+1,C:C,0)):INDEX(A:A,MATCH(D343+1,C:C,0)+10),0))</f>
        <v>41976</v>
      </c>
      <c r="F343" s="13">
        <f>INDEX(C:C,MATCH(E343,C:C,0)+MATCH(1,INDEX(A:A,MATCH(E343+1,C:C,0)):INDEX(A:A,MATCH(E343+1,C:C,0)+10),0))</f>
        <v>41977</v>
      </c>
      <c r="G343" s="13">
        <f>INDEX(C:C,MATCH(F343,C:C,0)+MATCH(1,INDEX(A:A,MATCH(F343+1,C:C,0)):INDEX(A:A,MATCH(F343+1,C:C,0)+10),0))</f>
        <v>41978</v>
      </c>
    </row>
    <row r="344" spans="1:7" x14ac:dyDescent="0.25">
      <c r="A344" s="175">
        <v>1</v>
      </c>
      <c r="B344" s="175">
        <v>20141203</v>
      </c>
      <c r="C344" s="176">
        <v>41976</v>
      </c>
      <c r="D344" s="13">
        <f>INDEX(C:C,ROW(A343)+MATCH(1,INDEX(A:A,ROW(A344)):INDEX(A:A,ROW(A344)+10),0))</f>
        <v>41976</v>
      </c>
      <c r="E344" s="13">
        <f>INDEX(C:C,MATCH(D344,C:C,0)+MATCH(1,INDEX(A:A,MATCH(D344+1,C:C,0)):INDEX(A:A,MATCH(D344+1,C:C,0)+10),0))</f>
        <v>41977</v>
      </c>
      <c r="F344" s="13">
        <f>INDEX(C:C,MATCH(E344,C:C,0)+MATCH(1,INDEX(A:A,MATCH(E344+1,C:C,0)):INDEX(A:A,MATCH(E344+1,C:C,0)+10),0))</f>
        <v>41978</v>
      </c>
      <c r="G344" s="13">
        <f>INDEX(C:C,MATCH(F344,C:C,0)+MATCH(1,INDEX(A:A,MATCH(F344+1,C:C,0)):INDEX(A:A,MATCH(F344+1,C:C,0)+10),0))</f>
        <v>41981</v>
      </c>
    </row>
    <row r="345" spans="1:7" x14ac:dyDescent="0.25">
      <c r="A345" s="175">
        <v>1</v>
      </c>
      <c r="B345" s="175">
        <v>20141204</v>
      </c>
      <c r="C345" s="176">
        <v>41977</v>
      </c>
      <c r="D345" s="13">
        <f>INDEX(C:C,ROW(A344)+MATCH(1,INDEX(A:A,ROW(A345)):INDEX(A:A,ROW(A345)+10),0))</f>
        <v>41977</v>
      </c>
      <c r="E345" s="13">
        <f>INDEX(C:C,MATCH(D345,C:C,0)+MATCH(1,INDEX(A:A,MATCH(D345+1,C:C,0)):INDEX(A:A,MATCH(D345+1,C:C,0)+10),0))</f>
        <v>41978</v>
      </c>
      <c r="F345" s="13">
        <f>INDEX(C:C,MATCH(E345,C:C,0)+MATCH(1,INDEX(A:A,MATCH(E345+1,C:C,0)):INDEX(A:A,MATCH(E345+1,C:C,0)+10),0))</f>
        <v>41981</v>
      </c>
      <c r="G345" s="13">
        <f>INDEX(C:C,MATCH(F345,C:C,0)+MATCH(1,INDEX(A:A,MATCH(F345+1,C:C,0)):INDEX(A:A,MATCH(F345+1,C:C,0)+10),0))</f>
        <v>41982</v>
      </c>
    </row>
    <row r="346" spans="1:7" x14ac:dyDescent="0.25">
      <c r="A346" s="175">
        <v>1</v>
      </c>
      <c r="B346" s="175">
        <v>20141205</v>
      </c>
      <c r="C346" s="176">
        <v>41978</v>
      </c>
      <c r="D346" s="13">
        <f>INDEX(C:C,ROW(A345)+MATCH(1,INDEX(A:A,ROW(A346)):INDEX(A:A,ROW(A346)+10),0))</f>
        <v>41978</v>
      </c>
      <c r="E346" s="13">
        <f>INDEX(C:C,MATCH(D346,C:C,0)+MATCH(1,INDEX(A:A,MATCH(D346+1,C:C,0)):INDEX(A:A,MATCH(D346+1,C:C,0)+10),0))</f>
        <v>41981</v>
      </c>
      <c r="F346" s="13">
        <f>INDEX(C:C,MATCH(E346,C:C,0)+MATCH(1,INDEX(A:A,MATCH(E346+1,C:C,0)):INDEX(A:A,MATCH(E346+1,C:C,0)+10),0))</f>
        <v>41982</v>
      </c>
      <c r="G346" s="13">
        <f>INDEX(C:C,MATCH(F346,C:C,0)+MATCH(1,INDEX(A:A,MATCH(F346+1,C:C,0)):INDEX(A:A,MATCH(F346+1,C:C,0)+10),0))</f>
        <v>41983</v>
      </c>
    </row>
    <row r="347" spans="1:7" x14ac:dyDescent="0.25">
      <c r="A347" s="175">
        <v>0</v>
      </c>
      <c r="B347" s="175">
        <v>20141206</v>
      </c>
      <c r="C347" s="176">
        <v>41979</v>
      </c>
      <c r="D347" s="13">
        <f>INDEX(C:C,ROW(A346)+MATCH(1,INDEX(A:A,ROW(A347)):INDEX(A:A,ROW(A347)+10),0))</f>
        <v>41981</v>
      </c>
      <c r="E347" s="13">
        <f>INDEX(C:C,MATCH(D347,C:C,0)+MATCH(1,INDEX(A:A,MATCH(D347+1,C:C,0)):INDEX(A:A,MATCH(D347+1,C:C,0)+10),0))</f>
        <v>41982</v>
      </c>
      <c r="F347" s="13">
        <f>INDEX(C:C,MATCH(E347,C:C,0)+MATCH(1,INDEX(A:A,MATCH(E347+1,C:C,0)):INDEX(A:A,MATCH(E347+1,C:C,0)+10),0))</f>
        <v>41983</v>
      </c>
      <c r="G347" s="13">
        <f>INDEX(C:C,MATCH(F347,C:C,0)+MATCH(1,INDEX(A:A,MATCH(F347+1,C:C,0)):INDEX(A:A,MATCH(F347+1,C:C,0)+10),0))</f>
        <v>41984</v>
      </c>
    </row>
    <row r="348" spans="1:7" x14ac:dyDescent="0.25">
      <c r="A348" s="175">
        <v>0</v>
      </c>
      <c r="B348" s="175">
        <v>20141207</v>
      </c>
      <c r="C348" s="176">
        <v>41980</v>
      </c>
      <c r="D348" s="13">
        <f>INDEX(C:C,ROW(A347)+MATCH(1,INDEX(A:A,ROW(A348)):INDEX(A:A,ROW(A348)+10),0))</f>
        <v>41981</v>
      </c>
      <c r="E348" s="13">
        <f>INDEX(C:C,MATCH(D348,C:C,0)+MATCH(1,INDEX(A:A,MATCH(D348+1,C:C,0)):INDEX(A:A,MATCH(D348+1,C:C,0)+10),0))</f>
        <v>41982</v>
      </c>
      <c r="F348" s="13">
        <f>INDEX(C:C,MATCH(E348,C:C,0)+MATCH(1,INDEX(A:A,MATCH(E348+1,C:C,0)):INDEX(A:A,MATCH(E348+1,C:C,0)+10),0))</f>
        <v>41983</v>
      </c>
      <c r="G348" s="13">
        <f>INDEX(C:C,MATCH(F348,C:C,0)+MATCH(1,INDEX(A:A,MATCH(F348+1,C:C,0)):INDEX(A:A,MATCH(F348+1,C:C,0)+10),0))</f>
        <v>41984</v>
      </c>
    </row>
    <row r="349" spans="1:7" x14ac:dyDescent="0.25">
      <c r="A349" s="175">
        <v>1</v>
      </c>
      <c r="B349" s="175">
        <v>20141208</v>
      </c>
      <c r="C349" s="176">
        <v>41981</v>
      </c>
      <c r="D349" s="13">
        <f>INDEX(C:C,ROW(A348)+MATCH(1,INDEX(A:A,ROW(A349)):INDEX(A:A,ROW(A349)+10),0))</f>
        <v>41981</v>
      </c>
      <c r="E349" s="13">
        <f>INDEX(C:C,MATCH(D349,C:C,0)+MATCH(1,INDEX(A:A,MATCH(D349+1,C:C,0)):INDEX(A:A,MATCH(D349+1,C:C,0)+10),0))</f>
        <v>41982</v>
      </c>
      <c r="F349" s="13">
        <f>INDEX(C:C,MATCH(E349,C:C,0)+MATCH(1,INDEX(A:A,MATCH(E349+1,C:C,0)):INDEX(A:A,MATCH(E349+1,C:C,0)+10),0))</f>
        <v>41983</v>
      </c>
      <c r="G349" s="13">
        <f>INDEX(C:C,MATCH(F349,C:C,0)+MATCH(1,INDEX(A:A,MATCH(F349+1,C:C,0)):INDEX(A:A,MATCH(F349+1,C:C,0)+10),0))</f>
        <v>41984</v>
      </c>
    </row>
    <row r="350" spans="1:7" x14ac:dyDescent="0.25">
      <c r="A350" s="175">
        <v>1</v>
      </c>
      <c r="B350" s="175">
        <v>20141209</v>
      </c>
      <c r="C350" s="176">
        <v>41982</v>
      </c>
      <c r="D350" s="13">
        <f>INDEX(C:C,ROW(A349)+MATCH(1,INDEX(A:A,ROW(A350)):INDEX(A:A,ROW(A350)+10),0))</f>
        <v>41982</v>
      </c>
      <c r="E350" s="13">
        <f>INDEX(C:C,MATCH(D350,C:C,0)+MATCH(1,INDEX(A:A,MATCH(D350+1,C:C,0)):INDEX(A:A,MATCH(D350+1,C:C,0)+10),0))</f>
        <v>41983</v>
      </c>
      <c r="F350" s="13">
        <f>INDEX(C:C,MATCH(E350,C:C,0)+MATCH(1,INDEX(A:A,MATCH(E350+1,C:C,0)):INDEX(A:A,MATCH(E350+1,C:C,0)+10),0))</f>
        <v>41984</v>
      </c>
      <c r="G350" s="13">
        <f>INDEX(C:C,MATCH(F350,C:C,0)+MATCH(1,INDEX(A:A,MATCH(F350+1,C:C,0)):INDEX(A:A,MATCH(F350+1,C:C,0)+10),0))</f>
        <v>41985</v>
      </c>
    </row>
    <row r="351" spans="1:7" x14ac:dyDescent="0.25">
      <c r="A351" s="175">
        <v>1</v>
      </c>
      <c r="B351" s="175">
        <v>20141210</v>
      </c>
      <c r="C351" s="176">
        <v>41983</v>
      </c>
      <c r="D351" s="13">
        <f>INDEX(C:C,ROW(A350)+MATCH(1,INDEX(A:A,ROW(A351)):INDEX(A:A,ROW(A351)+10),0))</f>
        <v>41983</v>
      </c>
      <c r="E351" s="13">
        <f>INDEX(C:C,MATCH(D351,C:C,0)+MATCH(1,INDEX(A:A,MATCH(D351+1,C:C,0)):INDEX(A:A,MATCH(D351+1,C:C,0)+10),0))</f>
        <v>41984</v>
      </c>
      <c r="F351" s="13">
        <f>INDEX(C:C,MATCH(E351,C:C,0)+MATCH(1,INDEX(A:A,MATCH(E351+1,C:C,0)):INDEX(A:A,MATCH(E351+1,C:C,0)+10),0))</f>
        <v>41985</v>
      </c>
      <c r="G351" s="13">
        <f>INDEX(C:C,MATCH(F351,C:C,0)+MATCH(1,INDEX(A:A,MATCH(F351+1,C:C,0)):INDEX(A:A,MATCH(F351+1,C:C,0)+10),0))</f>
        <v>41988</v>
      </c>
    </row>
    <row r="352" spans="1:7" x14ac:dyDescent="0.25">
      <c r="A352" s="175">
        <v>1</v>
      </c>
      <c r="B352" s="175">
        <v>20141211</v>
      </c>
      <c r="C352" s="176">
        <v>41984</v>
      </c>
      <c r="D352" s="13">
        <f>INDEX(C:C,ROW(A351)+MATCH(1,INDEX(A:A,ROW(A352)):INDEX(A:A,ROW(A352)+10),0))</f>
        <v>41984</v>
      </c>
      <c r="E352" s="13">
        <f>INDEX(C:C,MATCH(D352,C:C,0)+MATCH(1,INDEX(A:A,MATCH(D352+1,C:C,0)):INDEX(A:A,MATCH(D352+1,C:C,0)+10),0))</f>
        <v>41985</v>
      </c>
      <c r="F352" s="13">
        <f>INDEX(C:C,MATCH(E352,C:C,0)+MATCH(1,INDEX(A:A,MATCH(E352+1,C:C,0)):INDEX(A:A,MATCH(E352+1,C:C,0)+10),0))</f>
        <v>41988</v>
      </c>
      <c r="G352" s="13">
        <f>INDEX(C:C,MATCH(F352,C:C,0)+MATCH(1,INDEX(A:A,MATCH(F352+1,C:C,0)):INDEX(A:A,MATCH(F352+1,C:C,0)+10),0))</f>
        <v>41989</v>
      </c>
    </row>
    <row r="353" spans="1:7" x14ac:dyDescent="0.25">
      <c r="A353" s="175">
        <v>1</v>
      </c>
      <c r="B353" s="175">
        <v>20141212</v>
      </c>
      <c r="C353" s="176">
        <v>41985</v>
      </c>
      <c r="D353" s="13">
        <f>INDEX(C:C,ROW(A352)+MATCH(1,INDEX(A:A,ROW(A353)):INDEX(A:A,ROW(A353)+10),0))</f>
        <v>41985</v>
      </c>
      <c r="E353" s="13">
        <f>INDEX(C:C,MATCH(D353,C:C,0)+MATCH(1,INDEX(A:A,MATCH(D353+1,C:C,0)):INDEX(A:A,MATCH(D353+1,C:C,0)+10),0))</f>
        <v>41988</v>
      </c>
      <c r="F353" s="13">
        <f>INDEX(C:C,MATCH(E353,C:C,0)+MATCH(1,INDEX(A:A,MATCH(E353+1,C:C,0)):INDEX(A:A,MATCH(E353+1,C:C,0)+10),0))</f>
        <v>41989</v>
      </c>
      <c r="G353" s="13">
        <f>INDEX(C:C,MATCH(F353,C:C,0)+MATCH(1,INDEX(A:A,MATCH(F353+1,C:C,0)):INDEX(A:A,MATCH(F353+1,C:C,0)+10),0))</f>
        <v>41990</v>
      </c>
    </row>
    <row r="354" spans="1:7" x14ac:dyDescent="0.25">
      <c r="A354" s="175">
        <v>0</v>
      </c>
      <c r="B354" s="175">
        <v>20141213</v>
      </c>
      <c r="C354" s="176">
        <v>41986</v>
      </c>
      <c r="D354" s="13">
        <f>INDEX(C:C,ROW(A353)+MATCH(1,INDEX(A:A,ROW(A354)):INDEX(A:A,ROW(A354)+10),0))</f>
        <v>41988</v>
      </c>
      <c r="E354" s="13">
        <f>INDEX(C:C,MATCH(D354,C:C,0)+MATCH(1,INDEX(A:A,MATCH(D354+1,C:C,0)):INDEX(A:A,MATCH(D354+1,C:C,0)+10),0))</f>
        <v>41989</v>
      </c>
      <c r="F354" s="13">
        <f>INDEX(C:C,MATCH(E354,C:C,0)+MATCH(1,INDEX(A:A,MATCH(E354+1,C:C,0)):INDEX(A:A,MATCH(E354+1,C:C,0)+10),0))</f>
        <v>41990</v>
      </c>
      <c r="G354" s="13">
        <f>INDEX(C:C,MATCH(F354,C:C,0)+MATCH(1,INDEX(A:A,MATCH(F354+1,C:C,0)):INDEX(A:A,MATCH(F354+1,C:C,0)+10),0))</f>
        <v>41991</v>
      </c>
    </row>
    <row r="355" spans="1:7" x14ac:dyDescent="0.25">
      <c r="A355" s="175">
        <v>0</v>
      </c>
      <c r="B355" s="175">
        <v>20141214</v>
      </c>
      <c r="C355" s="176">
        <v>41987</v>
      </c>
      <c r="D355" s="13">
        <f>INDEX(C:C,ROW(A354)+MATCH(1,INDEX(A:A,ROW(A355)):INDEX(A:A,ROW(A355)+10),0))</f>
        <v>41988</v>
      </c>
      <c r="E355" s="13">
        <f>INDEX(C:C,MATCH(D355,C:C,0)+MATCH(1,INDEX(A:A,MATCH(D355+1,C:C,0)):INDEX(A:A,MATCH(D355+1,C:C,0)+10),0))</f>
        <v>41989</v>
      </c>
      <c r="F355" s="13">
        <f>INDEX(C:C,MATCH(E355,C:C,0)+MATCH(1,INDEX(A:A,MATCH(E355+1,C:C,0)):INDEX(A:A,MATCH(E355+1,C:C,0)+10),0))</f>
        <v>41990</v>
      </c>
      <c r="G355" s="13">
        <f>INDEX(C:C,MATCH(F355,C:C,0)+MATCH(1,INDEX(A:A,MATCH(F355+1,C:C,0)):INDEX(A:A,MATCH(F355+1,C:C,0)+10),0))</f>
        <v>41991</v>
      </c>
    </row>
    <row r="356" spans="1:7" x14ac:dyDescent="0.25">
      <c r="A356" s="175">
        <v>1</v>
      </c>
      <c r="B356" s="175">
        <v>20141215</v>
      </c>
      <c r="C356" s="176">
        <v>41988</v>
      </c>
      <c r="D356" s="13">
        <f>INDEX(C:C,ROW(A355)+MATCH(1,INDEX(A:A,ROW(A356)):INDEX(A:A,ROW(A356)+10),0))</f>
        <v>41988</v>
      </c>
      <c r="E356" s="13">
        <f>INDEX(C:C,MATCH(D356,C:C,0)+MATCH(1,INDEX(A:A,MATCH(D356+1,C:C,0)):INDEX(A:A,MATCH(D356+1,C:C,0)+10),0))</f>
        <v>41989</v>
      </c>
      <c r="F356" s="13">
        <f>INDEX(C:C,MATCH(E356,C:C,0)+MATCH(1,INDEX(A:A,MATCH(E356+1,C:C,0)):INDEX(A:A,MATCH(E356+1,C:C,0)+10),0))</f>
        <v>41990</v>
      </c>
      <c r="G356" s="13">
        <f>INDEX(C:C,MATCH(F356,C:C,0)+MATCH(1,INDEX(A:A,MATCH(F356+1,C:C,0)):INDEX(A:A,MATCH(F356+1,C:C,0)+10),0))</f>
        <v>41991</v>
      </c>
    </row>
    <row r="357" spans="1:7" x14ac:dyDescent="0.25">
      <c r="A357" s="175">
        <v>1</v>
      </c>
      <c r="B357" s="175">
        <v>20141216</v>
      </c>
      <c r="C357" s="176">
        <v>41989</v>
      </c>
      <c r="D357" s="13">
        <f>INDEX(C:C,ROW(A356)+MATCH(1,INDEX(A:A,ROW(A357)):INDEX(A:A,ROW(A357)+10),0))</f>
        <v>41989</v>
      </c>
      <c r="E357" s="13">
        <f>INDEX(C:C,MATCH(D357,C:C,0)+MATCH(1,INDEX(A:A,MATCH(D357+1,C:C,0)):INDEX(A:A,MATCH(D357+1,C:C,0)+10),0))</f>
        <v>41990</v>
      </c>
      <c r="F357" s="13">
        <f>INDEX(C:C,MATCH(E357,C:C,0)+MATCH(1,INDEX(A:A,MATCH(E357+1,C:C,0)):INDEX(A:A,MATCH(E357+1,C:C,0)+10),0))</f>
        <v>41991</v>
      </c>
      <c r="G357" s="13">
        <f>INDEX(C:C,MATCH(F357,C:C,0)+MATCH(1,INDEX(A:A,MATCH(F357+1,C:C,0)):INDEX(A:A,MATCH(F357+1,C:C,0)+10),0))</f>
        <v>41992</v>
      </c>
    </row>
    <row r="358" spans="1:7" x14ac:dyDescent="0.25">
      <c r="A358" s="175">
        <v>1</v>
      </c>
      <c r="B358" s="175">
        <v>20141217</v>
      </c>
      <c r="C358" s="176">
        <v>41990</v>
      </c>
      <c r="D358" s="13">
        <f>INDEX(C:C,ROW(A357)+MATCH(1,INDEX(A:A,ROW(A358)):INDEX(A:A,ROW(A358)+10),0))</f>
        <v>41990</v>
      </c>
      <c r="E358" s="13">
        <f>INDEX(C:C,MATCH(D358,C:C,0)+MATCH(1,INDEX(A:A,MATCH(D358+1,C:C,0)):INDEX(A:A,MATCH(D358+1,C:C,0)+10),0))</f>
        <v>41991</v>
      </c>
      <c r="F358" s="13">
        <f>INDEX(C:C,MATCH(E358,C:C,0)+MATCH(1,INDEX(A:A,MATCH(E358+1,C:C,0)):INDEX(A:A,MATCH(E358+1,C:C,0)+10),0))</f>
        <v>41992</v>
      </c>
      <c r="G358" s="13">
        <f>INDEX(C:C,MATCH(F358,C:C,0)+MATCH(1,INDEX(A:A,MATCH(F358+1,C:C,0)):INDEX(A:A,MATCH(F358+1,C:C,0)+10),0))</f>
        <v>41995</v>
      </c>
    </row>
    <row r="359" spans="1:7" x14ac:dyDescent="0.25">
      <c r="A359" s="175">
        <v>1</v>
      </c>
      <c r="B359" s="175">
        <v>20141218</v>
      </c>
      <c r="C359" s="176">
        <v>41991</v>
      </c>
      <c r="D359" s="13">
        <f>INDEX(C:C,ROW(A358)+MATCH(1,INDEX(A:A,ROW(A359)):INDEX(A:A,ROW(A359)+10),0))</f>
        <v>41991</v>
      </c>
      <c r="E359" s="13">
        <f>INDEX(C:C,MATCH(D359,C:C,0)+MATCH(1,INDEX(A:A,MATCH(D359+1,C:C,0)):INDEX(A:A,MATCH(D359+1,C:C,0)+10),0))</f>
        <v>41992</v>
      </c>
      <c r="F359" s="13">
        <f>INDEX(C:C,MATCH(E359,C:C,0)+MATCH(1,INDEX(A:A,MATCH(E359+1,C:C,0)):INDEX(A:A,MATCH(E359+1,C:C,0)+10),0))</f>
        <v>41995</v>
      </c>
      <c r="G359" s="13">
        <f>INDEX(C:C,MATCH(F359,C:C,0)+MATCH(1,INDEX(A:A,MATCH(F359+1,C:C,0)):INDEX(A:A,MATCH(F359+1,C:C,0)+10),0))</f>
        <v>41996</v>
      </c>
    </row>
    <row r="360" spans="1:7" x14ac:dyDescent="0.25">
      <c r="A360" s="175">
        <v>1</v>
      </c>
      <c r="B360" s="175">
        <v>20141219</v>
      </c>
      <c r="C360" s="176">
        <v>41992</v>
      </c>
      <c r="D360" s="13">
        <f>INDEX(C:C,ROW(A359)+MATCH(1,INDEX(A:A,ROW(A360)):INDEX(A:A,ROW(A360)+10),0))</f>
        <v>41992</v>
      </c>
      <c r="E360" s="13">
        <f>INDEX(C:C,MATCH(D360,C:C,0)+MATCH(1,INDEX(A:A,MATCH(D360+1,C:C,0)):INDEX(A:A,MATCH(D360+1,C:C,0)+10),0))</f>
        <v>41995</v>
      </c>
      <c r="F360" s="13">
        <f>INDEX(C:C,MATCH(E360,C:C,0)+MATCH(1,INDEX(A:A,MATCH(E360+1,C:C,0)):INDEX(A:A,MATCH(E360+1,C:C,0)+10),0))</f>
        <v>41996</v>
      </c>
      <c r="G360" s="13">
        <f>INDEX(C:C,MATCH(F360,C:C,0)+MATCH(1,INDEX(A:A,MATCH(F360+1,C:C,0)):INDEX(A:A,MATCH(F360+1,C:C,0)+10),0))</f>
        <v>41997</v>
      </c>
    </row>
    <row r="361" spans="1:7" x14ac:dyDescent="0.25">
      <c r="A361" s="175">
        <v>0</v>
      </c>
      <c r="B361" s="175">
        <v>20141220</v>
      </c>
      <c r="C361" s="176">
        <v>41993</v>
      </c>
      <c r="D361" s="13">
        <f>INDEX(C:C,ROW(A360)+MATCH(1,INDEX(A:A,ROW(A361)):INDEX(A:A,ROW(A361)+10),0))</f>
        <v>41995</v>
      </c>
      <c r="E361" s="13">
        <f>INDEX(C:C,MATCH(D361,C:C,0)+MATCH(1,INDEX(A:A,MATCH(D361+1,C:C,0)):INDEX(A:A,MATCH(D361+1,C:C,0)+10),0))</f>
        <v>41996</v>
      </c>
      <c r="F361" s="13">
        <f>INDEX(C:C,MATCH(E361,C:C,0)+MATCH(1,INDEX(A:A,MATCH(E361+1,C:C,0)):INDEX(A:A,MATCH(E361+1,C:C,0)+10),0))</f>
        <v>41997</v>
      </c>
      <c r="G361" s="13">
        <f>INDEX(C:C,MATCH(F361,C:C,0)+MATCH(1,INDEX(A:A,MATCH(F361+1,C:C,0)):INDEX(A:A,MATCH(F361+1,C:C,0)+10),0))</f>
        <v>42002</v>
      </c>
    </row>
    <row r="362" spans="1:7" x14ac:dyDescent="0.25">
      <c r="A362" s="175">
        <v>0</v>
      </c>
      <c r="B362" s="175">
        <v>20141221</v>
      </c>
      <c r="C362" s="176">
        <v>41994</v>
      </c>
      <c r="D362" s="13">
        <f>INDEX(C:C,ROW(A361)+MATCH(1,INDEX(A:A,ROW(A362)):INDEX(A:A,ROW(A362)+10),0))</f>
        <v>41995</v>
      </c>
      <c r="E362" s="13">
        <f>INDEX(C:C,MATCH(D362,C:C,0)+MATCH(1,INDEX(A:A,MATCH(D362+1,C:C,0)):INDEX(A:A,MATCH(D362+1,C:C,0)+10),0))</f>
        <v>41996</v>
      </c>
      <c r="F362" s="13">
        <f>INDEX(C:C,MATCH(E362,C:C,0)+MATCH(1,INDEX(A:A,MATCH(E362+1,C:C,0)):INDEX(A:A,MATCH(E362+1,C:C,0)+10),0))</f>
        <v>41997</v>
      </c>
      <c r="G362" s="13">
        <f>INDEX(C:C,MATCH(F362,C:C,0)+MATCH(1,INDEX(A:A,MATCH(F362+1,C:C,0)):INDEX(A:A,MATCH(F362+1,C:C,0)+10),0))</f>
        <v>42002</v>
      </c>
    </row>
    <row r="363" spans="1:7" x14ac:dyDescent="0.25">
      <c r="A363" s="175">
        <v>1</v>
      </c>
      <c r="B363" s="175">
        <v>20141222</v>
      </c>
      <c r="C363" s="176">
        <v>41995</v>
      </c>
      <c r="D363" s="13">
        <f>INDEX(C:C,ROW(A362)+MATCH(1,INDEX(A:A,ROW(A363)):INDEX(A:A,ROW(A363)+10),0))</f>
        <v>41995</v>
      </c>
      <c r="E363" s="13">
        <f>INDEX(C:C,MATCH(D363,C:C,0)+MATCH(1,INDEX(A:A,MATCH(D363+1,C:C,0)):INDEX(A:A,MATCH(D363+1,C:C,0)+10),0))</f>
        <v>41996</v>
      </c>
      <c r="F363" s="13">
        <f>INDEX(C:C,MATCH(E363,C:C,0)+MATCH(1,INDEX(A:A,MATCH(E363+1,C:C,0)):INDEX(A:A,MATCH(E363+1,C:C,0)+10),0))</f>
        <v>41997</v>
      </c>
      <c r="G363" s="13">
        <f>INDEX(C:C,MATCH(F363,C:C,0)+MATCH(1,INDEX(A:A,MATCH(F363+1,C:C,0)):INDEX(A:A,MATCH(F363+1,C:C,0)+10),0))</f>
        <v>42002</v>
      </c>
    </row>
    <row r="364" spans="1:7" x14ac:dyDescent="0.25">
      <c r="A364" s="175">
        <v>1</v>
      </c>
      <c r="B364" s="175">
        <v>20141223</v>
      </c>
      <c r="C364" s="176">
        <v>41996</v>
      </c>
      <c r="D364" s="13">
        <f>INDEX(C:C,ROW(A363)+MATCH(1,INDEX(A:A,ROW(A364)):INDEX(A:A,ROW(A364)+10),0))</f>
        <v>41996</v>
      </c>
      <c r="E364" s="13">
        <f>INDEX(C:C,MATCH(D364,C:C,0)+MATCH(1,INDEX(A:A,MATCH(D364+1,C:C,0)):INDEX(A:A,MATCH(D364+1,C:C,0)+10),0))</f>
        <v>41997</v>
      </c>
      <c r="F364" s="13">
        <f>INDEX(C:C,MATCH(E364,C:C,0)+MATCH(1,INDEX(A:A,MATCH(E364+1,C:C,0)):INDEX(A:A,MATCH(E364+1,C:C,0)+10),0))</f>
        <v>42002</v>
      </c>
      <c r="G364" s="13">
        <f>INDEX(C:C,MATCH(F364,C:C,0)+MATCH(1,INDEX(A:A,MATCH(F364+1,C:C,0)):INDEX(A:A,MATCH(F364+1,C:C,0)+10),0))</f>
        <v>42003</v>
      </c>
    </row>
    <row r="365" spans="1:7" x14ac:dyDescent="0.25">
      <c r="A365" s="175">
        <v>1</v>
      </c>
      <c r="B365" s="175">
        <v>20141224</v>
      </c>
      <c r="C365" s="176">
        <v>41997</v>
      </c>
      <c r="D365" s="13">
        <f>INDEX(C:C,ROW(A364)+MATCH(1,INDEX(A:A,ROW(A365)):INDEX(A:A,ROW(A365)+10),0))</f>
        <v>41997</v>
      </c>
      <c r="E365" s="13">
        <f>INDEX(C:C,MATCH(D365,C:C,0)+MATCH(1,INDEX(A:A,MATCH(D365+1,C:C,0)):INDEX(A:A,MATCH(D365+1,C:C,0)+10),0))</f>
        <v>42002</v>
      </c>
      <c r="F365" s="13">
        <f>INDEX(C:C,MATCH(E365,C:C,0)+MATCH(1,INDEX(A:A,MATCH(E365+1,C:C,0)):INDEX(A:A,MATCH(E365+1,C:C,0)+10),0))</f>
        <v>42003</v>
      </c>
      <c r="G365" s="13">
        <f>INDEX(C:C,MATCH(F365,C:C,0)+MATCH(1,INDEX(A:A,MATCH(F365+1,C:C,0)):INDEX(A:A,MATCH(F365+1,C:C,0)+10),0))</f>
        <v>42004</v>
      </c>
    </row>
    <row r="366" spans="1:7" x14ac:dyDescent="0.25">
      <c r="A366" s="175">
        <v>0</v>
      </c>
      <c r="B366" s="175">
        <v>20141225</v>
      </c>
      <c r="C366" s="176">
        <v>41998</v>
      </c>
      <c r="D366" s="13">
        <f>INDEX(C:C,ROW(A365)+MATCH(1,INDEX(A:A,ROW(A366)):INDEX(A:A,ROW(A366)+10),0))</f>
        <v>42002</v>
      </c>
      <c r="E366" s="13">
        <f>INDEX(C:C,MATCH(D366,C:C,0)+MATCH(1,INDEX(A:A,MATCH(D366+1,C:C,0)):INDEX(A:A,MATCH(D366+1,C:C,0)+10),0))</f>
        <v>42003</v>
      </c>
      <c r="F366" s="13">
        <f>INDEX(C:C,MATCH(E366,C:C,0)+MATCH(1,INDEX(A:A,MATCH(E366+1,C:C,0)):INDEX(A:A,MATCH(E366+1,C:C,0)+10),0))</f>
        <v>42004</v>
      </c>
      <c r="G366" s="13">
        <f>INDEX(C:C,MATCH(F366,C:C,0)+MATCH(1,INDEX(A:A,MATCH(F366+1,C:C,0)):INDEX(A:A,MATCH(F366+1,C:C,0)+10),0))</f>
        <v>42006</v>
      </c>
    </row>
    <row r="367" spans="1:7" x14ac:dyDescent="0.25">
      <c r="A367" s="175">
        <v>0</v>
      </c>
      <c r="B367" s="175">
        <v>20141226</v>
      </c>
      <c r="C367" s="176">
        <v>41999</v>
      </c>
      <c r="D367" s="13">
        <f>INDEX(C:C,ROW(A366)+MATCH(1,INDEX(A:A,ROW(A367)):INDEX(A:A,ROW(A367)+10),0))</f>
        <v>42002</v>
      </c>
      <c r="E367" s="13">
        <f>INDEX(C:C,MATCH(D367,C:C,0)+MATCH(1,INDEX(A:A,MATCH(D367+1,C:C,0)):INDEX(A:A,MATCH(D367+1,C:C,0)+10),0))</f>
        <v>42003</v>
      </c>
      <c r="F367" s="13">
        <f>INDEX(C:C,MATCH(E367,C:C,0)+MATCH(1,INDEX(A:A,MATCH(E367+1,C:C,0)):INDEX(A:A,MATCH(E367+1,C:C,0)+10),0))</f>
        <v>42004</v>
      </c>
      <c r="G367" s="13">
        <f>INDEX(C:C,MATCH(F367,C:C,0)+MATCH(1,INDEX(A:A,MATCH(F367+1,C:C,0)):INDEX(A:A,MATCH(F367+1,C:C,0)+10),0))</f>
        <v>42006</v>
      </c>
    </row>
    <row r="368" spans="1:7" x14ac:dyDescent="0.25">
      <c r="A368" s="175">
        <v>0</v>
      </c>
      <c r="B368" s="175">
        <v>20141227</v>
      </c>
      <c r="C368" s="176">
        <v>42000</v>
      </c>
      <c r="D368" s="13">
        <f>INDEX(C:C,ROW(A367)+MATCH(1,INDEX(A:A,ROW(A368)):INDEX(A:A,ROW(A368)+10),0))</f>
        <v>42002</v>
      </c>
      <c r="E368" s="13">
        <f>INDEX(C:C,MATCH(D368,C:C,0)+MATCH(1,INDEX(A:A,MATCH(D368+1,C:C,0)):INDEX(A:A,MATCH(D368+1,C:C,0)+10),0))</f>
        <v>42003</v>
      </c>
      <c r="F368" s="13">
        <f>INDEX(C:C,MATCH(E368,C:C,0)+MATCH(1,INDEX(A:A,MATCH(E368+1,C:C,0)):INDEX(A:A,MATCH(E368+1,C:C,0)+10),0))</f>
        <v>42004</v>
      </c>
      <c r="G368" s="13">
        <f>INDEX(C:C,MATCH(F368,C:C,0)+MATCH(1,INDEX(A:A,MATCH(F368+1,C:C,0)):INDEX(A:A,MATCH(F368+1,C:C,0)+10),0))</f>
        <v>42006</v>
      </c>
    </row>
    <row r="369" spans="1:7" x14ac:dyDescent="0.25">
      <c r="A369" s="175">
        <v>0</v>
      </c>
      <c r="B369" s="175">
        <v>20141228</v>
      </c>
      <c r="C369" s="176">
        <v>42001</v>
      </c>
      <c r="D369" s="13">
        <f>INDEX(C:C,ROW(A368)+MATCH(1,INDEX(A:A,ROW(A369)):INDEX(A:A,ROW(A369)+10),0))</f>
        <v>42002</v>
      </c>
      <c r="E369" s="13">
        <f>INDEX(C:C,MATCH(D369,C:C,0)+MATCH(1,INDEX(A:A,MATCH(D369+1,C:C,0)):INDEX(A:A,MATCH(D369+1,C:C,0)+10),0))</f>
        <v>42003</v>
      </c>
      <c r="F369" s="13">
        <f>INDEX(C:C,MATCH(E369,C:C,0)+MATCH(1,INDEX(A:A,MATCH(E369+1,C:C,0)):INDEX(A:A,MATCH(E369+1,C:C,0)+10),0))</f>
        <v>42004</v>
      </c>
      <c r="G369" s="13">
        <f>INDEX(C:C,MATCH(F369,C:C,0)+MATCH(1,INDEX(A:A,MATCH(F369+1,C:C,0)):INDEX(A:A,MATCH(F369+1,C:C,0)+10),0))</f>
        <v>42006</v>
      </c>
    </row>
    <row r="370" spans="1:7" x14ac:dyDescent="0.25">
      <c r="A370" s="175">
        <v>1</v>
      </c>
      <c r="B370" s="175">
        <v>20141229</v>
      </c>
      <c r="C370" s="176">
        <v>42002</v>
      </c>
      <c r="D370" s="13">
        <f>INDEX(C:C,ROW(A369)+MATCH(1,INDEX(A:A,ROW(A370)):INDEX(A:A,ROW(A370)+10),0))</f>
        <v>42002</v>
      </c>
      <c r="E370" s="13">
        <f>INDEX(C:C,MATCH(D370,C:C,0)+MATCH(1,INDEX(A:A,MATCH(D370+1,C:C,0)):INDEX(A:A,MATCH(D370+1,C:C,0)+10),0))</f>
        <v>42003</v>
      </c>
      <c r="F370" s="13">
        <f>INDEX(C:C,MATCH(E370,C:C,0)+MATCH(1,INDEX(A:A,MATCH(E370+1,C:C,0)):INDEX(A:A,MATCH(E370+1,C:C,0)+10),0))</f>
        <v>42004</v>
      </c>
      <c r="G370" s="13">
        <f>INDEX(C:C,MATCH(F370,C:C,0)+MATCH(1,INDEX(A:A,MATCH(F370+1,C:C,0)):INDEX(A:A,MATCH(F370+1,C:C,0)+10),0))</f>
        <v>42006</v>
      </c>
    </row>
    <row r="371" spans="1:7" x14ac:dyDescent="0.25">
      <c r="A371" s="175">
        <v>1</v>
      </c>
      <c r="B371" s="175">
        <v>20141230</v>
      </c>
      <c r="C371" s="176">
        <v>42003</v>
      </c>
      <c r="D371" s="13">
        <f>INDEX(C:C,ROW(A370)+MATCH(1,INDEX(A:A,ROW(A371)):INDEX(A:A,ROW(A371)+10),0))</f>
        <v>42003</v>
      </c>
      <c r="E371" s="13">
        <f>INDEX(C:C,MATCH(D371,C:C,0)+MATCH(1,INDEX(A:A,MATCH(D371+1,C:C,0)):INDEX(A:A,MATCH(D371+1,C:C,0)+10),0))</f>
        <v>42004</v>
      </c>
      <c r="F371" s="13">
        <f>INDEX(C:C,MATCH(E371,C:C,0)+MATCH(1,INDEX(A:A,MATCH(E371+1,C:C,0)):INDEX(A:A,MATCH(E371+1,C:C,0)+10),0))</f>
        <v>42006</v>
      </c>
      <c r="G371" s="13">
        <f>INDEX(C:C,MATCH(F371,C:C,0)+MATCH(1,INDEX(A:A,MATCH(F371+1,C:C,0)):INDEX(A:A,MATCH(F371+1,C:C,0)+10),0))</f>
        <v>42009</v>
      </c>
    </row>
    <row r="372" spans="1:7" x14ac:dyDescent="0.25">
      <c r="A372" s="175">
        <v>1</v>
      </c>
      <c r="B372" s="175">
        <v>20141231</v>
      </c>
      <c r="C372" s="176">
        <v>42004</v>
      </c>
      <c r="D372" s="13">
        <f>INDEX(C:C,ROW(A371)+MATCH(1,INDEX(A:A,ROW(A372)):INDEX(A:A,ROW(A372)+10),0))</f>
        <v>42004</v>
      </c>
      <c r="E372" s="13">
        <f>INDEX(C:C,MATCH(D372,C:C,0)+MATCH(1,INDEX(A:A,MATCH(D372+1,C:C,0)):INDEX(A:A,MATCH(D372+1,C:C,0)+10),0))</f>
        <v>42006</v>
      </c>
      <c r="F372" s="13">
        <f>INDEX(C:C,MATCH(E372,C:C,0)+MATCH(1,INDEX(A:A,MATCH(E372+1,C:C,0)):INDEX(A:A,MATCH(E372+1,C:C,0)+10),0))</f>
        <v>42009</v>
      </c>
      <c r="G372" s="13">
        <f>INDEX(C:C,MATCH(F372,C:C,0)+MATCH(1,INDEX(A:A,MATCH(F372+1,C:C,0)):INDEX(A:A,MATCH(F372+1,C:C,0)+10),0))</f>
        <v>42010</v>
      </c>
    </row>
    <row r="373" spans="1:7" x14ac:dyDescent="0.25">
      <c r="A373" s="175">
        <v>0</v>
      </c>
      <c r="B373" s="175">
        <v>20150101</v>
      </c>
      <c r="C373" s="176">
        <v>42005</v>
      </c>
      <c r="D373" s="13">
        <f>INDEX(C:C,ROW(A372)+MATCH(1,INDEX(A:A,ROW(A373)):INDEX(A:A,ROW(A373)+10),0))</f>
        <v>42006</v>
      </c>
      <c r="E373" s="13">
        <f>INDEX(C:C,MATCH(D373,C:C,0)+MATCH(1,INDEX(A:A,MATCH(D373+1,C:C,0)):INDEX(A:A,MATCH(D373+1,C:C,0)+10),0))</f>
        <v>42009</v>
      </c>
      <c r="F373" s="13">
        <f>INDEX(C:C,MATCH(E373,C:C,0)+MATCH(1,INDEX(A:A,MATCH(E373+1,C:C,0)):INDEX(A:A,MATCH(E373+1,C:C,0)+10),0))</f>
        <v>42010</v>
      </c>
      <c r="G373" s="13">
        <f>INDEX(C:C,MATCH(F373,C:C,0)+MATCH(1,INDEX(A:A,MATCH(F373+1,C:C,0)):INDEX(A:A,MATCH(F373+1,C:C,0)+10),0))</f>
        <v>42011</v>
      </c>
    </row>
    <row r="374" spans="1:7" x14ac:dyDescent="0.25">
      <c r="A374" s="175">
        <v>1</v>
      </c>
      <c r="B374" s="175">
        <v>20150102</v>
      </c>
      <c r="C374" s="176">
        <v>42006</v>
      </c>
      <c r="D374" s="13">
        <f>INDEX(C:C,ROW(A373)+MATCH(1,INDEX(A:A,ROW(A374)):INDEX(A:A,ROW(A374)+10),0))</f>
        <v>42006</v>
      </c>
      <c r="E374" s="13">
        <f>INDEX(C:C,MATCH(D374,C:C,0)+MATCH(1,INDEX(A:A,MATCH(D374+1,C:C,0)):INDEX(A:A,MATCH(D374+1,C:C,0)+10),0))</f>
        <v>42009</v>
      </c>
      <c r="F374" s="13">
        <f>INDEX(C:C,MATCH(E374,C:C,0)+MATCH(1,INDEX(A:A,MATCH(E374+1,C:C,0)):INDEX(A:A,MATCH(E374+1,C:C,0)+10),0))</f>
        <v>42010</v>
      </c>
      <c r="G374" s="13">
        <f>INDEX(C:C,MATCH(F374,C:C,0)+MATCH(1,INDEX(A:A,MATCH(F374+1,C:C,0)):INDEX(A:A,MATCH(F374+1,C:C,0)+10),0))</f>
        <v>42011</v>
      </c>
    </row>
    <row r="375" spans="1:7" x14ac:dyDescent="0.25">
      <c r="A375" s="175">
        <v>0</v>
      </c>
      <c r="B375" s="175">
        <v>20150103</v>
      </c>
      <c r="C375" s="176">
        <v>42007</v>
      </c>
      <c r="D375" s="13">
        <f>INDEX(C:C,ROW(A374)+MATCH(1,INDEX(A:A,ROW(A375)):INDEX(A:A,ROW(A375)+10),0))</f>
        <v>42009</v>
      </c>
      <c r="E375" s="13">
        <f>INDEX(C:C,MATCH(D375,C:C,0)+MATCH(1,INDEX(A:A,MATCH(D375+1,C:C,0)):INDEX(A:A,MATCH(D375+1,C:C,0)+10),0))</f>
        <v>42010</v>
      </c>
      <c r="F375" s="13">
        <f>INDEX(C:C,MATCH(E375,C:C,0)+MATCH(1,INDEX(A:A,MATCH(E375+1,C:C,0)):INDEX(A:A,MATCH(E375+1,C:C,0)+10),0))</f>
        <v>42011</v>
      </c>
      <c r="G375" s="13">
        <f>INDEX(C:C,MATCH(F375,C:C,0)+MATCH(1,INDEX(A:A,MATCH(F375+1,C:C,0)):INDEX(A:A,MATCH(F375+1,C:C,0)+10),0))</f>
        <v>42012</v>
      </c>
    </row>
    <row r="376" spans="1:7" x14ac:dyDescent="0.25">
      <c r="A376" s="175">
        <v>0</v>
      </c>
      <c r="B376" s="175">
        <v>20150104</v>
      </c>
      <c r="C376" s="176">
        <v>42008</v>
      </c>
      <c r="D376" s="13">
        <f>INDEX(C:C,ROW(A375)+MATCH(1,INDEX(A:A,ROW(A376)):INDEX(A:A,ROW(A376)+10),0))</f>
        <v>42009</v>
      </c>
      <c r="E376" s="13">
        <f>INDEX(C:C,MATCH(D376,C:C,0)+MATCH(1,INDEX(A:A,MATCH(D376+1,C:C,0)):INDEX(A:A,MATCH(D376+1,C:C,0)+10),0))</f>
        <v>42010</v>
      </c>
      <c r="F376" s="13">
        <f>INDEX(C:C,MATCH(E376,C:C,0)+MATCH(1,INDEX(A:A,MATCH(E376+1,C:C,0)):INDEX(A:A,MATCH(E376+1,C:C,0)+10),0))</f>
        <v>42011</v>
      </c>
      <c r="G376" s="13">
        <f>INDEX(C:C,MATCH(F376,C:C,0)+MATCH(1,INDEX(A:A,MATCH(F376+1,C:C,0)):INDEX(A:A,MATCH(F376+1,C:C,0)+10),0))</f>
        <v>42012</v>
      </c>
    </row>
    <row r="377" spans="1:7" x14ac:dyDescent="0.25">
      <c r="A377" s="175">
        <v>1</v>
      </c>
      <c r="B377" s="175">
        <v>20150105</v>
      </c>
      <c r="C377" s="176">
        <v>42009</v>
      </c>
      <c r="D377" s="13">
        <f>INDEX(C:C,ROW(A376)+MATCH(1,INDEX(A:A,ROW(A377)):INDEX(A:A,ROW(A377)+10),0))</f>
        <v>42009</v>
      </c>
      <c r="E377" s="13">
        <f>INDEX(C:C,MATCH(D377,C:C,0)+MATCH(1,INDEX(A:A,MATCH(D377+1,C:C,0)):INDEX(A:A,MATCH(D377+1,C:C,0)+10),0))</f>
        <v>42010</v>
      </c>
      <c r="F377" s="13">
        <f>INDEX(C:C,MATCH(E377,C:C,0)+MATCH(1,INDEX(A:A,MATCH(E377+1,C:C,0)):INDEX(A:A,MATCH(E377+1,C:C,0)+10),0))</f>
        <v>42011</v>
      </c>
      <c r="G377" s="13">
        <f>INDEX(C:C,MATCH(F377,C:C,0)+MATCH(1,INDEX(A:A,MATCH(F377+1,C:C,0)):INDEX(A:A,MATCH(F377+1,C:C,0)+10),0))</f>
        <v>42012</v>
      </c>
    </row>
    <row r="378" spans="1:7" x14ac:dyDescent="0.25">
      <c r="A378" s="175">
        <v>1</v>
      </c>
      <c r="B378" s="175">
        <v>20150106</v>
      </c>
      <c r="C378" s="176">
        <v>42010</v>
      </c>
      <c r="D378" s="13">
        <f>INDEX(C:C,ROW(A377)+MATCH(1,INDEX(A:A,ROW(A378)):INDEX(A:A,ROW(A378)+10),0))</f>
        <v>42010</v>
      </c>
      <c r="E378" s="13">
        <f>INDEX(C:C,MATCH(D378,C:C,0)+MATCH(1,INDEX(A:A,MATCH(D378+1,C:C,0)):INDEX(A:A,MATCH(D378+1,C:C,0)+10),0))</f>
        <v>42011</v>
      </c>
      <c r="F378" s="13">
        <f>INDEX(C:C,MATCH(E378,C:C,0)+MATCH(1,INDEX(A:A,MATCH(E378+1,C:C,0)):INDEX(A:A,MATCH(E378+1,C:C,0)+10),0))</f>
        <v>42012</v>
      </c>
      <c r="G378" s="13">
        <f>INDEX(C:C,MATCH(F378,C:C,0)+MATCH(1,INDEX(A:A,MATCH(F378+1,C:C,0)):INDEX(A:A,MATCH(F378+1,C:C,0)+10),0))</f>
        <v>42013</v>
      </c>
    </row>
    <row r="379" spans="1:7" x14ac:dyDescent="0.25">
      <c r="A379" s="175">
        <v>1</v>
      </c>
      <c r="B379" s="175">
        <v>20150107</v>
      </c>
      <c r="C379" s="176">
        <v>42011</v>
      </c>
      <c r="D379" s="13">
        <f>INDEX(C:C,ROW(A378)+MATCH(1,INDEX(A:A,ROW(A379)):INDEX(A:A,ROW(A379)+10),0))</f>
        <v>42011</v>
      </c>
      <c r="E379" s="13">
        <f>INDEX(C:C,MATCH(D379,C:C,0)+MATCH(1,INDEX(A:A,MATCH(D379+1,C:C,0)):INDEX(A:A,MATCH(D379+1,C:C,0)+10),0))</f>
        <v>42012</v>
      </c>
      <c r="F379" s="13">
        <f>INDEX(C:C,MATCH(E379,C:C,0)+MATCH(1,INDEX(A:A,MATCH(E379+1,C:C,0)):INDEX(A:A,MATCH(E379+1,C:C,0)+10),0))</f>
        <v>42013</v>
      </c>
      <c r="G379" s="13">
        <f>INDEX(C:C,MATCH(F379,C:C,0)+MATCH(1,INDEX(A:A,MATCH(F379+1,C:C,0)):INDEX(A:A,MATCH(F379+1,C:C,0)+10),0))</f>
        <v>42016</v>
      </c>
    </row>
    <row r="380" spans="1:7" x14ac:dyDescent="0.25">
      <c r="A380" s="175">
        <v>1</v>
      </c>
      <c r="B380" s="175">
        <v>20150108</v>
      </c>
      <c r="C380" s="176">
        <v>42012</v>
      </c>
      <c r="D380" s="13">
        <f>INDEX(C:C,ROW(A379)+MATCH(1,INDEX(A:A,ROW(A380)):INDEX(A:A,ROW(A380)+10),0))</f>
        <v>42012</v>
      </c>
      <c r="E380" s="13">
        <f>INDEX(C:C,MATCH(D380,C:C,0)+MATCH(1,INDEX(A:A,MATCH(D380+1,C:C,0)):INDEX(A:A,MATCH(D380+1,C:C,0)+10),0))</f>
        <v>42013</v>
      </c>
      <c r="F380" s="13">
        <f>INDEX(C:C,MATCH(E380,C:C,0)+MATCH(1,INDEX(A:A,MATCH(E380+1,C:C,0)):INDEX(A:A,MATCH(E380+1,C:C,0)+10),0))</f>
        <v>42016</v>
      </c>
      <c r="G380" s="13">
        <f>INDEX(C:C,MATCH(F380,C:C,0)+MATCH(1,INDEX(A:A,MATCH(F380+1,C:C,0)):INDEX(A:A,MATCH(F380+1,C:C,0)+10),0))</f>
        <v>42017</v>
      </c>
    </row>
    <row r="381" spans="1:7" x14ac:dyDescent="0.25">
      <c r="A381" s="175">
        <v>1</v>
      </c>
      <c r="B381" s="175">
        <v>20150109</v>
      </c>
      <c r="C381" s="176">
        <v>42013</v>
      </c>
      <c r="D381" s="13">
        <f>INDEX(C:C,ROW(A380)+MATCH(1,INDEX(A:A,ROW(A381)):INDEX(A:A,ROW(A381)+10),0))</f>
        <v>42013</v>
      </c>
      <c r="E381" s="13">
        <f>INDEX(C:C,MATCH(D381,C:C,0)+MATCH(1,INDEX(A:A,MATCH(D381+1,C:C,0)):INDEX(A:A,MATCH(D381+1,C:C,0)+10),0))</f>
        <v>42016</v>
      </c>
      <c r="F381" s="13">
        <f>INDEX(C:C,MATCH(E381,C:C,0)+MATCH(1,INDEX(A:A,MATCH(E381+1,C:C,0)):INDEX(A:A,MATCH(E381+1,C:C,0)+10),0))</f>
        <v>42017</v>
      </c>
      <c r="G381" s="13">
        <f>INDEX(C:C,MATCH(F381,C:C,0)+MATCH(1,INDEX(A:A,MATCH(F381+1,C:C,0)):INDEX(A:A,MATCH(F381+1,C:C,0)+10),0))</f>
        <v>42018</v>
      </c>
    </row>
    <row r="382" spans="1:7" x14ac:dyDescent="0.25">
      <c r="A382" s="175">
        <v>0</v>
      </c>
      <c r="B382" s="175">
        <v>20150110</v>
      </c>
      <c r="C382" s="176">
        <v>42014</v>
      </c>
      <c r="D382" s="13">
        <f>INDEX(C:C,ROW(A381)+MATCH(1,INDEX(A:A,ROW(A382)):INDEX(A:A,ROW(A382)+10),0))</f>
        <v>42016</v>
      </c>
      <c r="E382" s="13">
        <f>INDEX(C:C,MATCH(D382,C:C,0)+MATCH(1,INDEX(A:A,MATCH(D382+1,C:C,0)):INDEX(A:A,MATCH(D382+1,C:C,0)+10),0))</f>
        <v>42017</v>
      </c>
      <c r="F382" s="13">
        <f>INDEX(C:C,MATCH(E382,C:C,0)+MATCH(1,INDEX(A:A,MATCH(E382+1,C:C,0)):INDEX(A:A,MATCH(E382+1,C:C,0)+10),0))</f>
        <v>42018</v>
      </c>
      <c r="G382" s="13">
        <f>INDEX(C:C,MATCH(F382,C:C,0)+MATCH(1,INDEX(A:A,MATCH(F382+1,C:C,0)):INDEX(A:A,MATCH(F382+1,C:C,0)+10),0))</f>
        <v>42019</v>
      </c>
    </row>
    <row r="383" spans="1:7" x14ac:dyDescent="0.25">
      <c r="A383" s="175">
        <v>0</v>
      </c>
      <c r="B383" s="175">
        <v>20150111</v>
      </c>
      <c r="C383" s="176">
        <v>42015</v>
      </c>
      <c r="D383" s="13">
        <f>INDEX(C:C,ROW(A382)+MATCH(1,INDEX(A:A,ROW(A383)):INDEX(A:A,ROW(A383)+10),0))</f>
        <v>42016</v>
      </c>
      <c r="E383" s="13">
        <f>INDEX(C:C,MATCH(D383,C:C,0)+MATCH(1,INDEX(A:A,MATCH(D383+1,C:C,0)):INDEX(A:A,MATCH(D383+1,C:C,0)+10),0))</f>
        <v>42017</v>
      </c>
      <c r="F383" s="13">
        <f>INDEX(C:C,MATCH(E383,C:C,0)+MATCH(1,INDEX(A:A,MATCH(E383+1,C:C,0)):INDEX(A:A,MATCH(E383+1,C:C,0)+10),0))</f>
        <v>42018</v>
      </c>
      <c r="G383" s="13">
        <f>INDEX(C:C,MATCH(F383,C:C,0)+MATCH(1,INDEX(A:A,MATCH(F383+1,C:C,0)):INDEX(A:A,MATCH(F383+1,C:C,0)+10),0))</f>
        <v>42019</v>
      </c>
    </row>
    <row r="384" spans="1:7" x14ac:dyDescent="0.25">
      <c r="A384" s="175">
        <v>1</v>
      </c>
      <c r="B384" s="175">
        <v>20150112</v>
      </c>
      <c r="C384" s="176">
        <v>42016</v>
      </c>
      <c r="D384" s="13">
        <f>INDEX(C:C,ROW(A383)+MATCH(1,INDEX(A:A,ROW(A384)):INDEX(A:A,ROW(A384)+10),0))</f>
        <v>42016</v>
      </c>
      <c r="E384" s="13">
        <f>INDEX(C:C,MATCH(D384,C:C,0)+MATCH(1,INDEX(A:A,MATCH(D384+1,C:C,0)):INDEX(A:A,MATCH(D384+1,C:C,0)+10),0))</f>
        <v>42017</v>
      </c>
      <c r="F384" s="13">
        <f>INDEX(C:C,MATCH(E384,C:C,0)+MATCH(1,INDEX(A:A,MATCH(E384+1,C:C,0)):INDEX(A:A,MATCH(E384+1,C:C,0)+10),0))</f>
        <v>42018</v>
      </c>
      <c r="G384" s="13">
        <f>INDEX(C:C,MATCH(F384,C:C,0)+MATCH(1,INDEX(A:A,MATCH(F384+1,C:C,0)):INDEX(A:A,MATCH(F384+1,C:C,0)+10),0))</f>
        <v>42019</v>
      </c>
    </row>
    <row r="385" spans="1:7" x14ac:dyDescent="0.25">
      <c r="A385" s="175">
        <v>1</v>
      </c>
      <c r="B385" s="175">
        <v>20150113</v>
      </c>
      <c r="C385" s="176">
        <v>42017</v>
      </c>
      <c r="D385" s="13">
        <f>INDEX(C:C,ROW(A384)+MATCH(1,INDEX(A:A,ROW(A385)):INDEX(A:A,ROW(A385)+10),0))</f>
        <v>42017</v>
      </c>
      <c r="E385" s="13">
        <f>INDEX(C:C,MATCH(D385,C:C,0)+MATCH(1,INDEX(A:A,MATCH(D385+1,C:C,0)):INDEX(A:A,MATCH(D385+1,C:C,0)+10),0))</f>
        <v>42018</v>
      </c>
      <c r="F385" s="13">
        <f>INDEX(C:C,MATCH(E385,C:C,0)+MATCH(1,INDEX(A:A,MATCH(E385+1,C:C,0)):INDEX(A:A,MATCH(E385+1,C:C,0)+10),0))</f>
        <v>42019</v>
      </c>
      <c r="G385" s="13">
        <f>INDEX(C:C,MATCH(F385,C:C,0)+MATCH(1,INDEX(A:A,MATCH(F385+1,C:C,0)):INDEX(A:A,MATCH(F385+1,C:C,0)+10),0))</f>
        <v>42020</v>
      </c>
    </row>
    <row r="386" spans="1:7" x14ac:dyDescent="0.25">
      <c r="A386" s="175">
        <v>1</v>
      </c>
      <c r="B386" s="175">
        <v>20150114</v>
      </c>
      <c r="C386" s="176">
        <v>42018</v>
      </c>
      <c r="D386" s="13">
        <f>INDEX(C:C,ROW(A385)+MATCH(1,INDEX(A:A,ROW(A386)):INDEX(A:A,ROW(A386)+10),0))</f>
        <v>42018</v>
      </c>
      <c r="E386" s="13">
        <f>INDEX(C:C,MATCH(D386,C:C,0)+MATCH(1,INDEX(A:A,MATCH(D386+1,C:C,0)):INDEX(A:A,MATCH(D386+1,C:C,0)+10),0))</f>
        <v>42019</v>
      </c>
      <c r="F386" s="13">
        <f>INDEX(C:C,MATCH(E386,C:C,0)+MATCH(1,INDEX(A:A,MATCH(E386+1,C:C,0)):INDEX(A:A,MATCH(E386+1,C:C,0)+10),0))</f>
        <v>42020</v>
      </c>
      <c r="G386" s="13">
        <f>INDEX(C:C,MATCH(F386,C:C,0)+MATCH(1,INDEX(A:A,MATCH(F386+1,C:C,0)):INDEX(A:A,MATCH(F386+1,C:C,0)+10),0))</f>
        <v>42023</v>
      </c>
    </row>
    <row r="387" spans="1:7" x14ac:dyDescent="0.25">
      <c r="A387" s="175">
        <v>1</v>
      </c>
      <c r="B387" s="175">
        <v>20150115</v>
      </c>
      <c r="C387" s="176">
        <v>42019</v>
      </c>
      <c r="D387" s="13">
        <f>INDEX(C:C,ROW(A386)+MATCH(1,INDEX(A:A,ROW(A387)):INDEX(A:A,ROW(A387)+10),0))</f>
        <v>42019</v>
      </c>
      <c r="E387" s="13">
        <f>INDEX(C:C,MATCH(D387,C:C,0)+MATCH(1,INDEX(A:A,MATCH(D387+1,C:C,0)):INDEX(A:A,MATCH(D387+1,C:C,0)+10),0))</f>
        <v>42020</v>
      </c>
      <c r="F387" s="13">
        <f>INDEX(C:C,MATCH(E387,C:C,0)+MATCH(1,INDEX(A:A,MATCH(E387+1,C:C,0)):INDEX(A:A,MATCH(E387+1,C:C,0)+10),0))</f>
        <v>42023</v>
      </c>
      <c r="G387" s="13">
        <f>INDEX(C:C,MATCH(F387,C:C,0)+MATCH(1,INDEX(A:A,MATCH(F387+1,C:C,0)):INDEX(A:A,MATCH(F387+1,C:C,0)+10),0))</f>
        <v>42024</v>
      </c>
    </row>
    <row r="388" spans="1:7" x14ac:dyDescent="0.25">
      <c r="A388" s="175">
        <v>1</v>
      </c>
      <c r="B388" s="175">
        <v>20150116</v>
      </c>
      <c r="C388" s="176">
        <v>42020</v>
      </c>
      <c r="D388" s="13">
        <f>INDEX(C:C,ROW(A387)+MATCH(1,INDEX(A:A,ROW(A388)):INDEX(A:A,ROW(A388)+10),0))</f>
        <v>42020</v>
      </c>
      <c r="E388" s="13">
        <f>INDEX(C:C,MATCH(D388,C:C,0)+MATCH(1,INDEX(A:A,MATCH(D388+1,C:C,0)):INDEX(A:A,MATCH(D388+1,C:C,0)+10),0))</f>
        <v>42023</v>
      </c>
      <c r="F388" s="13">
        <f>INDEX(C:C,MATCH(E388,C:C,0)+MATCH(1,INDEX(A:A,MATCH(E388+1,C:C,0)):INDEX(A:A,MATCH(E388+1,C:C,0)+10),0))</f>
        <v>42024</v>
      </c>
      <c r="G388" s="13">
        <f>INDEX(C:C,MATCH(F388,C:C,0)+MATCH(1,INDEX(A:A,MATCH(F388+1,C:C,0)):INDEX(A:A,MATCH(F388+1,C:C,0)+10),0))</f>
        <v>42025</v>
      </c>
    </row>
    <row r="389" spans="1:7" x14ac:dyDescent="0.25">
      <c r="A389" s="175">
        <v>0</v>
      </c>
      <c r="B389" s="175">
        <v>20150117</v>
      </c>
      <c r="C389" s="176">
        <v>42021</v>
      </c>
      <c r="D389" s="13">
        <f>INDEX(C:C,ROW(A388)+MATCH(1,INDEX(A:A,ROW(A389)):INDEX(A:A,ROW(A389)+10),0))</f>
        <v>42023</v>
      </c>
      <c r="E389" s="13">
        <f>INDEX(C:C,MATCH(D389,C:C,0)+MATCH(1,INDEX(A:A,MATCH(D389+1,C:C,0)):INDEX(A:A,MATCH(D389+1,C:C,0)+10),0))</f>
        <v>42024</v>
      </c>
      <c r="F389" s="13">
        <f>INDEX(C:C,MATCH(E389,C:C,0)+MATCH(1,INDEX(A:A,MATCH(E389+1,C:C,0)):INDEX(A:A,MATCH(E389+1,C:C,0)+10),0))</f>
        <v>42025</v>
      </c>
      <c r="G389" s="13">
        <f>INDEX(C:C,MATCH(F389,C:C,0)+MATCH(1,INDEX(A:A,MATCH(F389+1,C:C,0)):INDEX(A:A,MATCH(F389+1,C:C,0)+10),0))</f>
        <v>42026</v>
      </c>
    </row>
    <row r="390" spans="1:7" x14ac:dyDescent="0.25">
      <c r="A390" s="175">
        <v>0</v>
      </c>
      <c r="B390" s="175">
        <v>20150118</v>
      </c>
      <c r="C390" s="176">
        <v>42022</v>
      </c>
      <c r="D390" s="13">
        <f>INDEX(C:C,ROW(A389)+MATCH(1,INDEX(A:A,ROW(A390)):INDEX(A:A,ROW(A390)+10),0))</f>
        <v>42023</v>
      </c>
      <c r="E390" s="13">
        <f>INDEX(C:C,MATCH(D390,C:C,0)+MATCH(1,INDEX(A:A,MATCH(D390+1,C:C,0)):INDEX(A:A,MATCH(D390+1,C:C,0)+10),0))</f>
        <v>42024</v>
      </c>
      <c r="F390" s="13">
        <f>INDEX(C:C,MATCH(E390,C:C,0)+MATCH(1,INDEX(A:A,MATCH(E390+1,C:C,0)):INDEX(A:A,MATCH(E390+1,C:C,0)+10),0))</f>
        <v>42025</v>
      </c>
      <c r="G390" s="13">
        <f>INDEX(C:C,MATCH(F390,C:C,0)+MATCH(1,INDEX(A:A,MATCH(F390+1,C:C,0)):INDEX(A:A,MATCH(F390+1,C:C,0)+10),0))</f>
        <v>42026</v>
      </c>
    </row>
    <row r="391" spans="1:7" x14ac:dyDescent="0.25">
      <c r="A391" s="175">
        <v>1</v>
      </c>
      <c r="B391" s="175">
        <v>20150119</v>
      </c>
      <c r="C391" s="176">
        <v>42023</v>
      </c>
      <c r="D391" s="13">
        <f>INDEX(C:C,ROW(A390)+MATCH(1,INDEX(A:A,ROW(A391)):INDEX(A:A,ROW(A391)+10),0))</f>
        <v>42023</v>
      </c>
      <c r="E391" s="13">
        <f>INDEX(C:C,MATCH(D391,C:C,0)+MATCH(1,INDEX(A:A,MATCH(D391+1,C:C,0)):INDEX(A:A,MATCH(D391+1,C:C,0)+10),0))</f>
        <v>42024</v>
      </c>
      <c r="F391" s="13">
        <f>INDEX(C:C,MATCH(E391,C:C,0)+MATCH(1,INDEX(A:A,MATCH(E391+1,C:C,0)):INDEX(A:A,MATCH(E391+1,C:C,0)+10),0))</f>
        <v>42025</v>
      </c>
      <c r="G391" s="13">
        <f>INDEX(C:C,MATCH(F391,C:C,0)+MATCH(1,INDEX(A:A,MATCH(F391+1,C:C,0)):INDEX(A:A,MATCH(F391+1,C:C,0)+10),0))</f>
        <v>42026</v>
      </c>
    </row>
    <row r="392" spans="1:7" x14ac:dyDescent="0.25">
      <c r="A392" s="175">
        <v>1</v>
      </c>
      <c r="B392" s="175">
        <v>20150120</v>
      </c>
      <c r="C392" s="176">
        <v>42024</v>
      </c>
      <c r="D392" s="13">
        <f>INDEX(C:C,ROW(A391)+MATCH(1,INDEX(A:A,ROW(A392)):INDEX(A:A,ROW(A392)+10),0))</f>
        <v>42024</v>
      </c>
      <c r="E392" s="13">
        <f>INDEX(C:C,MATCH(D392,C:C,0)+MATCH(1,INDEX(A:A,MATCH(D392+1,C:C,0)):INDEX(A:A,MATCH(D392+1,C:C,0)+10),0))</f>
        <v>42025</v>
      </c>
      <c r="F392" s="13">
        <f>INDEX(C:C,MATCH(E392,C:C,0)+MATCH(1,INDEX(A:A,MATCH(E392+1,C:C,0)):INDEX(A:A,MATCH(E392+1,C:C,0)+10),0))</f>
        <v>42026</v>
      </c>
      <c r="G392" s="13">
        <f>INDEX(C:C,MATCH(F392,C:C,0)+MATCH(1,INDEX(A:A,MATCH(F392+1,C:C,0)):INDEX(A:A,MATCH(F392+1,C:C,0)+10),0))</f>
        <v>42027</v>
      </c>
    </row>
    <row r="393" spans="1:7" x14ac:dyDescent="0.25">
      <c r="A393" s="175">
        <v>1</v>
      </c>
      <c r="B393" s="175">
        <v>20150121</v>
      </c>
      <c r="C393" s="176">
        <v>42025</v>
      </c>
      <c r="D393" s="13">
        <f>INDEX(C:C,ROW(A392)+MATCH(1,INDEX(A:A,ROW(A393)):INDEX(A:A,ROW(A393)+10),0))</f>
        <v>42025</v>
      </c>
      <c r="E393" s="13">
        <f>INDEX(C:C,MATCH(D393,C:C,0)+MATCH(1,INDEX(A:A,MATCH(D393+1,C:C,0)):INDEX(A:A,MATCH(D393+1,C:C,0)+10),0))</f>
        <v>42026</v>
      </c>
      <c r="F393" s="13">
        <f>INDEX(C:C,MATCH(E393,C:C,0)+MATCH(1,INDEX(A:A,MATCH(E393+1,C:C,0)):INDEX(A:A,MATCH(E393+1,C:C,0)+10),0))</f>
        <v>42027</v>
      </c>
      <c r="G393" s="13">
        <f>INDEX(C:C,MATCH(F393,C:C,0)+MATCH(1,INDEX(A:A,MATCH(F393+1,C:C,0)):INDEX(A:A,MATCH(F393+1,C:C,0)+10),0))</f>
        <v>42030</v>
      </c>
    </row>
    <row r="394" spans="1:7" x14ac:dyDescent="0.25">
      <c r="A394" s="175">
        <v>1</v>
      </c>
      <c r="B394" s="175">
        <v>20150122</v>
      </c>
      <c r="C394" s="176">
        <v>42026</v>
      </c>
      <c r="D394" s="13">
        <f>INDEX(C:C,ROW(A393)+MATCH(1,INDEX(A:A,ROW(A394)):INDEX(A:A,ROW(A394)+10),0))</f>
        <v>42026</v>
      </c>
      <c r="E394" s="13">
        <f>INDEX(C:C,MATCH(D394,C:C,0)+MATCH(1,INDEX(A:A,MATCH(D394+1,C:C,0)):INDEX(A:A,MATCH(D394+1,C:C,0)+10),0))</f>
        <v>42027</v>
      </c>
      <c r="F394" s="13">
        <f>INDEX(C:C,MATCH(E394,C:C,0)+MATCH(1,INDEX(A:A,MATCH(E394+1,C:C,0)):INDEX(A:A,MATCH(E394+1,C:C,0)+10),0))</f>
        <v>42030</v>
      </c>
      <c r="G394" s="13">
        <f>INDEX(C:C,MATCH(F394,C:C,0)+MATCH(1,INDEX(A:A,MATCH(F394+1,C:C,0)):INDEX(A:A,MATCH(F394+1,C:C,0)+10),0))</f>
        <v>42031</v>
      </c>
    </row>
    <row r="395" spans="1:7" x14ac:dyDescent="0.25">
      <c r="A395" s="175">
        <v>1</v>
      </c>
      <c r="B395" s="175">
        <v>20150123</v>
      </c>
      <c r="C395" s="176">
        <v>42027</v>
      </c>
      <c r="D395" s="13">
        <f>INDEX(C:C,ROW(A394)+MATCH(1,INDEX(A:A,ROW(A395)):INDEX(A:A,ROW(A395)+10),0))</f>
        <v>42027</v>
      </c>
      <c r="E395" s="13">
        <f>INDEX(C:C,MATCH(D395,C:C,0)+MATCH(1,INDEX(A:A,MATCH(D395+1,C:C,0)):INDEX(A:A,MATCH(D395+1,C:C,0)+10),0))</f>
        <v>42030</v>
      </c>
      <c r="F395" s="13">
        <f>INDEX(C:C,MATCH(E395,C:C,0)+MATCH(1,INDEX(A:A,MATCH(E395+1,C:C,0)):INDEX(A:A,MATCH(E395+1,C:C,0)+10),0))</f>
        <v>42031</v>
      </c>
      <c r="G395" s="13">
        <f>INDEX(C:C,MATCH(F395,C:C,0)+MATCH(1,INDEX(A:A,MATCH(F395+1,C:C,0)):INDEX(A:A,MATCH(F395+1,C:C,0)+10),0))</f>
        <v>42032</v>
      </c>
    </row>
    <row r="396" spans="1:7" x14ac:dyDescent="0.25">
      <c r="A396" s="175">
        <v>0</v>
      </c>
      <c r="B396" s="175">
        <v>20150124</v>
      </c>
      <c r="C396" s="176">
        <v>42028</v>
      </c>
      <c r="D396" s="13">
        <f>INDEX(C:C,ROW(A395)+MATCH(1,INDEX(A:A,ROW(A396)):INDEX(A:A,ROW(A396)+10),0))</f>
        <v>42030</v>
      </c>
      <c r="E396" s="13">
        <f>INDEX(C:C,MATCH(D396,C:C,0)+MATCH(1,INDEX(A:A,MATCH(D396+1,C:C,0)):INDEX(A:A,MATCH(D396+1,C:C,0)+10),0))</f>
        <v>42031</v>
      </c>
      <c r="F396" s="13">
        <f>INDEX(C:C,MATCH(E396,C:C,0)+MATCH(1,INDEX(A:A,MATCH(E396+1,C:C,0)):INDEX(A:A,MATCH(E396+1,C:C,0)+10),0))</f>
        <v>42032</v>
      </c>
      <c r="G396" s="13">
        <f>INDEX(C:C,MATCH(F396,C:C,0)+MATCH(1,INDEX(A:A,MATCH(F396+1,C:C,0)):INDEX(A:A,MATCH(F396+1,C:C,0)+10),0))</f>
        <v>42033</v>
      </c>
    </row>
    <row r="397" spans="1:7" x14ac:dyDescent="0.25">
      <c r="A397" s="175">
        <v>0</v>
      </c>
      <c r="B397" s="175">
        <v>20150125</v>
      </c>
      <c r="C397" s="176">
        <v>42029</v>
      </c>
      <c r="D397" s="13">
        <f>INDEX(C:C,ROW(A396)+MATCH(1,INDEX(A:A,ROW(A397)):INDEX(A:A,ROW(A397)+10),0))</f>
        <v>42030</v>
      </c>
      <c r="E397" s="13">
        <f>INDEX(C:C,MATCH(D397,C:C,0)+MATCH(1,INDEX(A:A,MATCH(D397+1,C:C,0)):INDEX(A:A,MATCH(D397+1,C:C,0)+10),0))</f>
        <v>42031</v>
      </c>
      <c r="F397" s="13">
        <f>INDEX(C:C,MATCH(E397,C:C,0)+MATCH(1,INDEX(A:A,MATCH(E397+1,C:C,0)):INDEX(A:A,MATCH(E397+1,C:C,0)+10),0))</f>
        <v>42032</v>
      </c>
      <c r="G397" s="13">
        <f>INDEX(C:C,MATCH(F397,C:C,0)+MATCH(1,INDEX(A:A,MATCH(F397+1,C:C,0)):INDEX(A:A,MATCH(F397+1,C:C,0)+10),0))</f>
        <v>42033</v>
      </c>
    </row>
    <row r="398" spans="1:7" x14ac:dyDescent="0.25">
      <c r="A398" s="175">
        <v>1</v>
      </c>
      <c r="B398" s="175">
        <v>20150126</v>
      </c>
      <c r="C398" s="176">
        <v>42030</v>
      </c>
      <c r="D398" s="13">
        <f>INDEX(C:C,ROW(A397)+MATCH(1,INDEX(A:A,ROW(A398)):INDEX(A:A,ROW(A398)+10),0))</f>
        <v>42030</v>
      </c>
      <c r="E398" s="13">
        <f>INDEX(C:C,MATCH(D398,C:C,0)+MATCH(1,INDEX(A:A,MATCH(D398+1,C:C,0)):INDEX(A:A,MATCH(D398+1,C:C,0)+10),0))</f>
        <v>42031</v>
      </c>
      <c r="F398" s="13">
        <f>INDEX(C:C,MATCH(E398,C:C,0)+MATCH(1,INDEX(A:A,MATCH(E398+1,C:C,0)):INDEX(A:A,MATCH(E398+1,C:C,0)+10),0))</f>
        <v>42032</v>
      </c>
      <c r="G398" s="13">
        <f>INDEX(C:C,MATCH(F398,C:C,0)+MATCH(1,INDEX(A:A,MATCH(F398+1,C:C,0)):INDEX(A:A,MATCH(F398+1,C:C,0)+10),0))</f>
        <v>42033</v>
      </c>
    </row>
    <row r="399" spans="1:7" x14ac:dyDescent="0.25">
      <c r="A399" s="175">
        <v>1</v>
      </c>
      <c r="B399" s="175">
        <v>20150127</v>
      </c>
      <c r="C399" s="176">
        <v>42031</v>
      </c>
      <c r="D399" s="13">
        <f>INDEX(C:C,ROW(A398)+MATCH(1,INDEX(A:A,ROW(A399)):INDEX(A:A,ROW(A399)+10),0))</f>
        <v>42031</v>
      </c>
      <c r="E399" s="13">
        <f>INDEX(C:C,MATCH(D399,C:C,0)+MATCH(1,INDEX(A:A,MATCH(D399+1,C:C,0)):INDEX(A:A,MATCH(D399+1,C:C,0)+10),0))</f>
        <v>42032</v>
      </c>
      <c r="F399" s="13">
        <f>INDEX(C:C,MATCH(E399,C:C,0)+MATCH(1,INDEX(A:A,MATCH(E399+1,C:C,0)):INDEX(A:A,MATCH(E399+1,C:C,0)+10),0))</f>
        <v>42033</v>
      </c>
      <c r="G399" s="13">
        <f>INDEX(C:C,MATCH(F399,C:C,0)+MATCH(1,INDEX(A:A,MATCH(F399+1,C:C,0)):INDEX(A:A,MATCH(F399+1,C:C,0)+10),0))</f>
        <v>42034</v>
      </c>
    </row>
    <row r="400" spans="1:7" x14ac:dyDescent="0.25">
      <c r="A400" s="175">
        <v>1</v>
      </c>
      <c r="B400" s="175">
        <v>20150128</v>
      </c>
      <c r="C400" s="176">
        <v>42032</v>
      </c>
      <c r="D400" s="13">
        <f>INDEX(C:C,ROW(A399)+MATCH(1,INDEX(A:A,ROW(A400)):INDEX(A:A,ROW(A400)+10),0))</f>
        <v>42032</v>
      </c>
      <c r="E400" s="13">
        <f>INDEX(C:C,MATCH(D400,C:C,0)+MATCH(1,INDEX(A:A,MATCH(D400+1,C:C,0)):INDEX(A:A,MATCH(D400+1,C:C,0)+10),0))</f>
        <v>42033</v>
      </c>
      <c r="F400" s="13">
        <f>INDEX(C:C,MATCH(E400,C:C,0)+MATCH(1,INDEX(A:A,MATCH(E400+1,C:C,0)):INDEX(A:A,MATCH(E400+1,C:C,0)+10),0))</f>
        <v>42034</v>
      </c>
      <c r="G400" s="13">
        <f>INDEX(C:C,MATCH(F400,C:C,0)+MATCH(1,INDEX(A:A,MATCH(F400+1,C:C,0)):INDEX(A:A,MATCH(F400+1,C:C,0)+10),0))</f>
        <v>42037</v>
      </c>
    </row>
    <row r="401" spans="1:7" x14ac:dyDescent="0.25">
      <c r="A401" s="175">
        <v>1</v>
      </c>
      <c r="B401" s="175">
        <v>20150129</v>
      </c>
      <c r="C401" s="176">
        <v>42033</v>
      </c>
      <c r="D401" s="13">
        <f>INDEX(C:C,ROW(A400)+MATCH(1,INDEX(A:A,ROW(A401)):INDEX(A:A,ROW(A401)+10),0))</f>
        <v>42033</v>
      </c>
      <c r="E401" s="13">
        <f>INDEX(C:C,MATCH(D401,C:C,0)+MATCH(1,INDEX(A:A,MATCH(D401+1,C:C,0)):INDEX(A:A,MATCH(D401+1,C:C,0)+10),0))</f>
        <v>42034</v>
      </c>
      <c r="F401" s="13">
        <f>INDEX(C:C,MATCH(E401,C:C,0)+MATCH(1,INDEX(A:A,MATCH(E401+1,C:C,0)):INDEX(A:A,MATCH(E401+1,C:C,0)+10),0))</f>
        <v>42037</v>
      </c>
      <c r="G401" s="13">
        <f>INDEX(C:C,MATCH(F401,C:C,0)+MATCH(1,INDEX(A:A,MATCH(F401+1,C:C,0)):INDEX(A:A,MATCH(F401+1,C:C,0)+10),0))</f>
        <v>42038</v>
      </c>
    </row>
    <row r="402" spans="1:7" x14ac:dyDescent="0.25">
      <c r="A402" s="175">
        <v>1</v>
      </c>
      <c r="B402" s="175">
        <v>20150130</v>
      </c>
      <c r="C402" s="176">
        <v>42034</v>
      </c>
      <c r="D402" s="13">
        <f>INDEX(C:C,ROW(A401)+MATCH(1,INDEX(A:A,ROW(A402)):INDEX(A:A,ROW(A402)+10),0))</f>
        <v>42034</v>
      </c>
      <c r="E402" s="13">
        <f>INDEX(C:C,MATCH(D402,C:C,0)+MATCH(1,INDEX(A:A,MATCH(D402+1,C:C,0)):INDEX(A:A,MATCH(D402+1,C:C,0)+10),0))</f>
        <v>42037</v>
      </c>
      <c r="F402" s="13">
        <f>INDEX(C:C,MATCH(E402,C:C,0)+MATCH(1,INDEX(A:A,MATCH(E402+1,C:C,0)):INDEX(A:A,MATCH(E402+1,C:C,0)+10),0))</f>
        <v>42038</v>
      </c>
      <c r="G402" s="13">
        <f>INDEX(C:C,MATCH(F402,C:C,0)+MATCH(1,INDEX(A:A,MATCH(F402+1,C:C,0)):INDEX(A:A,MATCH(F402+1,C:C,0)+10),0))</f>
        <v>42039</v>
      </c>
    </row>
    <row r="403" spans="1:7" x14ac:dyDescent="0.25">
      <c r="A403" s="175">
        <v>0</v>
      </c>
      <c r="B403" s="175">
        <v>20150131</v>
      </c>
      <c r="C403" s="176">
        <v>42035</v>
      </c>
      <c r="D403" s="13">
        <f>INDEX(C:C,ROW(A402)+MATCH(1,INDEX(A:A,ROW(A403)):INDEX(A:A,ROW(A403)+10),0))</f>
        <v>42037</v>
      </c>
      <c r="E403" s="13">
        <f>INDEX(C:C,MATCH(D403,C:C,0)+MATCH(1,INDEX(A:A,MATCH(D403+1,C:C,0)):INDEX(A:A,MATCH(D403+1,C:C,0)+10),0))</f>
        <v>42038</v>
      </c>
      <c r="F403" s="13">
        <f>INDEX(C:C,MATCH(E403,C:C,0)+MATCH(1,INDEX(A:A,MATCH(E403+1,C:C,0)):INDEX(A:A,MATCH(E403+1,C:C,0)+10),0))</f>
        <v>42039</v>
      </c>
      <c r="G403" s="13">
        <f>INDEX(C:C,MATCH(F403,C:C,0)+MATCH(1,INDEX(A:A,MATCH(F403+1,C:C,0)):INDEX(A:A,MATCH(F403+1,C:C,0)+10),0))</f>
        <v>42040</v>
      </c>
    </row>
    <row r="404" spans="1:7" x14ac:dyDescent="0.25">
      <c r="A404" s="175">
        <v>0</v>
      </c>
      <c r="B404" s="175">
        <v>20150201</v>
      </c>
      <c r="C404" s="176">
        <v>42036</v>
      </c>
      <c r="D404" s="13">
        <f>INDEX(C:C,ROW(A403)+MATCH(1,INDEX(A:A,ROW(A404)):INDEX(A:A,ROW(A404)+10),0))</f>
        <v>42037</v>
      </c>
      <c r="E404" s="13">
        <f>INDEX(C:C,MATCH(D404,C:C,0)+MATCH(1,INDEX(A:A,MATCH(D404+1,C:C,0)):INDEX(A:A,MATCH(D404+1,C:C,0)+10),0))</f>
        <v>42038</v>
      </c>
      <c r="F404" s="13">
        <f>INDEX(C:C,MATCH(E404,C:C,0)+MATCH(1,INDEX(A:A,MATCH(E404+1,C:C,0)):INDEX(A:A,MATCH(E404+1,C:C,0)+10),0))</f>
        <v>42039</v>
      </c>
      <c r="G404" s="13">
        <f>INDEX(C:C,MATCH(F404,C:C,0)+MATCH(1,INDEX(A:A,MATCH(F404+1,C:C,0)):INDEX(A:A,MATCH(F404+1,C:C,0)+10),0))</f>
        <v>42040</v>
      </c>
    </row>
    <row r="405" spans="1:7" x14ac:dyDescent="0.25">
      <c r="A405" s="175">
        <v>1</v>
      </c>
      <c r="B405" s="175">
        <v>20150202</v>
      </c>
      <c r="C405" s="176">
        <v>42037</v>
      </c>
      <c r="D405" s="13">
        <f>INDEX(C:C,ROW(A404)+MATCH(1,INDEX(A:A,ROW(A405)):INDEX(A:A,ROW(A405)+10),0))</f>
        <v>42037</v>
      </c>
      <c r="E405" s="13">
        <f>INDEX(C:C,MATCH(D405,C:C,0)+MATCH(1,INDEX(A:A,MATCH(D405+1,C:C,0)):INDEX(A:A,MATCH(D405+1,C:C,0)+10),0))</f>
        <v>42038</v>
      </c>
      <c r="F405" s="13">
        <f>INDEX(C:C,MATCH(E405,C:C,0)+MATCH(1,INDEX(A:A,MATCH(E405+1,C:C,0)):INDEX(A:A,MATCH(E405+1,C:C,0)+10),0))</f>
        <v>42039</v>
      </c>
      <c r="G405" s="13">
        <f>INDEX(C:C,MATCH(F405,C:C,0)+MATCH(1,INDEX(A:A,MATCH(F405+1,C:C,0)):INDEX(A:A,MATCH(F405+1,C:C,0)+10),0))</f>
        <v>42040</v>
      </c>
    </row>
    <row r="406" spans="1:7" x14ac:dyDescent="0.25">
      <c r="A406" s="175">
        <v>1</v>
      </c>
      <c r="B406" s="175">
        <v>20150203</v>
      </c>
      <c r="C406" s="176">
        <v>42038</v>
      </c>
      <c r="D406" s="13">
        <f>INDEX(C:C,ROW(A405)+MATCH(1,INDEX(A:A,ROW(A406)):INDEX(A:A,ROW(A406)+10),0))</f>
        <v>42038</v>
      </c>
      <c r="E406" s="13">
        <f>INDEX(C:C,MATCH(D406,C:C,0)+MATCH(1,INDEX(A:A,MATCH(D406+1,C:C,0)):INDEX(A:A,MATCH(D406+1,C:C,0)+10),0))</f>
        <v>42039</v>
      </c>
      <c r="F406" s="13">
        <f>INDEX(C:C,MATCH(E406,C:C,0)+MATCH(1,INDEX(A:A,MATCH(E406+1,C:C,0)):INDEX(A:A,MATCH(E406+1,C:C,0)+10),0))</f>
        <v>42040</v>
      </c>
      <c r="G406" s="13">
        <f>INDEX(C:C,MATCH(F406,C:C,0)+MATCH(1,INDEX(A:A,MATCH(F406+1,C:C,0)):INDEX(A:A,MATCH(F406+1,C:C,0)+10),0))</f>
        <v>42041</v>
      </c>
    </row>
    <row r="407" spans="1:7" x14ac:dyDescent="0.25">
      <c r="A407" s="175">
        <v>1</v>
      </c>
      <c r="B407" s="175">
        <v>20150204</v>
      </c>
      <c r="C407" s="176">
        <v>42039</v>
      </c>
      <c r="D407" s="13">
        <f>INDEX(C:C,ROW(A406)+MATCH(1,INDEX(A:A,ROW(A407)):INDEX(A:A,ROW(A407)+10),0))</f>
        <v>42039</v>
      </c>
      <c r="E407" s="13">
        <f>INDEX(C:C,MATCH(D407,C:C,0)+MATCH(1,INDEX(A:A,MATCH(D407+1,C:C,0)):INDEX(A:A,MATCH(D407+1,C:C,0)+10),0))</f>
        <v>42040</v>
      </c>
      <c r="F407" s="13">
        <f>INDEX(C:C,MATCH(E407,C:C,0)+MATCH(1,INDEX(A:A,MATCH(E407+1,C:C,0)):INDEX(A:A,MATCH(E407+1,C:C,0)+10),0))</f>
        <v>42041</v>
      </c>
      <c r="G407" s="13">
        <f>INDEX(C:C,MATCH(F407,C:C,0)+MATCH(1,INDEX(A:A,MATCH(F407+1,C:C,0)):INDEX(A:A,MATCH(F407+1,C:C,0)+10),0))</f>
        <v>42044</v>
      </c>
    </row>
    <row r="408" spans="1:7" x14ac:dyDescent="0.25">
      <c r="A408" s="175">
        <v>1</v>
      </c>
      <c r="B408" s="175">
        <v>20150205</v>
      </c>
      <c r="C408" s="176">
        <v>42040</v>
      </c>
      <c r="D408" s="13">
        <f>INDEX(C:C,ROW(A407)+MATCH(1,INDEX(A:A,ROW(A408)):INDEX(A:A,ROW(A408)+10),0))</f>
        <v>42040</v>
      </c>
      <c r="E408" s="13">
        <f>INDEX(C:C,MATCH(D408,C:C,0)+MATCH(1,INDEX(A:A,MATCH(D408+1,C:C,0)):INDEX(A:A,MATCH(D408+1,C:C,0)+10),0))</f>
        <v>42041</v>
      </c>
      <c r="F408" s="13">
        <f>INDEX(C:C,MATCH(E408,C:C,0)+MATCH(1,INDEX(A:A,MATCH(E408+1,C:C,0)):INDEX(A:A,MATCH(E408+1,C:C,0)+10),0))</f>
        <v>42044</v>
      </c>
      <c r="G408" s="13">
        <f>INDEX(C:C,MATCH(F408,C:C,0)+MATCH(1,INDEX(A:A,MATCH(F408+1,C:C,0)):INDEX(A:A,MATCH(F408+1,C:C,0)+10),0))</f>
        <v>42045</v>
      </c>
    </row>
    <row r="409" spans="1:7" x14ac:dyDescent="0.25">
      <c r="A409" s="175">
        <v>1</v>
      </c>
      <c r="B409" s="175">
        <v>20150206</v>
      </c>
      <c r="C409" s="176">
        <v>42041</v>
      </c>
      <c r="D409" s="13">
        <f>INDEX(C:C,ROW(A408)+MATCH(1,INDEX(A:A,ROW(A409)):INDEX(A:A,ROW(A409)+10),0))</f>
        <v>42041</v>
      </c>
      <c r="E409" s="13">
        <f>INDEX(C:C,MATCH(D409,C:C,0)+MATCH(1,INDEX(A:A,MATCH(D409+1,C:C,0)):INDEX(A:A,MATCH(D409+1,C:C,0)+10),0))</f>
        <v>42044</v>
      </c>
      <c r="F409" s="13">
        <f>INDEX(C:C,MATCH(E409,C:C,0)+MATCH(1,INDEX(A:A,MATCH(E409+1,C:C,0)):INDEX(A:A,MATCH(E409+1,C:C,0)+10),0))</f>
        <v>42045</v>
      </c>
      <c r="G409" s="13">
        <f>INDEX(C:C,MATCH(F409,C:C,0)+MATCH(1,INDEX(A:A,MATCH(F409+1,C:C,0)):INDEX(A:A,MATCH(F409+1,C:C,0)+10),0))</f>
        <v>42046</v>
      </c>
    </row>
    <row r="410" spans="1:7" x14ac:dyDescent="0.25">
      <c r="A410" s="175">
        <v>0</v>
      </c>
      <c r="B410" s="175">
        <v>20150207</v>
      </c>
      <c r="C410" s="176">
        <v>42042</v>
      </c>
      <c r="D410" s="13">
        <f>INDEX(C:C,ROW(A409)+MATCH(1,INDEX(A:A,ROW(A410)):INDEX(A:A,ROW(A410)+10),0))</f>
        <v>42044</v>
      </c>
      <c r="E410" s="13">
        <f>INDEX(C:C,MATCH(D410,C:C,0)+MATCH(1,INDEX(A:A,MATCH(D410+1,C:C,0)):INDEX(A:A,MATCH(D410+1,C:C,0)+10),0))</f>
        <v>42045</v>
      </c>
      <c r="F410" s="13">
        <f>INDEX(C:C,MATCH(E410,C:C,0)+MATCH(1,INDEX(A:A,MATCH(E410+1,C:C,0)):INDEX(A:A,MATCH(E410+1,C:C,0)+10),0))</f>
        <v>42046</v>
      </c>
      <c r="G410" s="13">
        <f>INDEX(C:C,MATCH(F410,C:C,0)+MATCH(1,INDEX(A:A,MATCH(F410+1,C:C,0)):INDEX(A:A,MATCH(F410+1,C:C,0)+10),0))</f>
        <v>42047</v>
      </c>
    </row>
    <row r="411" spans="1:7" x14ac:dyDescent="0.25">
      <c r="A411" s="175">
        <v>0</v>
      </c>
      <c r="B411" s="175">
        <v>20150208</v>
      </c>
      <c r="C411" s="176">
        <v>42043</v>
      </c>
      <c r="D411" s="13">
        <f>INDEX(C:C,ROW(A410)+MATCH(1,INDEX(A:A,ROW(A411)):INDEX(A:A,ROW(A411)+10),0))</f>
        <v>42044</v>
      </c>
      <c r="E411" s="13">
        <f>INDEX(C:C,MATCH(D411,C:C,0)+MATCH(1,INDEX(A:A,MATCH(D411+1,C:C,0)):INDEX(A:A,MATCH(D411+1,C:C,0)+10),0))</f>
        <v>42045</v>
      </c>
      <c r="F411" s="13">
        <f>INDEX(C:C,MATCH(E411,C:C,0)+MATCH(1,INDEX(A:A,MATCH(E411+1,C:C,0)):INDEX(A:A,MATCH(E411+1,C:C,0)+10),0))</f>
        <v>42046</v>
      </c>
      <c r="G411" s="13">
        <f>INDEX(C:C,MATCH(F411,C:C,0)+MATCH(1,INDEX(A:A,MATCH(F411+1,C:C,0)):INDEX(A:A,MATCH(F411+1,C:C,0)+10),0))</f>
        <v>42047</v>
      </c>
    </row>
    <row r="412" spans="1:7" x14ac:dyDescent="0.25">
      <c r="A412" s="175">
        <v>1</v>
      </c>
      <c r="B412" s="175">
        <v>20150209</v>
      </c>
      <c r="C412" s="176">
        <v>42044</v>
      </c>
      <c r="D412" s="13">
        <f>INDEX(C:C,ROW(A411)+MATCH(1,INDEX(A:A,ROW(A412)):INDEX(A:A,ROW(A412)+10),0))</f>
        <v>42044</v>
      </c>
      <c r="E412" s="13">
        <f>INDEX(C:C,MATCH(D412,C:C,0)+MATCH(1,INDEX(A:A,MATCH(D412+1,C:C,0)):INDEX(A:A,MATCH(D412+1,C:C,0)+10),0))</f>
        <v>42045</v>
      </c>
      <c r="F412" s="13">
        <f>INDEX(C:C,MATCH(E412,C:C,0)+MATCH(1,INDEX(A:A,MATCH(E412+1,C:C,0)):INDEX(A:A,MATCH(E412+1,C:C,0)+10),0))</f>
        <v>42046</v>
      </c>
      <c r="G412" s="13">
        <f>INDEX(C:C,MATCH(F412,C:C,0)+MATCH(1,INDEX(A:A,MATCH(F412+1,C:C,0)):INDEX(A:A,MATCH(F412+1,C:C,0)+10),0))</f>
        <v>42047</v>
      </c>
    </row>
    <row r="413" spans="1:7" x14ac:dyDescent="0.25">
      <c r="A413" s="175">
        <v>1</v>
      </c>
      <c r="B413" s="175">
        <v>20150210</v>
      </c>
      <c r="C413" s="176">
        <v>42045</v>
      </c>
      <c r="D413" s="13">
        <f>INDEX(C:C,ROW(A412)+MATCH(1,INDEX(A:A,ROW(A413)):INDEX(A:A,ROW(A413)+10),0))</f>
        <v>42045</v>
      </c>
      <c r="E413" s="13">
        <f>INDEX(C:C,MATCH(D413,C:C,0)+MATCH(1,INDEX(A:A,MATCH(D413+1,C:C,0)):INDEX(A:A,MATCH(D413+1,C:C,0)+10),0))</f>
        <v>42046</v>
      </c>
      <c r="F413" s="13">
        <f>INDEX(C:C,MATCH(E413,C:C,0)+MATCH(1,INDEX(A:A,MATCH(E413+1,C:C,0)):INDEX(A:A,MATCH(E413+1,C:C,0)+10),0))</f>
        <v>42047</v>
      </c>
      <c r="G413" s="13">
        <f>INDEX(C:C,MATCH(F413,C:C,0)+MATCH(1,INDEX(A:A,MATCH(F413+1,C:C,0)):INDEX(A:A,MATCH(F413+1,C:C,0)+10),0))</f>
        <v>42048</v>
      </c>
    </row>
    <row r="414" spans="1:7" x14ac:dyDescent="0.25">
      <c r="A414" s="175">
        <v>1</v>
      </c>
      <c r="B414" s="175">
        <v>20150211</v>
      </c>
      <c r="C414" s="176">
        <v>42046</v>
      </c>
      <c r="D414" s="13">
        <f>INDEX(C:C,ROW(A413)+MATCH(1,INDEX(A:A,ROW(A414)):INDEX(A:A,ROW(A414)+10),0))</f>
        <v>42046</v>
      </c>
      <c r="E414" s="13">
        <f>INDEX(C:C,MATCH(D414,C:C,0)+MATCH(1,INDEX(A:A,MATCH(D414+1,C:C,0)):INDEX(A:A,MATCH(D414+1,C:C,0)+10),0))</f>
        <v>42047</v>
      </c>
      <c r="F414" s="13">
        <f>INDEX(C:C,MATCH(E414,C:C,0)+MATCH(1,INDEX(A:A,MATCH(E414+1,C:C,0)):INDEX(A:A,MATCH(E414+1,C:C,0)+10),0))</f>
        <v>42048</v>
      </c>
      <c r="G414" s="13">
        <f>INDEX(C:C,MATCH(F414,C:C,0)+MATCH(1,INDEX(A:A,MATCH(F414+1,C:C,0)):INDEX(A:A,MATCH(F414+1,C:C,0)+10),0))</f>
        <v>42051</v>
      </c>
    </row>
    <row r="415" spans="1:7" x14ac:dyDescent="0.25">
      <c r="A415" s="175">
        <v>1</v>
      </c>
      <c r="B415" s="175">
        <v>20150212</v>
      </c>
      <c r="C415" s="176">
        <v>42047</v>
      </c>
      <c r="D415" s="13">
        <f>INDEX(C:C,ROW(A414)+MATCH(1,INDEX(A:A,ROW(A415)):INDEX(A:A,ROW(A415)+10),0))</f>
        <v>42047</v>
      </c>
      <c r="E415" s="13">
        <f>INDEX(C:C,MATCH(D415,C:C,0)+MATCH(1,INDEX(A:A,MATCH(D415+1,C:C,0)):INDEX(A:A,MATCH(D415+1,C:C,0)+10),0))</f>
        <v>42048</v>
      </c>
      <c r="F415" s="13">
        <f>INDEX(C:C,MATCH(E415,C:C,0)+MATCH(1,INDEX(A:A,MATCH(E415+1,C:C,0)):INDEX(A:A,MATCH(E415+1,C:C,0)+10),0))</f>
        <v>42051</v>
      </c>
      <c r="G415" s="13">
        <f>INDEX(C:C,MATCH(F415,C:C,0)+MATCH(1,INDEX(A:A,MATCH(F415+1,C:C,0)):INDEX(A:A,MATCH(F415+1,C:C,0)+10),0))</f>
        <v>42052</v>
      </c>
    </row>
    <row r="416" spans="1:7" x14ac:dyDescent="0.25">
      <c r="A416" s="175">
        <v>1</v>
      </c>
      <c r="B416" s="175">
        <v>20150213</v>
      </c>
      <c r="C416" s="176">
        <v>42048</v>
      </c>
      <c r="D416" s="13">
        <f>INDEX(C:C,ROW(A415)+MATCH(1,INDEX(A:A,ROW(A416)):INDEX(A:A,ROW(A416)+10),0))</f>
        <v>42048</v>
      </c>
      <c r="E416" s="13">
        <f>INDEX(C:C,MATCH(D416,C:C,0)+MATCH(1,INDEX(A:A,MATCH(D416+1,C:C,0)):INDEX(A:A,MATCH(D416+1,C:C,0)+10),0))</f>
        <v>42051</v>
      </c>
      <c r="F416" s="13">
        <f>INDEX(C:C,MATCH(E416,C:C,0)+MATCH(1,INDEX(A:A,MATCH(E416+1,C:C,0)):INDEX(A:A,MATCH(E416+1,C:C,0)+10),0))</f>
        <v>42052</v>
      </c>
      <c r="G416" s="13">
        <f>INDEX(C:C,MATCH(F416,C:C,0)+MATCH(1,INDEX(A:A,MATCH(F416+1,C:C,0)):INDEX(A:A,MATCH(F416+1,C:C,0)+10),0))</f>
        <v>42053</v>
      </c>
    </row>
    <row r="417" spans="1:7" x14ac:dyDescent="0.25">
      <c r="A417" s="175">
        <v>0</v>
      </c>
      <c r="B417" s="175">
        <v>20150214</v>
      </c>
      <c r="C417" s="176">
        <v>42049</v>
      </c>
      <c r="D417" s="13">
        <f>INDEX(C:C,ROW(A416)+MATCH(1,INDEX(A:A,ROW(A417)):INDEX(A:A,ROW(A417)+10),0))</f>
        <v>42051</v>
      </c>
      <c r="E417" s="13">
        <f>INDEX(C:C,MATCH(D417,C:C,0)+MATCH(1,INDEX(A:A,MATCH(D417+1,C:C,0)):INDEX(A:A,MATCH(D417+1,C:C,0)+10),0))</f>
        <v>42052</v>
      </c>
      <c r="F417" s="13">
        <f>INDEX(C:C,MATCH(E417,C:C,0)+MATCH(1,INDEX(A:A,MATCH(E417+1,C:C,0)):INDEX(A:A,MATCH(E417+1,C:C,0)+10),0))</f>
        <v>42053</v>
      </c>
      <c r="G417" s="13">
        <f>INDEX(C:C,MATCH(F417,C:C,0)+MATCH(1,INDEX(A:A,MATCH(F417+1,C:C,0)):INDEX(A:A,MATCH(F417+1,C:C,0)+10),0))</f>
        <v>42054</v>
      </c>
    </row>
    <row r="418" spans="1:7" x14ac:dyDescent="0.25">
      <c r="A418" s="175">
        <v>0</v>
      </c>
      <c r="B418" s="175">
        <v>20150215</v>
      </c>
      <c r="C418" s="176">
        <v>42050</v>
      </c>
      <c r="D418" s="13">
        <f>INDEX(C:C,ROW(A417)+MATCH(1,INDEX(A:A,ROW(A418)):INDEX(A:A,ROW(A418)+10),0))</f>
        <v>42051</v>
      </c>
      <c r="E418" s="13">
        <f>INDEX(C:C,MATCH(D418,C:C,0)+MATCH(1,INDEX(A:A,MATCH(D418+1,C:C,0)):INDEX(A:A,MATCH(D418+1,C:C,0)+10),0))</f>
        <v>42052</v>
      </c>
      <c r="F418" s="13">
        <f>INDEX(C:C,MATCH(E418,C:C,0)+MATCH(1,INDEX(A:A,MATCH(E418+1,C:C,0)):INDEX(A:A,MATCH(E418+1,C:C,0)+10),0))</f>
        <v>42053</v>
      </c>
      <c r="G418" s="13">
        <f>INDEX(C:C,MATCH(F418,C:C,0)+MATCH(1,INDEX(A:A,MATCH(F418+1,C:C,0)):INDEX(A:A,MATCH(F418+1,C:C,0)+10),0))</f>
        <v>42054</v>
      </c>
    </row>
    <row r="419" spans="1:7" x14ac:dyDescent="0.25">
      <c r="A419" s="175">
        <v>1</v>
      </c>
      <c r="B419" s="175">
        <v>20150216</v>
      </c>
      <c r="C419" s="176">
        <v>42051</v>
      </c>
      <c r="D419" s="13">
        <f>INDEX(C:C,ROW(A418)+MATCH(1,INDEX(A:A,ROW(A419)):INDEX(A:A,ROW(A419)+10),0))</f>
        <v>42051</v>
      </c>
      <c r="E419" s="13">
        <f>INDEX(C:C,MATCH(D419,C:C,0)+MATCH(1,INDEX(A:A,MATCH(D419+1,C:C,0)):INDEX(A:A,MATCH(D419+1,C:C,0)+10),0))</f>
        <v>42052</v>
      </c>
      <c r="F419" s="13">
        <f>INDEX(C:C,MATCH(E419,C:C,0)+MATCH(1,INDEX(A:A,MATCH(E419+1,C:C,0)):INDEX(A:A,MATCH(E419+1,C:C,0)+10),0))</f>
        <v>42053</v>
      </c>
      <c r="G419" s="13">
        <f>INDEX(C:C,MATCH(F419,C:C,0)+MATCH(1,INDEX(A:A,MATCH(F419+1,C:C,0)):INDEX(A:A,MATCH(F419+1,C:C,0)+10),0))</f>
        <v>42054</v>
      </c>
    </row>
    <row r="420" spans="1:7" x14ac:dyDescent="0.25">
      <c r="A420" s="175">
        <v>1</v>
      </c>
      <c r="B420" s="175">
        <v>20150217</v>
      </c>
      <c r="C420" s="176">
        <v>42052</v>
      </c>
      <c r="D420" s="13">
        <f>INDEX(C:C,ROW(A419)+MATCH(1,INDEX(A:A,ROW(A420)):INDEX(A:A,ROW(A420)+10),0))</f>
        <v>42052</v>
      </c>
      <c r="E420" s="13">
        <f>INDEX(C:C,MATCH(D420,C:C,0)+MATCH(1,INDEX(A:A,MATCH(D420+1,C:C,0)):INDEX(A:A,MATCH(D420+1,C:C,0)+10),0))</f>
        <v>42053</v>
      </c>
      <c r="F420" s="13">
        <f>INDEX(C:C,MATCH(E420,C:C,0)+MATCH(1,INDEX(A:A,MATCH(E420+1,C:C,0)):INDEX(A:A,MATCH(E420+1,C:C,0)+10),0))</f>
        <v>42054</v>
      </c>
      <c r="G420" s="13">
        <f>INDEX(C:C,MATCH(F420,C:C,0)+MATCH(1,INDEX(A:A,MATCH(F420+1,C:C,0)):INDEX(A:A,MATCH(F420+1,C:C,0)+10),0))</f>
        <v>42055</v>
      </c>
    </row>
    <row r="421" spans="1:7" x14ac:dyDescent="0.25">
      <c r="A421" s="175">
        <v>1</v>
      </c>
      <c r="B421" s="175">
        <v>20150218</v>
      </c>
      <c r="C421" s="176">
        <v>42053</v>
      </c>
      <c r="D421" s="13">
        <f>INDEX(C:C,ROW(A420)+MATCH(1,INDEX(A:A,ROW(A421)):INDEX(A:A,ROW(A421)+10),0))</f>
        <v>42053</v>
      </c>
      <c r="E421" s="13">
        <f>INDEX(C:C,MATCH(D421,C:C,0)+MATCH(1,INDEX(A:A,MATCH(D421+1,C:C,0)):INDEX(A:A,MATCH(D421+1,C:C,0)+10),0))</f>
        <v>42054</v>
      </c>
      <c r="F421" s="13">
        <f>INDEX(C:C,MATCH(E421,C:C,0)+MATCH(1,INDEX(A:A,MATCH(E421+1,C:C,0)):INDEX(A:A,MATCH(E421+1,C:C,0)+10),0))</f>
        <v>42055</v>
      </c>
      <c r="G421" s="13">
        <f>INDEX(C:C,MATCH(F421,C:C,0)+MATCH(1,INDEX(A:A,MATCH(F421+1,C:C,0)):INDEX(A:A,MATCH(F421+1,C:C,0)+10),0))</f>
        <v>42058</v>
      </c>
    </row>
    <row r="422" spans="1:7" x14ac:dyDescent="0.25">
      <c r="A422" s="175">
        <v>1</v>
      </c>
      <c r="B422" s="175">
        <v>20150219</v>
      </c>
      <c r="C422" s="176">
        <v>42054</v>
      </c>
      <c r="D422" s="13">
        <f>INDEX(C:C,ROW(A421)+MATCH(1,INDEX(A:A,ROW(A422)):INDEX(A:A,ROW(A422)+10),0))</f>
        <v>42054</v>
      </c>
      <c r="E422" s="13">
        <f>INDEX(C:C,MATCH(D422,C:C,0)+MATCH(1,INDEX(A:A,MATCH(D422+1,C:C,0)):INDEX(A:A,MATCH(D422+1,C:C,0)+10),0))</f>
        <v>42055</v>
      </c>
      <c r="F422" s="13">
        <f>INDEX(C:C,MATCH(E422,C:C,0)+MATCH(1,INDEX(A:A,MATCH(E422+1,C:C,0)):INDEX(A:A,MATCH(E422+1,C:C,0)+10),0))</f>
        <v>42058</v>
      </c>
      <c r="G422" s="13">
        <f>INDEX(C:C,MATCH(F422,C:C,0)+MATCH(1,INDEX(A:A,MATCH(F422+1,C:C,0)):INDEX(A:A,MATCH(F422+1,C:C,0)+10),0))</f>
        <v>42059</v>
      </c>
    </row>
    <row r="423" spans="1:7" x14ac:dyDescent="0.25">
      <c r="A423" s="175">
        <v>1</v>
      </c>
      <c r="B423" s="175">
        <v>20150220</v>
      </c>
      <c r="C423" s="176">
        <v>42055</v>
      </c>
      <c r="D423" s="13">
        <f>INDEX(C:C,ROW(A422)+MATCH(1,INDEX(A:A,ROW(A423)):INDEX(A:A,ROW(A423)+10),0))</f>
        <v>42055</v>
      </c>
      <c r="E423" s="13">
        <f>INDEX(C:C,MATCH(D423,C:C,0)+MATCH(1,INDEX(A:A,MATCH(D423+1,C:C,0)):INDEX(A:A,MATCH(D423+1,C:C,0)+10),0))</f>
        <v>42058</v>
      </c>
      <c r="F423" s="13">
        <f>INDEX(C:C,MATCH(E423,C:C,0)+MATCH(1,INDEX(A:A,MATCH(E423+1,C:C,0)):INDEX(A:A,MATCH(E423+1,C:C,0)+10),0))</f>
        <v>42059</v>
      </c>
      <c r="G423" s="13">
        <f>INDEX(C:C,MATCH(F423,C:C,0)+MATCH(1,INDEX(A:A,MATCH(F423+1,C:C,0)):INDEX(A:A,MATCH(F423+1,C:C,0)+10),0))</f>
        <v>42060</v>
      </c>
    </row>
    <row r="424" spans="1:7" x14ac:dyDescent="0.25">
      <c r="A424" s="175">
        <v>0</v>
      </c>
      <c r="B424" s="175">
        <v>20150221</v>
      </c>
      <c r="C424" s="176">
        <v>42056</v>
      </c>
      <c r="D424" s="13">
        <f>INDEX(C:C,ROW(A423)+MATCH(1,INDEX(A:A,ROW(A424)):INDEX(A:A,ROW(A424)+10),0))</f>
        <v>42058</v>
      </c>
      <c r="E424" s="13">
        <f>INDEX(C:C,MATCH(D424,C:C,0)+MATCH(1,INDEX(A:A,MATCH(D424+1,C:C,0)):INDEX(A:A,MATCH(D424+1,C:C,0)+10),0))</f>
        <v>42059</v>
      </c>
      <c r="F424" s="13">
        <f>INDEX(C:C,MATCH(E424,C:C,0)+MATCH(1,INDEX(A:A,MATCH(E424+1,C:C,0)):INDEX(A:A,MATCH(E424+1,C:C,0)+10),0))</f>
        <v>42060</v>
      </c>
      <c r="G424" s="13">
        <f>INDEX(C:C,MATCH(F424,C:C,0)+MATCH(1,INDEX(A:A,MATCH(F424+1,C:C,0)):INDEX(A:A,MATCH(F424+1,C:C,0)+10),0))</f>
        <v>42061</v>
      </c>
    </row>
    <row r="425" spans="1:7" x14ac:dyDescent="0.25">
      <c r="A425" s="175">
        <v>0</v>
      </c>
      <c r="B425" s="175">
        <v>20150222</v>
      </c>
      <c r="C425" s="176">
        <v>42057</v>
      </c>
      <c r="D425" s="13">
        <f>INDEX(C:C,ROW(A424)+MATCH(1,INDEX(A:A,ROW(A425)):INDEX(A:A,ROW(A425)+10),0))</f>
        <v>42058</v>
      </c>
      <c r="E425" s="13">
        <f>INDEX(C:C,MATCH(D425,C:C,0)+MATCH(1,INDEX(A:A,MATCH(D425+1,C:C,0)):INDEX(A:A,MATCH(D425+1,C:C,0)+10),0))</f>
        <v>42059</v>
      </c>
      <c r="F425" s="13">
        <f>INDEX(C:C,MATCH(E425,C:C,0)+MATCH(1,INDEX(A:A,MATCH(E425+1,C:C,0)):INDEX(A:A,MATCH(E425+1,C:C,0)+10),0))</f>
        <v>42060</v>
      </c>
      <c r="G425" s="13">
        <f>INDEX(C:C,MATCH(F425,C:C,0)+MATCH(1,INDEX(A:A,MATCH(F425+1,C:C,0)):INDEX(A:A,MATCH(F425+1,C:C,0)+10),0))</f>
        <v>42061</v>
      </c>
    </row>
    <row r="426" spans="1:7" x14ac:dyDescent="0.25">
      <c r="A426" s="175">
        <v>1</v>
      </c>
      <c r="B426" s="175">
        <v>20150223</v>
      </c>
      <c r="C426" s="176">
        <v>42058</v>
      </c>
      <c r="D426" s="13">
        <f>INDEX(C:C,ROW(A425)+MATCH(1,INDEX(A:A,ROW(A426)):INDEX(A:A,ROW(A426)+10),0))</f>
        <v>42058</v>
      </c>
      <c r="E426" s="13">
        <f>INDEX(C:C,MATCH(D426,C:C,0)+MATCH(1,INDEX(A:A,MATCH(D426+1,C:C,0)):INDEX(A:A,MATCH(D426+1,C:C,0)+10),0))</f>
        <v>42059</v>
      </c>
      <c r="F426" s="13">
        <f>INDEX(C:C,MATCH(E426,C:C,0)+MATCH(1,INDEX(A:A,MATCH(E426+1,C:C,0)):INDEX(A:A,MATCH(E426+1,C:C,0)+10),0))</f>
        <v>42060</v>
      </c>
      <c r="G426" s="13">
        <f>INDEX(C:C,MATCH(F426,C:C,0)+MATCH(1,INDEX(A:A,MATCH(F426+1,C:C,0)):INDEX(A:A,MATCH(F426+1,C:C,0)+10),0))</f>
        <v>42061</v>
      </c>
    </row>
    <row r="427" spans="1:7" x14ac:dyDescent="0.25">
      <c r="A427" s="175">
        <v>1</v>
      </c>
      <c r="B427" s="175">
        <v>20150224</v>
      </c>
      <c r="C427" s="176">
        <v>42059</v>
      </c>
      <c r="D427" s="13">
        <f>INDEX(C:C,ROW(A426)+MATCH(1,INDEX(A:A,ROW(A427)):INDEX(A:A,ROW(A427)+10),0))</f>
        <v>42059</v>
      </c>
      <c r="E427" s="13">
        <f>INDEX(C:C,MATCH(D427,C:C,0)+MATCH(1,INDEX(A:A,MATCH(D427+1,C:C,0)):INDEX(A:A,MATCH(D427+1,C:C,0)+10),0))</f>
        <v>42060</v>
      </c>
      <c r="F427" s="13">
        <f>INDEX(C:C,MATCH(E427,C:C,0)+MATCH(1,INDEX(A:A,MATCH(E427+1,C:C,0)):INDEX(A:A,MATCH(E427+1,C:C,0)+10),0))</f>
        <v>42061</v>
      </c>
      <c r="G427" s="13">
        <f>INDEX(C:C,MATCH(F427,C:C,0)+MATCH(1,INDEX(A:A,MATCH(F427+1,C:C,0)):INDEX(A:A,MATCH(F427+1,C:C,0)+10),0))</f>
        <v>42062</v>
      </c>
    </row>
    <row r="428" spans="1:7" x14ac:dyDescent="0.25">
      <c r="A428" s="175">
        <v>1</v>
      </c>
      <c r="B428" s="175">
        <v>20150225</v>
      </c>
      <c r="C428" s="176">
        <v>42060</v>
      </c>
      <c r="D428" s="13">
        <f>INDEX(C:C,ROW(A427)+MATCH(1,INDEX(A:A,ROW(A428)):INDEX(A:A,ROW(A428)+10),0))</f>
        <v>42060</v>
      </c>
      <c r="E428" s="13">
        <f>INDEX(C:C,MATCH(D428,C:C,0)+MATCH(1,INDEX(A:A,MATCH(D428+1,C:C,0)):INDEX(A:A,MATCH(D428+1,C:C,0)+10),0))</f>
        <v>42061</v>
      </c>
      <c r="F428" s="13">
        <f>INDEX(C:C,MATCH(E428,C:C,0)+MATCH(1,INDEX(A:A,MATCH(E428+1,C:C,0)):INDEX(A:A,MATCH(E428+1,C:C,0)+10),0))</f>
        <v>42062</v>
      </c>
      <c r="G428" s="13">
        <f>INDEX(C:C,MATCH(F428,C:C,0)+MATCH(1,INDEX(A:A,MATCH(F428+1,C:C,0)):INDEX(A:A,MATCH(F428+1,C:C,0)+10),0))</f>
        <v>42065</v>
      </c>
    </row>
    <row r="429" spans="1:7" x14ac:dyDescent="0.25">
      <c r="A429" s="175">
        <v>1</v>
      </c>
      <c r="B429" s="175">
        <v>20150226</v>
      </c>
      <c r="C429" s="176">
        <v>42061</v>
      </c>
      <c r="D429" s="13">
        <f>INDEX(C:C,ROW(A428)+MATCH(1,INDEX(A:A,ROW(A429)):INDEX(A:A,ROW(A429)+10),0))</f>
        <v>42061</v>
      </c>
      <c r="E429" s="13">
        <f>INDEX(C:C,MATCH(D429,C:C,0)+MATCH(1,INDEX(A:A,MATCH(D429+1,C:C,0)):INDEX(A:A,MATCH(D429+1,C:C,0)+10),0))</f>
        <v>42062</v>
      </c>
      <c r="F429" s="13">
        <f>INDEX(C:C,MATCH(E429,C:C,0)+MATCH(1,INDEX(A:A,MATCH(E429+1,C:C,0)):INDEX(A:A,MATCH(E429+1,C:C,0)+10),0))</f>
        <v>42065</v>
      </c>
      <c r="G429" s="13">
        <f>INDEX(C:C,MATCH(F429,C:C,0)+MATCH(1,INDEX(A:A,MATCH(F429+1,C:C,0)):INDEX(A:A,MATCH(F429+1,C:C,0)+10),0))</f>
        <v>42066</v>
      </c>
    </row>
    <row r="430" spans="1:7" x14ac:dyDescent="0.25">
      <c r="A430" s="175">
        <v>1</v>
      </c>
      <c r="B430" s="175">
        <v>20150227</v>
      </c>
      <c r="C430" s="176">
        <v>42062</v>
      </c>
      <c r="D430" s="13">
        <f>INDEX(C:C,ROW(A429)+MATCH(1,INDEX(A:A,ROW(A430)):INDEX(A:A,ROW(A430)+10),0))</f>
        <v>42062</v>
      </c>
      <c r="E430" s="13">
        <f>INDEX(C:C,MATCH(D430,C:C,0)+MATCH(1,INDEX(A:A,MATCH(D430+1,C:C,0)):INDEX(A:A,MATCH(D430+1,C:C,0)+10),0))</f>
        <v>42065</v>
      </c>
      <c r="F430" s="13">
        <f>INDEX(C:C,MATCH(E430,C:C,0)+MATCH(1,INDEX(A:A,MATCH(E430+1,C:C,0)):INDEX(A:A,MATCH(E430+1,C:C,0)+10),0))</f>
        <v>42066</v>
      </c>
      <c r="G430" s="13">
        <f>INDEX(C:C,MATCH(F430,C:C,0)+MATCH(1,INDEX(A:A,MATCH(F430+1,C:C,0)):INDEX(A:A,MATCH(F430+1,C:C,0)+10),0))</f>
        <v>42067</v>
      </c>
    </row>
    <row r="431" spans="1:7" x14ac:dyDescent="0.25">
      <c r="A431" s="175">
        <v>0</v>
      </c>
      <c r="B431" s="175">
        <v>20150228</v>
      </c>
      <c r="C431" s="176">
        <v>42063</v>
      </c>
      <c r="D431" s="13">
        <f>INDEX(C:C,ROW(A430)+MATCH(1,INDEX(A:A,ROW(A431)):INDEX(A:A,ROW(A431)+10),0))</f>
        <v>42065</v>
      </c>
      <c r="E431" s="13">
        <f>INDEX(C:C,MATCH(D431,C:C,0)+MATCH(1,INDEX(A:A,MATCH(D431+1,C:C,0)):INDEX(A:A,MATCH(D431+1,C:C,0)+10),0))</f>
        <v>42066</v>
      </c>
      <c r="F431" s="13">
        <f>INDEX(C:C,MATCH(E431,C:C,0)+MATCH(1,INDEX(A:A,MATCH(E431+1,C:C,0)):INDEX(A:A,MATCH(E431+1,C:C,0)+10),0))</f>
        <v>42067</v>
      </c>
      <c r="G431" s="13">
        <f>INDEX(C:C,MATCH(F431,C:C,0)+MATCH(1,INDEX(A:A,MATCH(F431+1,C:C,0)):INDEX(A:A,MATCH(F431+1,C:C,0)+10),0))</f>
        <v>42068</v>
      </c>
    </row>
    <row r="432" spans="1:7" x14ac:dyDescent="0.25">
      <c r="A432" s="175">
        <v>0</v>
      </c>
      <c r="B432" s="175">
        <v>20150301</v>
      </c>
      <c r="C432" s="176">
        <v>42064</v>
      </c>
      <c r="D432" s="13">
        <f>INDEX(C:C,ROW(A431)+MATCH(1,INDEX(A:A,ROW(A432)):INDEX(A:A,ROW(A432)+10),0))</f>
        <v>42065</v>
      </c>
      <c r="E432" s="13">
        <f>INDEX(C:C,MATCH(D432,C:C,0)+MATCH(1,INDEX(A:A,MATCH(D432+1,C:C,0)):INDEX(A:A,MATCH(D432+1,C:C,0)+10),0))</f>
        <v>42066</v>
      </c>
      <c r="F432" s="13">
        <f>INDEX(C:C,MATCH(E432,C:C,0)+MATCH(1,INDEX(A:A,MATCH(E432+1,C:C,0)):INDEX(A:A,MATCH(E432+1,C:C,0)+10),0))</f>
        <v>42067</v>
      </c>
      <c r="G432" s="13">
        <f>INDEX(C:C,MATCH(F432,C:C,0)+MATCH(1,INDEX(A:A,MATCH(F432+1,C:C,0)):INDEX(A:A,MATCH(F432+1,C:C,0)+10),0))</f>
        <v>42068</v>
      </c>
    </row>
    <row r="433" spans="1:7" x14ac:dyDescent="0.25">
      <c r="A433" s="175">
        <v>1</v>
      </c>
      <c r="B433" s="175">
        <v>20150302</v>
      </c>
      <c r="C433" s="176">
        <v>42065</v>
      </c>
      <c r="D433" s="13">
        <f>INDEX(C:C,ROW(A432)+MATCH(1,INDEX(A:A,ROW(A433)):INDEX(A:A,ROW(A433)+10),0))</f>
        <v>42065</v>
      </c>
      <c r="E433" s="13">
        <f>INDEX(C:C,MATCH(D433,C:C,0)+MATCH(1,INDEX(A:A,MATCH(D433+1,C:C,0)):INDEX(A:A,MATCH(D433+1,C:C,0)+10),0))</f>
        <v>42066</v>
      </c>
      <c r="F433" s="13">
        <f>INDEX(C:C,MATCH(E433,C:C,0)+MATCH(1,INDEX(A:A,MATCH(E433+1,C:C,0)):INDEX(A:A,MATCH(E433+1,C:C,0)+10),0))</f>
        <v>42067</v>
      </c>
      <c r="G433" s="13">
        <f>INDEX(C:C,MATCH(F433,C:C,0)+MATCH(1,INDEX(A:A,MATCH(F433+1,C:C,0)):INDEX(A:A,MATCH(F433+1,C:C,0)+10),0))</f>
        <v>42068</v>
      </c>
    </row>
    <row r="434" spans="1:7" x14ac:dyDescent="0.25">
      <c r="A434" s="175">
        <v>1</v>
      </c>
      <c r="B434" s="175">
        <v>20150303</v>
      </c>
      <c r="C434" s="176">
        <v>42066</v>
      </c>
      <c r="D434" s="13">
        <f>INDEX(C:C,ROW(A433)+MATCH(1,INDEX(A:A,ROW(A434)):INDEX(A:A,ROW(A434)+10),0))</f>
        <v>42066</v>
      </c>
      <c r="E434" s="13">
        <f>INDEX(C:C,MATCH(D434,C:C,0)+MATCH(1,INDEX(A:A,MATCH(D434+1,C:C,0)):INDEX(A:A,MATCH(D434+1,C:C,0)+10),0))</f>
        <v>42067</v>
      </c>
      <c r="F434" s="13">
        <f>INDEX(C:C,MATCH(E434,C:C,0)+MATCH(1,INDEX(A:A,MATCH(E434+1,C:C,0)):INDEX(A:A,MATCH(E434+1,C:C,0)+10),0))</f>
        <v>42068</v>
      </c>
      <c r="G434" s="13">
        <f>INDEX(C:C,MATCH(F434,C:C,0)+MATCH(1,INDEX(A:A,MATCH(F434+1,C:C,0)):INDEX(A:A,MATCH(F434+1,C:C,0)+10),0))</f>
        <v>42069</v>
      </c>
    </row>
    <row r="435" spans="1:7" x14ac:dyDescent="0.25">
      <c r="A435" s="175">
        <v>1</v>
      </c>
      <c r="B435" s="175">
        <v>20150304</v>
      </c>
      <c r="C435" s="176">
        <v>42067</v>
      </c>
      <c r="D435" s="13">
        <f>INDEX(C:C,ROW(A434)+MATCH(1,INDEX(A:A,ROW(A435)):INDEX(A:A,ROW(A435)+10),0))</f>
        <v>42067</v>
      </c>
      <c r="E435" s="13">
        <f>INDEX(C:C,MATCH(D435,C:C,0)+MATCH(1,INDEX(A:A,MATCH(D435+1,C:C,0)):INDEX(A:A,MATCH(D435+1,C:C,0)+10),0))</f>
        <v>42068</v>
      </c>
      <c r="F435" s="13">
        <f>INDEX(C:C,MATCH(E435,C:C,0)+MATCH(1,INDEX(A:A,MATCH(E435+1,C:C,0)):INDEX(A:A,MATCH(E435+1,C:C,0)+10),0))</f>
        <v>42069</v>
      </c>
      <c r="G435" s="13">
        <f>INDEX(C:C,MATCH(F435,C:C,0)+MATCH(1,INDEX(A:A,MATCH(F435+1,C:C,0)):INDEX(A:A,MATCH(F435+1,C:C,0)+10),0))</f>
        <v>42072</v>
      </c>
    </row>
    <row r="436" spans="1:7" x14ac:dyDescent="0.25">
      <c r="A436" s="175">
        <v>1</v>
      </c>
      <c r="B436" s="175">
        <v>20150305</v>
      </c>
      <c r="C436" s="176">
        <v>42068</v>
      </c>
      <c r="D436" s="13">
        <f>INDEX(C:C,ROW(A435)+MATCH(1,INDEX(A:A,ROW(A436)):INDEX(A:A,ROW(A436)+10),0))</f>
        <v>42068</v>
      </c>
      <c r="E436" s="13">
        <f>INDEX(C:C,MATCH(D436,C:C,0)+MATCH(1,INDEX(A:A,MATCH(D436+1,C:C,0)):INDEX(A:A,MATCH(D436+1,C:C,0)+10),0))</f>
        <v>42069</v>
      </c>
      <c r="F436" s="13">
        <f>INDEX(C:C,MATCH(E436,C:C,0)+MATCH(1,INDEX(A:A,MATCH(E436+1,C:C,0)):INDEX(A:A,MATCH(E436+1,C:C,0)+10),0))</f>
        <v>42072</v>
      </c>
      <c r="G436" s="13">
        <f>INDEX(C:C,MATCH(F436,C:C,0)+MATCH(1,INDEX(A:A,MATCH(F436+1,C:C,0)):INDEX(A:A,MATCH(F436+1,C:C,0)+10),0))</f>
        <v>42073</v>
      </c>
    </row>
    <row r="437" spans="1:7" x14ac:dyDescent="0.25">
      <c r="A437" s="175">
        <v>1</v>
      </c>
      <c r="B437" s="175">
        <v>20150306</v>
      </c>
      <c r="C437" s="176">
        <v>42069</v>
      </c>
      <c r="D437" s="13">
        <f>INDEX(C:C,ROW(A436)+MATCH(1,INDEX(A:A,ROW(A437)):INDEX(A:A,ROW(A437)+10),0))</f>
        <v>42069</v>
      </c>
      <c r="E437" s="13">
        <f>INDEX(C:C,MATCH(D437,C:C,0)+MATCH(1,INDEX(A:A,MATCH(D437+1,C:C,0)):INDEX(A:A,MATCH(D437+1,C:C,0)+10),0))</f>
        <v>42072</v>
      </c>
      <c r="F437" s="13">
        <f>INDEX(C:C,MATCH(E437,C:C,0)+MATCH(1,INDEX(A:A,MATCH(E437+1,C:C,0)):INDEX(A:A,MATCH(E437+1,C:C,0)+10),0))</f>
        <v>42073</v>
      </c>
      <c r="G437" s="13">
        <f>INDEX(C:C,MATCH(F437,C:C,0)+MATCH(1,INDEX(A:A,MATCH(F437+1,C:C,0)):INDEX(A:A,MATCH(F437+1,C:C,0)+10),0))</f>
        <v>42074</v>
      </c>
    </row>
    <row r="438" spans="1:7" x14ac:dyDescent="0.25">
      <c r="A438" s="175">
        <v>0</v>
      </c>
      <c r="B438" s="175">
        <v>20150307</v>
      </c>
      <c r="C438" s="176">
        <v>42070</v>
      </c>
      <c r="D438" s="13">
        <f>INDEX(C:C,ROW(A437)+MATCH(1,INDEX(A:A,ROW(A438)):INDEX(A:A,ROW(A438)+10),0))</f>
        <v>42072</v>
      </c>
      <c r="E438" s="13">
        <f>INDEX(C:C,MATCH(D438,C:C,0)+MATCH(1,INDEX(A:A,MATCH(D438+1,C:C,0)):INDEX(A:A,MATCH(D438+1,C:C,0)+10),0))</f>
        <v>42073</v>
      </c>
      <c r="F438" s="13">
        <f>INDEX(C:C,MATCH(E438,C:C,0)+MATCH(1,INDEX(A:A,MATCH(E438+1,C:C,0)):INDEX(A:A,MATCH(E438+1,C:C,0)+10),0))</f>
        <v>42074</v>
      </c>
      <c r="G438" s="13">
        <f>INDEX(C:C,MATCH(F438,C:C,0)+MATCH(1,INDEX(A:A,MATCH(F438+1,C:C,0)):INDEX(A:A,MATCH(F438+1,C:C,0)+10),0))</f>
        <v>42075</v>
      </c>
    </row>
    <row r="439" spans="1:7" x14ac:dyDescent="0.25">
      <c r="A439" s="175">
        <v>0</v>
      </c>
      <c r="B439" s="175">
        <v>20150308</v>
      </c>
      <c r="C439" s="176">
        <v>42071</v>
      </c>
      <c r="D439" s="13">
        <f>INDEX(C:C,ROW(A438)+MATCH(1,INDEX(A:A,ROW(A439)):INDEX(A:A,ROW(A439)+10),0))</f>
        <v>42072</v>
      </c>
      <c r="E439" s="13">
        <f>INDEX(C:C,MATCH(D439,C:C,0)+MATCH(1,INDEX(A:A,MATCH(D439+1,C:C,0)):INDEX(A:A,MATCH(D439+1,C:C,0)+10),0))</f>
        <v>42073</v>
      </c>
      <c r="F439" s="13">
        <f>INDEX(C:C,MATCH(E439,C:C,0)+MATCH(1,INDEX(A:A,MATCH(E439+1,C:C,0)):INDEX(A:A,MATCH(E439+1,C:C,0)+10),0))</f>
        <v>42074</v>
      </c>
      <c r="G439" s="13">
        <f>INDEX(C:C,MATCH(F439,C:C,0)+MATCH(1,INDEX(A:A,MATCH(F439+1,C:C,0)):INDEX(A:A,MATCH(F439+1,C:C,0)+10),0))</f>
        <v>42075</v>
      </c>
    </row>
    <row r="440" spans="1:7" x14ac:dyDescent="0.25">
      <c r="A440" s="175">
        <v>1</v>
      </c>
      <c r="B440" s="175">
        <v>20150309</v>
      </c>
      <c r="C440" s="176">
        <v>42072</v>
      </c>
      <c r="D440" s="13">
        <f>INDEX(C:C,ROW(A439)+MATCH(1,INDEX(A:A,ROW(A440)):INDEX(A:A,ROW(A440)+10),0))</f>
        <v>42072</v>
      </c>
      <c r="E440" s="13">
        <f>INDEX(C:C,MATCH(D440,C:C,0)+MATCH(1,INDEX(A:A,MATCH(D440+1,C:C,0)):INDEX(A:A,MATCH(D440+1,C:C,0)+10),0))</f>
        <v>42073</v>
      </c>
      <c r="F440" s="13">
        <f>INDEX(C:C,MATCH(E440,C:C,0)+MATCH(1,INDEX(A:A,MATCH(E440+1,C:C,0)):INDEX(A:A,MATCH(E440+1,C:C,0)+10),0))</f>
        <v>42074</v>
      </c>
      <c r="G440" s="13">
        <f>INDEX(C:C,MATCH(F440,C:C,0)+MATCH(1,INDEX(A:A,MATCH(F440+1,C:C,0)):INDEX(A:A,MATCH(F440+1,C:C,0)+10),0))</f>
        <v>42075</v>
      </c>
    </row>
    <row r="441" spans="1:7" x14ac:dyDescent="0.25">
      <c r="A441" s="175">
        <v>1</v>
      </c>
      <c r="B441" s="175">
        <v>20150310</v>
      </c>
      <c r="C441" s="176">
        <v>42073</v>
      </c>
      <c r="D441" s="13">
        <f>INDEX(C:C,ROW(A440)+MATCH(1,INDEX(A:A,ROW(A441)):INDEX(A:A,ROW(A441)+10),0))</f>
        <v>42073</v>
      </c>
      <c r="E441" s="13">
        <f>INDEX(C:C,MATCH(D441,C:C,0)+MATCH(1,INDEX(A:A,MATCH(D441+1,C:C,0)):INDEX(A:A,MATCH(D441+1,C:C,0)+10),0))</f>
        <v>42074</v>
      </c>
      <c r="F441" s="13">
        <f>INDEX(C:C,MATCH(E441,C:C,0)+MATCH(1,INDEX(A:A,MATCH(E441+1,C:C,0)):INDEX(A:A,MATCH(E441+1,C:C,0)+10),0))</f>
        <v>42075</v>
      </c>
      <c r="G441" s="13">
        <f>INDEX(C:C,MATCH(F441,C:C,0)+MATCH(1,INDEX(A:A,MATCH(F441+1,C:C,0)):INDEX(A:A,MATCH(F441+1,C:C,0)+10),0))</f>
        <v>42076</v>
      </c>
    </row>
    <row r="442" spans="1:7" x14ac:dyDescent="0.25">
      <c r="A442" s="175">
        <v>1</v>
      </c>
      <c r="B442" s="175">
        <v>20150311</v>
      </c>
      <c r="C442" s="176">
        <v>42074</v>
      </c>
      <c r="D442" s="13">
        <f>INDEX(C:C,ROW(A441)+MATCH(1,INDEX(A:A,ROW(A442)):INDEX(A:A,ROW(A442)+10),0))</f>
        <v>42074</v>
      </c>
      <c r="E442" s="13">
        <f>INDEX(C:C,MATCH(D442,C:C,0)+MATCH(1,INDEX(A:A,MATCH(D442+1,C:C,0)):INDEX(A:A,MATCH(D442+1,C:C,0)+10),0))</f>
        <v>42075</v>
      </c>
      <c r="F442" s="13">
        <f>INDEX(C:C,MATCH(E442,C:C,0)+MATCH(1,INDEX(A:A,MATCH(E442+1,C:C,0)):INDEX(A:A,MATCH(E442+1,C:C,0)+10),0))</f>
        <v>42076</v>
      </c>
      <c r="G442" s="13">
        <f>INDEX(C:C,MATCH(F442,C:C,0)+MATCH(1,INDEX(A:A,MATCH(F442+1,C:C,0)):INDEX(A:A,MATCH(F442+1,C:C,0)+10),0))</f>
        <v>42079</v>
      </c>
    </row>
    <row r="443" spans="1:7" x14ac:dyDescent="0.25">
      <c r="A443" s="175">
        <v>1</v>
      </c>
      <c r="B443" s="175">
        <v>20150312</v>
      </c>
      <c r="C443" s="176">
        <v>42075</v>
      </c>
      <c r="D443" s="13">
        <f>INDEX(C:C,ROW(A442)+MATCH(1,INDEX(A:A,ROW(A443)):INDEX(A:A,ROW(A443)+10),0))</f>
        <v>42075</v>
      </c>
      <c r="E443" s="13">
        <f>INDEX(C:C,MATCH(D443,C:C,0)+MATCH(1,INDEX(A:A,MATCH(D443+1,C:C,0)):INDEX(A:A,MATCH(D443+1,C:C,0)+10),0))</f>
        <v>42076</v>
      </c>
      <c r="F443" s="13">
        <f>INDEX(C:C,MATCH(E443,C:C,0)+MATCH(1,INDEX(A:A,MATCH(E443+1,C:C,0)):INDEX(A:A,MATCH(E443+1,C:C,0)+10),0))</f>
        <v>42079</v>
      </c>
      <c r="G443" s="13">
        <f>INDEX(C:C,MATCH(F443,C:C,0)+MATCH(1,INDEX(A:A,MATCH(F443+1,C:C,0)):INDEX(A:A,MATCH(F443+1,C:C,0)+10),0))</f>
        <v>42080</v>
      </c>
    </row>
    <row r="444" spans="1:7" x14ac:dyDescent="0.25">
      <c r="A444" s="175">
        <v>1</v>
      </c>
      <c r="B444" s="175">
        <v>20150313</v>
      </c>
      <c r="C444" s="176">
        <v>42076</v>
      </c>
      <c r="D444" s="13">
        <f>INDEX(C:C,ROW(A443)+MATCH(1,INDEX(A:A,ROW(A444)):INDEX(A:A,ROW(A444)+10),0))</f>
        <v>42076</v>
      </c>
      <c r="E444" s="13">
        <f>INDEX(C:C,MATCH(D444,C:C,0)+MATCH(1,INDEX(A:A,MATCH(D444+1,C:C,0)):INDEX(A:A,MATCH(D444+1,C:C,0)+10),0))</f>
        <v>42079</v>
      </c>
      <c r="F444" s="13">
        <f>INDEX(C:C,MATCH(E444,C:C,0)+MATCH(1,INDEX(A:A,MATCH(E444+1,C:C,0)):INDEX(A:A,MATCH(E444+1,C:C,0)+10),0))</f>
        <v>42080</v>
      </c>
      <c r="G444" s="13">
        <f>INDEX(C:C,MATCH(F444,C:C,0)+MATCH(1,INDEX(A:A,MATCH(F444+1,C:C,0)):INDEX(A:A,MATCH(F444+1,C:C,0)+10),0))</f>
        <v>42081</v>
      </c>
    </row>
    <row r="445" spans="1:7" x14ac:dyDescent="0.25">
      <c r="A445" s="175">
        <v>0</v>
      </c>
      <c r="B445" s="175">
        <v>20150314</v>
      </c>
      <c r="C445" s="176">
        <v>42077</v>
      </c>
      <c r="D445" s="13">
        <f>INDEX(C:C,ROW(A444)+MATCH(1,INDEX(A:A,ROW(A445)):INDEX(A:A,ROW(A445)+10),0))</f>
        <v>42079</v>
      </c>
      <c r="E445" s="13">
        <f>INDEX(C:C,MATCH(D445,C:C,0)+MATCH(1,INDEX(A:A,MATCH(D445+1,C:C,0)):INDEX(A:A,MATCH(D445+1,C:C,0)+10),0))</f>
        <v>42080</v>
      </c>
      <c r="F445" s="13">
        <f>INDEX(C:C,MATCH(E445,C:C,0)+MATCH(1,INDEX(A:A,MATCH(E445+1,C:C,0)):INDEX(A:A,MATCH(E445+1,C:C,0)+10),0))</f>
        <v>42081</v>
      </c>
      <c r="G445" s="13">
        <f>INDEX(C:C,MATCH(F445,C:C,0)+MATCH(1,INDEX(A:A,MATCH(F445+1,C:C,0)):INDEX(A:A,MATCH(F445+1,C:C,0)+10),0))</f>
        <v>42082</v>
      </c>
    </row>
    <row r="446" spans="1:7" x14ac:dyDescent="0.25">
      <c r="A446" s="175">
        <v>0</v>
      </c>
      <c r="B446" s="175">
        <v>20150315</v>
      </c>
      <c r="C446" s="176">
        <v>42078</v>
      </c>
      <c r="D446" s="13">
        <f>INDEX(C:C,ROW(A445)+MATCH(1,INDEX(A:A,ROW(A446)):INDEX(A:A,ROW(A446)+10),0))</f>
        <v>42079</v>
      </c>
      <c r="E446" s="13">
        <f>INDEX(C:C,MATCH(D446,C:C,0)+MATCH(1,INDEX(A:A,MATCH(D446+1,C:C,0)):INDEX(A:A,MATCH(D446+1,C:C,0)+10),0))</f>
        <v>42080</v>
      </c>
      <c r="F446" s="13">
        <f>INDEX(C:C,MATCH(E446,C:C,0)+MATCH(1,INDEX(A:A,MATCH(E446+1,C:C,0)):INDEX(A:A,MATCH(E446+1,C:C,0)+10),0))</f>
        <v>42081</v>
      </c>
      <c r="G446" s="13">
        <f>INDEX(C:C,MATCH(F446,C:C,0)+MATCH(1,INDEX(A:A,MATCH(F446+1,C:C,0)):INDEX(A:A,MATCH(F446+1,C:C,0)+10),0))</f>
        <v>42082</v>
      </c>
    </row>
    <row r="447" spans="1:7" x14ac:dyDescent="0.25">
      <c r="A447" s="175">
        <v>1</v>
      </c>
      <c r="B447" s="175">
        <v>20150316</v>
      </c>
      <c r="C447" s="176">
        <v>42079</v>
      </c>
      <c r="D447" s="13">
        <f>INDEX(C:C,ROW(A446)+MATCH(1,INDEX(A:A,ROW(A447)):INDEX(A:A,ROW(A447)+10),0))</f>
        <v>42079</v>
      </c>
      <c r="E447" s="13">
        <f>INDEX(C:C,MATCH(D447,C:C,0)+MATCH(1,INDEX(A:A,MATCH(D447+1,C:C,0)):INDEX(A:A,MATCH(D447+1,C:C,0)+10),0))</f>
        <v>42080</v>
      </c>
      <c r="F447" s="13">
        <f>INDEX(C:C,MATCH(E447,C:C,0)+MATCH(1,INDEX(A:A,MATCH(E447+1,C:C,0)):INDEX(A:A,MATCH(E447+1,C:C,0)+10),0))</f>
        <v>42081</v>
      </c>
      <c r="G447" s="13">
        <f>INDEX(C:C,MATCH(F447,C:C,0)+MATCH(1,INDEX(A:A,MATCH(F447+1,C:C,0)):INDEX(A:A,MATCH(F447+1,C:C,0)+10),0))</f>
        <v>42082</v>
      </c>
    </row>
    <row r="448" spans="1:7" x14ac:dyDescent="0.25">
      <c r="A448" s="175">
        <v>1</v>
      </c>
      <c r="B448" s="175">
        <v>20150317</v>
      </c>
      <c r="C448" s="176">
        <v>42080</v>
      </c>
      <c r="D448" s="13">
        <f>INDEX(C:C,ROW(A447)+MATCH(1,INDEX(A:A,ROW(A448)):INDEX(A:A,ROW(A448)+10),0))</f>
        <v>42080</v>
      </c>
      <c r="E448" s="13">
        <f>INDEX(C:C,MATCH(D448,C:C,0)+MATCH(1,INDEX(A:A,MATCH(D448+1,C:C,0)):INDEX(A:A,MATCH(D448+1,C:C,0)+10),0))</f>
        <v>42081</v>
      </c>
      <c r="F448" s="13">
        <f>INDEX(C:C,MATCH(E448,C:C,0)+MATCH(1,INDEX(A:A,MATCH(E448+1,C:C,0)):INDEX(A:A,MATCH(E448+1,C:C,0)+10),0))</f>
        <v>42082</v>
      </c>
      <c r="G448" s="13">
        <f>INDEX(C:C,MATCH(F448,C:C,0)+MATCH(1,INDEX(A:A,MATCH(F448+1,C:C,0)):INDEX(A:A,MATCH(F448+1,C:C,0)+10),0))</f>
        <v>42083</v>
      </c>
    </row>
    <row r="449" spans="1:7" x14ac:dyDescent="0.25">
      <c r="A449" s="175">
        <v>1</v>
      </c>
      <c r="B449" s="175">
        <v>20150318</v>
      </c>
      <c r="C449" s="176">
        <v>42081</v>
      </c>
      <c r="D449" s="13">
        <f>INDEX(C:C,ROW(A448)+MATCH(1,INDEX(A:A,ROW(A449)):INDEX(A:A,ROW(A449)+10),0))</f>
        <v>42081</v>
      </c>
      <c r="E449" s="13">
        <f>INDEX(C:C,MATCH(D449,C:C,0)+MATCH(1,INDEX(A:A,MATCH(D449+1,C:C,0)):INDEX(A:A,MATCH(D449+1,C:C,0)+10),0))</f>
        <v>42082</v>
      </c>
      <c r="F449" s="13">
        <f>INDEX(C:C,MATCH(E449,C:C,0)+MATCH(1,INDEX(A:A,MATCH(E449+1,C:C,0)):INDEX(A:A,MATCH(E449+1,C:C,0)+10),0))</f>
        <v>42083</v>
      </c>
      <c r="G449" s="13">
        <f>INDEX(C:C,MATCH(F449,C:C,0)+MATCH(1,INDEX(A:A,MATCH(F449+1,C:C,0)):INDEX(A:A,MATCH(F449+1,C:C,0)+10),0))</f>
        <v>42086</v>
      </c>
    </row>
    <row r="450" spans="1:7" x14ac:dyDescent="0.25">
      <c r="A450" s="175">
        <v>1</v>
      </c>
      <c r="B450" s="175">
        <v>20150319</v>
      </c>
      <c r="C450" s="176">
        <v>42082</v>
      </c>
      <c r="D450" s="13">
        <f>INDEX(C:C,ROW(A449)+MATCH(1,INDEX(A:A,ROW(A450)):INDEX(A:A,ROW(A450)+10),0))</f>
        <v>42082</v>
      </c>
      <c r="E450" s="13">
        <f>INDEX(C:C,MATCH(D450,C:C,0)+MATCH(1,INDEX(A:A,MATCH(D450+1,C:C,0)):INDEX(A:A,MATCH(D450+1,C:C,0)+10),0))</f>
        <v>42083</v>
      </c>
      <c r="F450" s="13">
        <f>INDEX(C:C,MATCH(E450,C:C,0)+MATCH(1,INDEX(A:A,MATCH(E450+1,C:C,0)):INDEX(A:A,MATCH(E450+1,C:C,0)+10),0))</f>
        <v>42086</v>
      </c>
      <c r="G450" s="13">
        <f>INDEX(C:C,MATCH(F450,C:C,0)+MATCH(1,INDEX(A:A,MATCH(F450+1,C:C,0)):INDEX(A:A,MATCH(F450+1,C:C,0)+10),0))</f>
        <v>42087</v>
      </c>
    </row>
    <row r="451" spans="1:7" x14ac:dyDescent="0.25">
      <c r="A451" s="175">
        <v>1</v>
      </c>
      <c r="B451" s="175">
        <v>20150320</v>
      </c>
      <c r="C451" s="176">
        <v>42083</v>
      </c>
      <c r="D451" s="13">
        <f>INDEX(C:C,ROW(A450)+MATCH(1,INDEX(A:A,ROW(A451)):INDEX(A:A,ROW(A451)+10),0))</f>
        <v>42083</v>
      </c>
      <c r="E451" s="13">
        <f>INDEX(C:C,MATCH(D451,C:C,0)+MATCH(1,INDEX(A:A,MATCH(D451+1,C:C,0)):INDEX(A:A,MATCH(D451+1,C:C,0)+10),0))</f>
        <v>42086</v>
      </c>
      <c r="F451" s="13">
        <f>INDEX(C:C,MATCH(E451,C:C,0)+MATCH(1,INDEX(A:A,MATCH(E451+1,C:C,0)):INDEX(A:A,MATCH(E451+1,C:C,0)+10),0))</f>
        <v>42087</v>
      </c>
      <c r="G451" s="13">
        <f>INDEX(C:C,MATCH(F451,C:C,0)+MATCH(1,INDEX(A:A,MATCH(F451+1,C:C,0)):INDEX(A:A,MATCH(F451+1,C:C,0)+10),0))</f>
        <v>42088</v>
      </c>
    </row>
    <row r="452" spans="1:7" x14ac:dyDescent="0.25">
      <c r="A452" s="175">
        <v>0</v>
      </c>
      <c r="B452" s="175">
        <v>20150321</v>
      </c>
      <c r="C452" s="176">
        <v>42084</v>
      </c>
      <c r="D452" s="13">
        <f>INDEX(C:C,ROW(A451)+MATCH(1,INDEX(A:A,ROW(A452)):INDEX(A:A,ROW(A452)+10),0))</f>
        <v>42086</v>
      </c>
      <c r="E452" s="13">
        <f>INDEX(C:C,MATCH(D452,C:C,0)+MATCH(1,INDEX(A:A,MATCH(D452+1,C:C,0)):INDEX(A:A,MATCH(D452+1,C:C,0)+10),0))</f>
        <v>42087</v>
      </c>
      <c r="F452" s="13">
        <f>INDEX(C:C,MATCH(E452,C:C,0)+MATCH(1,INDEX(A:A,MATCH(E452+1,C:C,0)):INDEX(A:A,MATCH(E452+1,C:C,0)+10),0))</f>
        <v>42088</v>
      </c>
      <c r="G452" s="13">
        <f>INDEX(C:C,MATCH(F452,C:C,0)+MATCH(1,INDEX(A:A,MATCH(F452+1,C:C,0)):INDEX(A:A,MATCH(F452+1,C:C,0)+10),0))</f>
        <v>42089</v>
      </c>
    </row>
    <row r="453" spans="1:7" x14ac:dyDescent="0.25">
      <c r="A453" s="175">
        <v>0</v>
      </c>
      <c r="B453" s="175">
        <v>20150322</v>
      </c>
      <c r="C453" s="176">
        <v>42085</v>
      </c>
      <c r="D453" s="13">
        <f>INDEX(C:C,ROW(A452)+MATCH(1,INDEX(A:A,ROW(A453)):INDEX(A:A,ROW(A453)+10),0))</f>
        <v>42086</v>
      </c>
      <c r="E453" s="13">
        <f>INDEX(C:C,MATCH(D453,C:C,0)+MATCH(1,INDEX(A:A,MATCH(D453+1,C:C,0)):INDEX(A:A,MATCH(D453+1,C:C,0)+10),0))</f>
        <v>42087</v>
      </c>
      <c r="F453" s="13">
        <f>INDEX(C:C,MATCH(E453,C:C,0)+MATCH(1,INDEX(A:A,MATCH(E453+1,C:C,0)):INDEX(A:A,MATCH(E453+1,C:C,0)+10),0))</f>
        <v>42088</v>
      </c>
      <c r="G453" s="13">
        <f>INDEX(C:C,MATCH(F453,C:C,0)+MATCH(1,INDEX(A:A,MATCH(F453+1,C:C,0)):INDEX(A:A,MATCH(F453+1,C:C,0)+10),0))</f>
        <v>42089</v>
      </c>
    </row>
    <row r="454" spans="1:7" x14ac:dyDescent="0.25">
      <c r="A454" s="175">
        <v>1</v>
      </c>
      <c r="B454" s="175">
        <v>20150323</v>
      </c>
      <c r="C454" s="176">
        <v>42086</v>
      </c>
      <c r="D454" s="13">
        <f>INDEX(C:C,ROW(A453)+MATCH(1,INDEX(A:A,ROW(A454)):INDEX(A:A,ROW(A454)+10),0))</f>
        <v>42086</v>
      </c>
      <c r="E454" s="13">
        <f>INDEX(C:C,MATCH(D454,C:C,0)+MATCH(1,INDEX(A:A,MATCH(D454+1,C:C,0)):INDEX(A:A,MATCH(D454+1,C:C,0)+10),0))</f>
        <v>42087</v>
      </c>
      <c r="F454" s="13">
        <f>INDEX(C:C,MATCH(E454,C:C,0)+MATCH(1,INDEX(A:A,MATCH(E454+1,C:C,0)):INDEX(A:A,MATCH(E454+1,C:C,0)+10),0))</f>
        <v>42088</v>
      </c>
      <c r="G454" s="13">
        <f>INDEX(C:C,MATCH(F454,C:C,0)+MATCH(1,INDEX(A:A,MATCH(F454+1,C:C,0)):INDEX(A:A,MATCH(F454+1,C:C,0)+10),0))</f>
        <v>42089</v>
      </c>
    </row>
    <row r="455" spans="1:7" x14ac:dyDescent="0.25">
      <c r="A455" s="175">
        <v>1</v>
      </c>
      <c r="B455" s="175">
        <v>20150324</v>
      </c>
      <c r="C455" s="176">
        <v>42087</v>
      </c>
      <c r="D455" s="13">
        <f>INDEX(C:C,ROW(A454)+MATCH(1,INDEX(A:A,ROW(A455)):INDEX(A:A,ROW(A455)+10),0))</f>
        <v>42087</v>
      </c>
      <c r="E455" s="13">
        <f>INDEX(C:C,MATCH(D455,C:C,0)+MATCH(1,INDEX(A:A,MATCH(D455+1,C:C,0)):INDEX(A:A,MATCH(D455+1,C:C,0)+10),0))</f>
        <v>42088</v>
      </c>
      <c r="F455" s="13">
        <f>INDEX(C:C,MATCH(E455,C:C,0)+MATCH(1,INDEX(A:A,MATCH(E455+1,C:C,0)):INDEX(A:A,MATCH(E455+1,C:C,0)+10),0))</f>
        <v>42089</v>
      </c>
      <c r="G455" s="13">
        <f>INDEX(C:C,MATCH(F455,C:C,0)+MATCH(1,INDEX(A:A,MATCH(F455+1,C:C,0)):INDEX(A:A,MATCH(F455+1,C:C,0)+10),0))</f>
        <v>42090</v>
      </c>
    </row>
    <row r="456" spans="1:7" x14ac:dyDescent="0.25">
      <c r="A456" s="175">
        <v>1</v>
      </c>
      <c r="B456" s="175">
        <v>20150325</v>
      </c>
      <c r="C456" s="176">
        <v>42088</v>
      </c>
      <c r="D456" s="13">
        <f>INDEX(C:C,ROW(A455)+MATCH(1,INDEX(A:A,ROW(A456)):INDEX(A:A,ROW(A456)+10),0))</f>
        <v>42088</v>
      </c>
      <c r="E456" s="13">
        <f>INDEX(C:C,MATCH(D456,C:C,0)+MATCH(1,INDEX(A:A,MATCH(D456+1,C:C,0)):INDEX(A:A,MATCH(D456+1,C:C,0)+10),0))</f>
        <v>42089</v>
      </c>
      <c r="F456" s="13">
        <f>INDEX(C:C,MATCH(E456,C:C,0)+MATCH(1,INDEX(A:A,MATCH(E456+1,C:C,0)):INDEX(A:A,MATCH(E456+1,C:C,0)+10),0))</f>
        <v>42090</v>
      </c>
      <c r="G456" s="13">
        <f>INDEX(C:C,MATCH(F456,C:C,0)+MATCH(1,INDEX(A:A,MATCH(F456+1,C:C,0)):INDEX(A:A,MATCH(F456+1,C:C,0)+10),0))</f>
        <v>42093</v>
      </c>
    </row>
    <row r="457" spans="1:7" x14ac:dyDescent="0.25">
      <c r="A457" s="175">
        <v>1</v>
      </c>
      <c r="B457" s="175">
        <v>20150326</v>
      </c>
      <c r="C457" s="176">
        <v>42089</v>
      </c>
      <c r="D457" s="13">
        <f>INDEX(C:C,ROW(A456)+MATCH(1,INDEX(A:A,ROW(A457)):INDEX(A:A,ROW(A457)+10),0))</f>
        <v>42089</v>
      </c>
      <c r="E457" s="13">
        <f>INDEX(C:C,MATCH(D457,C:C,0)+MATCH(1,INDEX(A:A,MATCH(D457+1,C:C,0)):INDEX(A:A,MATCH(D457+1,C:C,0)+10),0))</f>
        <v>42090</v>
      </c>
      <c r="F457" s="13">
        <f>INDEX(C:C,MATCH(E457,C:C,0)+MATCH(1,INDEX(A:A,MATCH(E457+1,C:C,0)):INDEX(A:A,MATCH(E457+1,C:C,0)+10),0))</f>
        <v>42093</v>
      </c>
      <c r="G457" s="13">
        <f>INDEX(C:C,MATCH(F457,C:C,0)+MATCH(1,INDEX(A:A,MATCH(F457+1,C:C,0)):INDEX(A:A,MATCH(F457+1,C:C,0)+10),0))</f>
        <v>42094</v>
      </c>
    </row>
    <row r="458" spans="1:7" x14ac:dyDescent="0.25">
      <c r="A458" s="175">
        <v>1</v>
      </c>
      <c r="B458" s="175">
        <v>20150327</v>
      </c>
      <c r="C458" s="176">
        <v>42090</v>
      </c>
      <c r="D458" s="13">
        <f>INDEX(C:C,ROW(A457)+MATCH(1,INDEX(A:A,ROW(A458)):INDEX(A:A,ROW(A458)+10),0))</f>
        <v>42090</v>
      </c>
      <c r="E458" s="13">
        <f>INDEX(C:C,MATCH(D458,C:C,0)+MATCH(1,INDEX(A:A,MATCH(D458+1,C:C,0)):INDEX(A:A,MATCH(D458+1,C:C,0)+10),0))</f>
        <v>42093</v>
      </c>
      <c r="F458" s="13">
        <f>INDEX(C:C,MATCH(E458,C:C,0)+MATCH(1,INDEX(A:A,MATCH(E458+1,C:C,0)):INDEX(A:A,MATCH(E458+1,C:C,0)+10),0))</f>
        <v>42094</v>
      </c>
      <c r="G458" s="13">
        <f>INDEX(C:C,MATCH(F458,C:C,0)+MATCH(1,INDEX(A:A,MATCH(F458+1,C:C,0)):INDEX(A:A,MATCH(F458+1,C:C,0)+10),0))</f>
        <v>42095</v>
      </c>
    </row>
    <row r="459" spans="1:7" x14ac:dyDescent="0.25">
      <c r="A459" s="175">
        <v>0</v>
      </c>
      <c r="B459" s="175">
        <v>20150328</v>
      </c>
      <c r="C459" s="176">
        <v>42091</v>
      </c>
      <c r="D459" s="13">
        <f>INDEX(C:C,ROW(A458)+MATCH(1,INDEX(A:A,ROW(A459)):INDEX(A:A,ROW(A459)+10),0))</f>
        <v>42093</v>
      </c>
      <c r="E459" s="13">
        <f>INDEX(C:C,MATCH(D459,C:C,0)+MATCH(1,INDEX(A:A,MATCH(D459+1,C:C,0)):INDEX(A:A,MATCH(D459+1,C:C,0)+10),0))</f>
        <v>42094</v>
      </c>
      <c r="F459" s="13">
        <f>INDEX(C:C,MATCH(E459,C:C,0)+MATCH(1,INDEX(A:A,MATCH(E459+1,C:C,0)):INDEX(A:A,MATCH(E459+1,C:C,0)+10),0))</f>
        <v>42095</v>
      </c>
      <c r="G459" s="13">
        <f>INDEX(C:C,MATCH(F459,C:C,0)+MATCH(1,INDEX(A:A,MATCH(F459+1,C:C,0)):INDEX(A:A,MATCH(F459+1,C:C,0)+10),0))</f>
        <v>42101</v>
      </c>
    </row>
    <row r="460" spans="1:7" x14ac:dyDescent="0.25">
      <c r="A460" s="175">
        <v>0</v>
      </c>
      <c r="B460" s="175">
        <v>20150329</v>
      </c>
      <c r="C460" s="176">
        <v>42092</v>
      </c>
      <c r="D460" s="13">
        <f>INDEX(C:C,ROW(A459)+MATCH(1,INDEX(A:A,ROW(A460)):INDEX(A:A,ROW(A460)+10),0))</f>
        <v>42093</v>
      </c>
      <c r="E460" s="13">
        <f>INDEX(C:C,MATCH(D460,C:C,0)+MATCH(1,INDEX(A:A,MATCH(D460+1,C:C,0)):INDEX(A:A,MATCH(D460+1,C:C,0)+10),0))</f>
        <v>42094</v>
      </c>
      <c r="F460" s="13">
        <f>INDEX(C:C,MATCH(E460,C:C,0)+MATCH(1,INDEX(A:A,MATCH(E460+1,C:C,0)):INDEX(A:A,MATCH(E460+1,C:C,0)+10),0))</f>
        <v>42095</v>
      </c>
      <c r="G460" s="13">
        <f>INDEX(C:C,MATCH(F460,C:C,0)+MATCH(1,INDEX(A:A,MATCH(F460+1,C:C,0)):INDEX(A:A,MATCH(F460+1,C:C,0)+10),0))</f>
        <v>42101</v>
      </c>
    </row>
    <row r="461" spans="1:7" x14ac:dyDescent="0.25">
      <c r="A461" s="175">
        <v>1</v>
      </c>
      <c r="B461" s="175">
        <v>20150330</v>
      </c>
      <c r="C461" s="176">
        <v>42093</v>
      </c>
      <c r="D461" s="13">
        <f>INDEX(C:C,ROW(A460)+MATCH(1,INDEX(A:A,ROW(A461)):INDEX(A:A,ROW(A461)+10),0))</f>
        <v>42093</v>
      </c>
      <c r="E461" s="13">
        <f>INDEX(C:C,MATCH(D461,C:C,0)+MATCH(1,INDEX(A:A,MATCH(D461+1,C:C,0)):INDEX(A:A,MATCH(D461+1,C:C,0)+10),0))</f>
        <v>42094</v>
      </c>
      <c r="F461" s="13">
        <f>INDEX(C:C,MATCH(E461,C:C,0)+MATCH(1,INDEX(A:A,MATCH(E461+1,C:C,0)):INDEX(A:A,MATCH(E461+1,C:C,0)+10),0))</f>
        <v>42095</v>
      </c>
      <c r="G461" s="13">
        <f>INDEX(C:C,MATCH(F461,C:C,0)+MATCH(1,INDEX(A:A,MATCH(F461+1,C:C,0)):INDEX(A:A,MATCH(F461+1,C:C,0)+10),0))</f>
        <v>42101</v>
      </c>
    </row>
    <row r="462" spans="1:7" x14ac:dyDescent="0.25">
      <c r="A462" s="175">
        <v>1</v>
      </c>
      <c r="B462" s="175">
        <v>20150331</v>
      </c>
      <c r="C462" s="176">
        <v>42094</v>
      </c>
      <c r="D462" s="13">
        <f>INDEX(C:C,ROW(A461)+MATCH(1,INDEX(A:A,ROW(A462)):INDEX(A:A,ROW(A462)+10),0))</f>
        <v>42094</v>
      </c>
      <c r="E462" s="13">
        <f>INDEX(C:C,MATCH(D462,C:C,0)+MATCH(1,INDEX(A:A,MATCH(D462+1,C:C,0)):INDEX(A:A,MATCH(D462+1,C:C,0)+10),0))</f>
        <v>42095</v>
      </c>
      <c r="F462" s="13">
        <f>INDEX(C:C,MATCH(E462,C:C,0)+MATCH(1,INDEX(A:A,MATCH(E462+1,C:C,0)):INDEX(A:A,MATCH(E462+1,C:C,0)+10),0))</f>
        <v>42101</v>
      </c>
      <c r="G462" s="13">
        <f>INDEX(C:C,MATCH(F462,C:C,0)+MATCH(1,INDEX(A:A,MATCH(F462+1,C:C,0)):INDEX(A:A,MATCH(F462+1,C:C,0)+10),0))</f>
        <v>42102</v>
      </c>
    </row>
    <row r="463" spans="1:7" x14ac:dyDescent="0.25">
      <c r="A463" s="175">
        <v>1</v>
      </c>
      <c r="B463" s="175">
        <v>20150401</v>
      </c>
      <c r="C463" s="176">
        <v>42095</v>
      </c>
      <c r="D463" s="13">
        <f>INDEX(C:C,ROW(A462)+MATCH(1,INDEX(A:A,ROW(A463)):INDEX(A:A,ROW(A463)+10),0))</f>
        <v>42095</v>
      </c>
      <c r="E463" s="13">
        <f>INDEX(C:C,MATCH(D463,C:C,0)+MATCH(1,INDEX(A:A,MATCH(D463+1,C:C,0)):INDEX(A:A,MATCH(D463+1,C:C,0)+10),0))</f>
        <v>42101</v>
      </c>
      <c r="F463" s="13">
        <f>INDEX(C:C,MATCH(E463,C:C,0)+MATCH(1,INDEX(A:A,MATCH(E463+1,C:C,0)):INDEX(A:A,MATCH(E463+1,C:C,0)+10),0))</f>
        <v>42102</v>
      </c>
      <c r="G463" s="13">
        <f>INDEX(C:C,MATCH(F463,C:C,0)+MATCH(1,INDEX(A:A,MATCH(F463+1,C:C,0)):INDEX(A:A,MATCH(F463+1,C:C,0)+10),0))</f>
        <v>42103</v>
      </c>
    </row>
    <row r="464" spans="1:7" x14ac:dyDescent="0.25">
      <c r="A464" s="175">
        <v>0</v>
      </c>
      <c r="B464" s="175">
        <v>20150402</v>
      </c>
      <c r="C464" s="176">
        <v>42096</v>
      </c>
      <c r="D464" s="13">
        <f>INDEX(C:C,ROW(A463)+MATCH(1,INDEX(A:A,ROW(A464)):INDEX(A:A,ROW(A464)+10),0))</f>
        <v>42101</v>
      </c>
      <c r="E464" s="13">
        <f>INDEX(C:C,MATCH(D464,C:C,0)+MATCH(1,INDEX(A:A,MATCH(D464+1,C:C,0)):INDEX(A:A,MATCH(D464+1,C:C,0)+10),0))</f>
        <v>42102</v>
      </c>
      <c r="F464" s="13">
        <f>INDEX(C:C,MATCH(E464,C:C,0)+MATCH(1,INDEX(A:A,MATCH(E464+1,C:C,0)):INDEX(A:A,MATCH(E464+1,C:C,0)+10),0))</f>
        <v>42103</v>
      </c>
      <c r="G464" s="13">
        <f>INDEX(C:C,MATCH(F464,C:C,0)+MATCH(1,INDEX(A:A,MATCH(F464+1,C:C,0)):INDEX(A:A,MATCH(F464+1,C:C,0)+10),0))</f>
        <v>42104</v>
      </c>
    </row>
    <row r="465" spans="1:7" x14ac:dyDescent="0.25">
      <c r="A465" s="175">
        <v>0</v>
      </c>
      <c r="B465" s="175">
        <v>20150403</v>
      </c>
      <c r="C465" s="176">
        <v>42097</v>
      </c>
      <c r="D465" s="13">
        <f>INDEX(C:C,ROW(A464)+MATCH(1,INDEX(A:A,ROW(A465)):INDEX(A:A,ROW(A465)+10),0))</f>
        <v>42101</v>
      </c>
      <c r="E465" s="13">
        <f>INDEX(C:C,MATCH(D465,C:C,0)+MATCH(1,INDEX(A:A,MATCH(D465+1,C:C,0)):INDEX(A:A,MATCH(D465+1,C:C,0)+10),0))</f>
        <v>42102</v>
      </c>
      <c r="F465" s="13">
        <f>INDEX(C:C,MATCH(E465,C:C,0)+MATCH(1,INDEX(A:A,MATCH(E465+1,C:C,0)):INDEX(A:A,MATCH(E465+1,C:C,0)+10),0))</f>
        <v>42103</v>
      </c>
      <c r="G465" s="13">
        <f>INDEX(C:C,MATCH(F465,C:C,0)+MATCH(1,INDEX(A:A,MATCH(F465+1,C:C,0)):INDEX(A:A,MATCH(F465+1,C:C,0)+10),0))</f>
        <v>42104</v>
      </c>
    </row>
    <row r="466" spans="1:7" x14ac:dyDescent="0.25">
      <c r="A466" s="175">
        <v>0</v>
      </c>
      <c r="B466" s="175">
        <v>20150404</v>
      </c>
      <c r="C466" s="176">
        <v>42098</v>
      </c>
      <c r="D466" s="13">
        <f>INDEX(C:C,ROW(A465)+MATCH(1,INDEX(A:A,ROW(A466)):INDEX(A:A,ROW(A466)+10),0))</f>
        <v>42101</v>
      </c>
      <c r="E466" s="13">
        <f>INDEX(C:C,MATCH(D466,C:C,0)+MATCH(1,INDEX(A:A,MATCH(D466+1,C:C,0)):INDEX(A:A,MATCH(D466+1,C:C,0)+10),0))</f>
        <v>42102</v>
      </c>
      <c r="F466" s="13">
        <f>INDEX(C:C,MATCH(E466,C:C,0)+MATCH(1,INDEX(A:A,MATCH(E466+1,C:C,0)):INDEX(A:A,MATCH(E466+1,C:C,0)+10),0))</f>
        <v>42103</v>
      </c>
      <c r="G466" s="13">
        <f>INDEX(C:C,MATCH(F466,C:C,0)+MATCH(1,INDEX(A:A,MATCH(F466+1,C:C,0)):INDEX(A:A,MATCH(F466+1,C:C,0)+10),0))</f>
        <v>42104</v>
      </c>
    </row>
    <row r="467" spans="1:7" x14ac:dyDescent="0.25">
      <c r="A467" s="175">
        <v>0</v>
      </c>
      <c r="B467" s="175">
        <v>20150405</v>
      </c>
      <c r="C467" s="176">
        <v>42099</v>
      </c>
      <c r="D467" s="13">
        <f>INDEX(C:C,ROW(A466)+MATCH(1,INDEX(A:A,ROW(A467)):INDEX(A:A,ROW(A467)+10),0))</f>
        <v>42101</v>
      </c>
      <c r="E467" s="13">
        <f>INDEX(C:C,MATCH(D467,C:C,0)+MATCH(1,INDEX(A:A,MATCH(D467+1,C:C,0)):INDEX(A:A,MATCH(D467+1,C:C,0)+10),0))</f>
        <v>42102</v>
      </c>
      <c r="F467" s="13">
        <f>INDEX(C:C,MATCH(E467,C:C,0)+MATCH(1,INDEX(A:A,MATCH(E467+1,C:C,0)):INDEX(A:A,MATCH(E467+1,C:C,0)+10),0))</f>
        <v>42103</v>
      </c>
      <c r="G467" s="13">
        <f>INDEX(C:C,MATCH(F467,C:C,0)+MATCH(1,INDEX(A:A,MATCH(F467+1,C:C,0)):INDEX(A:A,MATCH(F467+1,C:C,0)+10),0))</f>
        <v>42104</v>
      </c>
    </row>
    <row r="468" spans="1:7" x14ac:dyDescent="0.25">
      <c r="A468" s="175">
        <v>0</v>
      </c>
      <c r="B468" s="175">
        <v>20150406</v>
      </c>
      <c r="C468" s="176">
        <v>42100</v>
      </c>
      <c r="D468" s="13">
        <f>INDEX(C:C,ROW(A467)+MATCH(1,INDEX(A:A,ROW(A468)):INDEX(A:A,ROW(A468)+10),0))</f>
        <v>42101</v>
      </c>
      <c r="E468" s="13">
        <f>INDEX(C:C,MATCH(D468,C:C,0)+MATCH(1,INDEX(A:A,MATCH(D468+1,C:C,0)):INDEX(A:A,MATCH(D468+1,C:C,0)+10),0))</f>
        <v>42102</v>
      </c>
      <c r="F468" s="13">
        <f>INDEX(C:C,MATCH(E468,C:C,0)+MATCH(1,INDEX(A:A,MATCH(E468+1,C:C,0)):INDEX(A:A,MATCH(E468+1,C:C,0)+10),0))</f>
        <v>42103</v>
      </c>
      <c r="G468" s="13">
        <f>INDEX(C:C,MATCH(F468,C:C,0)+MATCH(1,INDEX(A:A,MATCH(F468+1,C:C,0)):INDEX(A:A,MATCH(F468+1,C:C,0)+10),0))</f>
        <v>42104</v>
      </c>
    </row>
    <row r="469" spans="1:7" x14ac:dyDescent="0.25">
      <c r="A469" s="175">
        <v>1</v>
      </c>
      <c r="B469" s="175">
        <v>20150407</v>
      </c>
      <c r="C469" s="176">
        <v>42101</v>
      </c>
      <c r="D469" s="13">
        <f>INDEX(C:C,ROW(A468)+MATCH(1,INDEX(A:A,ROW(A469)):INDEX(A:A,ROW(A469)+10),0))</f>
        <v>42101</v>
      </c>
      <c r="E469" s="13">
        <f>INDEX(C:C,MATCH(D469,C:C,0)+MATCH(1,INDEX(A:A,MATCH(D469+1,C:C,0)):INDEX(A:A,MATCH(D469+1,C:C,0)+10),0))</f>
        <v>42102</v>
      </c>
      <c r="F469" s="13">
        <f>INDEX(C:C,MATCH(E469,C:C,0)+MATCH(1,INDEX(A:A,MATCH(E469+1,C:C,0)):INDEX(A:A,MATCH(E469+1,C:C,0)+10),0))</f>
        <v>42103</v>
      </c>
      <c r="G469" s="13">
        <f>INDEX(C:C,MATCH(F469,C:C,0)+MATCH(1,INDEX(A:A,MATCH(F469+1,C:C,0)):INDEX(A:A,MATCH(F469+1,C:C,0)+10),0))</f>
        <v>42104</v>
      </c>
    </row>
    <row r="470" spans="1:7" x14ac:dyDescent="0.25">
      <c r="A470" s="175">
        <v>1</v>
      </c>
      <c r="B470" s="175">
        <v>20150408</v>
      </c>
      <c r="C470" s="176">
        <v>42102</v>
      </c>
      <c r="D470" s="13">
        <f>INDEX(C:C,ROW(A469)+MATCH(1,INDEX(A:A,ROW(A470)):INDEX(A:A,ROW(A470)+10),0))</f>
        <v>42102</v>
      </c>
      <c r="E470" s="13">
        <f>INDEX(C:C,MATCH(D470,C:C,0)+MATCH(1,INDEX(A:A,MATCH(D470+1,C:C,0)):INDEX(A:A,MATCH(D470+1,C:C,0)+10),0))</f>
        <v>42103</v>
      </c>
      <c r="F470" s="13">
        <f>INDEX(C:C,MATCH(E470,C:C,0)+MATCH(1,INDEX(A:A,MATCH(E470+1,C:C,0)):INDEX(A:A,MATCH(E470+1,C:C,0)+10),0))</f>
        <v>42104</v>
      </c>
      <c r="G470" s="13">
        <f>INDEX(C:C,MATCH(F470,C:C,0)+MATCH(1,INDEX(A:A,MATCH(F470+1,C:C,0)):INDEX(A:A,MATCH(F470+1,C:C,0)+10),0))</f>
        <v>42107</v>
      </c>
    </row>
    <row r="471" spans="1:7" x14ac:dyDescent="0.25">
      <c r="A471" s="175">
        <v>1</v>
      </c>
      <c r="B471" s="175">
        <v>20150409</v>
      </c>
      <c r="C471" s="176">
        <v>42103</v>
      </c>
      <c r="D471" s="13">
        <f>INDEX(C:C,ROW(A470)+MATCH(1,INDEX(A:A,ROW(A471)):INDEX(A:A,ROW(A471)+10),0))</f>
        <v>42103</v>
      </c>
      <c r="E471" s="13">
        <f>INDEX(C:C,MATCH(D471,C:C,0)+MATCH(1,INDEX(A:A,MATCH(D471+1,C:C,0)):INDEX(A:A,MATCH(D471+1,C:C,0)+10),0))</f>
        <v>42104</v>
      </c>
      <c r="F471" s="13">
        <f>INDEX(C:C,MATCH(E471,C:C,0)+MATCH(1,INDEX(A:A,MATCH(E471+1,C:C,0)):INDEX(A:A,MATCH(E471+1,C:C,0)+10),0))</f>
        <v>42107</v>
      </c>
      <c r="G471" s="13">
        <f>INDEX(C:C,MATCH(F471,C:C,0)+MATCH(1,INDEX(A:A,MATCH(F471+1,C:C,0)):INDEX(A:A,MATCH(F471+1,C:C,0)+10),0))</f>
        <v>42108</v>
      </c>
    </row>
    <row r="472" spans="1:7" x14ac:dyDescent="0.25">
      <c r="A472" s="175">
        <v>1</v>
      </c>
      <c r="B472" s="175">
        <v>20150410</v>
      </c>
      <c r="C472" s="176">
        <v>42104</v>
      </c>
      <c r="D472" s="13">
        <f>INDEX(C:C,ROW(A471)+MATCH(1,INDEX(A:A,ROW(A472)):INDEX(A:A,ROW(A472)+10),0))</f>
        <v>42104</v>
      </c>
      <c r="E472" s="13">
        <f>INDEX(C:C,MATCH(D472,C:C,0)+MATCH(1,INDEX(A:A,MATCH(D472+1,C:C,0)):INDEX(A:A,MATCH(D472+1,C:C,0)+10),0))</f>
        <v>42107</v>
      </c>
      <c r="F472" s="13">
        <f>INDEX(C:C,MATCH(E472,C:C,0)+MATCH(1,INDEX(A:A,MATCH(E472+1,C:C,0)):INDEX(A:A,MATCH(E472+1,C:C,0)+10),0))</f>
        <v>42108</v>
      </c>
      <c r="G472" s="13">
        <f>INDEX(C:C,MATCH(F472,C:C,0)+MATCH(1,INDEX(A:A,MATCH(F472+1,C:C,0)):INDEX(A:A,MATCH(F472+1,C:C,0)+10),0))</f>
        <v>42109</v>
      </c>
    </row>
    <row r="473" spans="1:7" x14ac:dyDescent="0.25">
      <c r="A473" s="175">
        <v>0</v>
      </c>
      <c r="B473" s="175">
        <v>20150411</v>
      </c>
      <c r="C473" s="176">
        <v>42105</v>
      </c>
      <c r="D473" s="13">
        <f>INDEX(C:C,ROW(A472)+MATCH(1,INDEX(A:A,ROW(A473)):INDEX(A:A,ROW(A473)+10),0))</f>
        <v>42107</v>
      </c>
      <c r="E473" s="13">
        <f>INDEX(C:C,MATCH(D473,C:C,0)+MATCH(1,INDEX(A:A,MATCH(D473+1,C:C,0)):INDEX(A:A,MATCH(D473+1,C:C,0)+10),0))</f>
        <v>42108</v>
      </c>
      <c r="F473" s="13">
        <f>INDEX(C:C,MATCH(E473,C:C,0)+MATCH(1,INDEX(A:A,MATCH(E473+1,C:C,0)):INDEX(A:A,MATCH(E473+1,C:C,0)+10),0))</f>
        <v>42109</v>
      </c>
      <c r="G473" s="13">
        <f>INDEX(C:C,MATCH(F473,C:C,0)+MATCH(1,INDEX(A:A,MATCH(F473+1,C:C,0)):INDEX(A:A,MATCH(F473+1,C:C,0)+10),0))</f>
        <v>42110</v>
      </c>
    </row>
    <row r="474" spans="1:7" x14ac:dyDescent="0.25">
      <c r="A474" s="175">
        <v>0</v>
      </c>
      <c r="B474" s="175">
        <v>20150412</v>
      </c>
      <c r="C474" s="176">
        <v>42106</v>
      </c>
      <c r="D474" s="13">
        <f>INDEX(C:C,ROW(A473)+MATCH(1,INDEX(A:A,ROW(A474)):INDEX(A:A,ROW(A474)+10),0))</f>
        <v>42107</v>
      </c>
      <c r="E474" s="13">
        <f>INDEX(C:C,MATCH(D474,C:C,0)+MATCH(1,INDEX(A:A,MATCH(D474+1,C:C,0)):INDEX(A:A,MATCH(D474+1,C:C,0)+10),0))</f>
        <v>42108</v>
      </c>
      <c r="F474" s="13">
        <f>INDEX(C:C,MATCH(E474,C:C,0)+MATCH(1,INDEX(A:A,MATCH(E474+1,C:C,0)):INDEX(A:A,MATCH(E474+1,C:C,0)+10),0))</f>
        <v>42109</v>
      </c>
      <c r="G474" s="13">
        <f>INDEX(C:C,MATCH(F474,C:C,0)+MATCH(1,INDEX(A:A,MATCH(F474+1,C:C,0)):INDEX(A:A,MATCH(F474+1,C:C,0)+10),0))</f>
        <v>42110</v>
      </c>
    </row>
    <row r="475" spans="1:7" x14ac:dyDescent="0.25">
      <c r="A475" s="175">
        <v>1</v>
      </c>
      <c r="B475" s="175">
        <v>20150413</v>
      </c>
      <c r="C475" s="176">
        <v>42107</v>
      </c>
      <c r="D475" s="13">
        <f>INDEX(C:C,ROW(A474)+MATCH(1,INDEX(A:A,ROW(A475)):INDEX(A:A,ROW(A475)+10),0))</f>
        <v>42107</v>
      </c>
      <c r="E475" s="13">
        <f>INDEX(C:C,MATCH(D475,C:C,0)+MATCH(1,INDEX(A:A,MATCH(D475+1,C:C,0)):INDEX(A:A,MATCH(D475+1,C:C,0)+10),0))</f>
        <v>42108</v>
      </c>
      <c r="F475" s="13">
        <f>INDEX(C:C,MATCH(E475,C:C,0)+MATCH(1,INDEX(A:A,MATCH(E475+1,C:C,0)):INDEX(A:A,MATCH(E475+1,C:C,0)+10),0))</f>
        <v>42109</v>
      </c>
      <c r="G475" s="13">
        <f>INDEX(C:C,MATCH(F475,C:C,0)+MATCH(1,INDEX(A:A,MATCH(F475+1,C:C,0)):INDEX(A:A,MATCH(F475+1,C:C,0)+10),0))</f>
        <v>42110</v>
      </c>
    </row>
    <row r="476" spans="1:7" x14ac:dyDescent="0.25">
      <c r="A476" s="175">
        <v>1</v>
      </c>
      <c r="B476" s="175">
        <v>20150414</v>
      </c>
      <c r="C476" s="176">
        <v>42108</v>
      </c>
      <c r="D476" s="13">
        <f>INDEX(C:C,ROW(A475)+MATCH(1,INDEX(A:A,ROW(A476)):INDEX(A:A,ROW(A476)+10),0))</f>
        <v>42108</v>
      </c>
      <c r="E476" s="13">
        <f>INDEX(C:C,MATCH(D476,C:C,0)+MATCH(1,INDEX(A:A,MATCH(D476+1,C:C,0)):INDEX(A:A,MATCH(D476+1,C:C,0)+10),0))</f>
        <v>42109</v>
      </c>
      <c r="F476" s="13">
        <f>INDEX(C:C,MATCH(E476,C:C,0)+MATCH(1,INDEX(A:A,MATCH(E476+1,C:C,0)):INDEX(A:A,MATCH(E476+1,C:C,0)+10),0))</f>
        <v>42110</v>
      </c>
      <c r="G476" s="13">
        <f>INDEX(C:C,MATCH(F476,C:C,0)+MATCH(1,INDEX(A:A,MATCH(F476+1,C:C,0)):INDEX(A:A,MATCH(F476+1,C:C,0)+10),0))</f>
        <v>42111</v>
      </c>
    </row>
    <row r="477" spans="1:7" x14ac:dyDescent="0.25">
      <c r="A477" s="175">
        <v>1</v>
      </c>
      <c r="B477" s="175">
        <v>20150415</v>
      </c>
      <c r="C477" s="176">
        <v>42109</v>
      </c>
      <c r="D477" s="13">
        <f>INDEX(C:C,ROW(A476)+MATCH(1,INDEX(A:A,ROW(A477)):INDEX(A:A,ROW(A477)+10),0))</f>
        <v>42109</v>
      </c>
      <c r="E477" s="13">
        <f>INDEX(C:C,MATCH(D477,C:C,0)+MATCH(1,INDEX(A:A,MATCH(D477+1,C:C,0)):INDEX(A:A,MATCH(D477+1,C:C,0)+10),0))</f>
        <v>42110</v>
      </c>
      <c r="F477" s="13">
        <f>INDEX(C:C,MATCH(E477,C:C,0)+MATCH(1,INDEX(A:A,MATCH(E477+1,C:C,0)):INDEX(A:A,MATCH(E477+1,C:C,0)+10),0))</f>
        <v>42111</v>
      </c>
      <c r="G477" s="13">
        <f>INDEX(C:C,MATCH(F477,C:C,0)+MATCH(1,INDEX(A:A,MATCH(F477+1,C:C,0)):INDEX(A:A,MATCH(F477+1,C:C,0)+10),0))</f>
        <v>42114</v>
      </c>
    </row>
    <row r="478" spans="1:7" x14ac:dyDescent="0.25">
      <c r="A478" s="175">
        <v>1</v>
      </c>
      <c r="B478" s="175">
        <v>20150416</v>
      </c>
      <c r="C478" s="176">
        <v>42110</v>
      </c>
      <c r="D478" s="13">
        <f>INDEX(C:C,ROW(A477)+MATCH(1,INDEX(A:A,ROW(A478)):INDEX(A:A,ROW(A478)+10),0))</f>
        <v>42110</v>
      </c>
      <c r="E478" s="13">
        <f>INDEX(C:C,MATCH(D478,C:C,0)+MATCH(1,INDEX(A:A,MATCH(D478+1,C:C,0)):INDEX(A:A,MATCH(D478+1,C:C,0)+10),0))</f>
        <v>42111</v>
      </c>
      <c r="F478" s="13">
        <f>INDEX(C:C,MATCH(E478,C:C,0)+MATCH(1,INDEX(A:A,MATCH(E478+1,C:C,0)):INDEX(A:A,MATCH(E478+1,C:C,0)+10),0))</f>
        <v>42114</v>
      </c>
      <c r="G478" s="13">
        <f>INDEX(C:C,MATCH(F478,C:C,0)+MATCH(1,INDEX(A:A,MATCH(F478+1,C:C,0)):INDEX(A:A,MATCH(F478+1,C:C,0)+10),0))</f>
        <v>42115</v>
      </c>
    </row>
    <row r="479" spans="1:7" x14ac:dyDescent="0.25">
      <c r="A479" s="175">
        <v>1</v>
      </c>
      <c r="B479" s="175">
        <v>20150417</v>
      </c>
      <c r="C479" s="176">
        <v>42111</v>
      </c>
      <c r="D479" s="13">
        <f>INDEX(C:C,ROW(A478)+MATCH(1,INDEX(A:A,ROW(A479)):INDEX(A:A,ROW(A479)+10),0))</f>
        <v>42111</v>
      </c>
      <c r="E479" s="13">
        <f>INDEX(C:C,MATCH(D479,C:C,0)+MATCH(1,INDEX(A:A,MATCH(D479+1,C:C,0)):INDEX(A:A,MATCH(D479+1,C:C,0)+10),0))</f>
        <v>42114</v>
      </c>
      <c r="F479" s="13">
        <f>INDEX(C:C,MATCH(E479,C:C,0)+MATCH(1,INDEX(A:A,MATCH(E479+1,C:C,0)):INDEX(A:A,MATCH(E479+1,C:C,0)+10),0))</f>
        <v>42115</v>
      </c>
      <c r="G479" s="13">
        <f>INDEX(C:C,MATCH(F479,C:C,0)+MATCH(1,INDEX(A:A,MATCH(F479+1,C:C,0)):INDEX(A:A,MATCH(F479+1,C:C,0)+10),0))</f>
        <v>42116</v>
      </c>
    </row>
    <row r="480" spans="1:7" x14ac:dyDescent="0.25">
      <c r="A480" s="175">
        <v>0</v>
      </c>
      <c r="B480" s="175">
        <v>20150418</v>
      </c>
      <c r="C480" s="176">
        <v>42112</v>
      </c>
      <c r="D480" s="13">
        <f>INDEX(C:C,ROW(A479)+MATCH(1,INDEX(A:A,ROW(A480)):INDEX(A:A,ROW(A480)+10),0))</f>
        <v>42114</v>
      </c>
      <c r="E480" s="13">
        <f>INDEX(C:C,MATCH(D480,C:C,0)+MATCH(1,INDEX(A:A,MATCH(D480+1,C:C,0)):INDEX(A:A,MATCH(D480+1,C:C,0)+10),0))</f>
        <v>42115</v>
      </c>
      <c r="F480" s="13">
        <f>INDEX(C:C,MATCH(E480,C:C,0)+MATCH(1,INDEX(A:A,MATCH(E480+1,C:C,0)):INDEX(A:A,MATCH(E480+1,C:C,0)+10),0))</f>
        <v>42116</v>
      </c>
      <c r="G480" s="13">
        <f>INDEX(C:C,MATCH(F480,C:C,0)+MATCH(1,INDEX(A:A,MATCH(F480+1,C:C,0)):INDEX(A:A,MATCH(F480+1,C:C,0)+10),0))</f>
        <v>42117</v>
      </c>
    </row>
    <row r="481" spans="1:7" x14ac:dyDescent="0.25">
      <c r="A481" s="175">
        <v>0</v>
      </c>
      <c r="B481" s="175">
        <v>20150419</v>
      </c>
      <c r="C481" s="176">
        <v>42113</v>
      </c>
      <c r="D481" s="13">
        <f>INDEX(C:C,ROW(A480)+MATCH(1,INDEX(A:A,ROW(A481)):INDEX(A:A,ROW(A481)+10),0))</f>
        <v>42114</v>
      </c>
      <c r="E481" s="13">
        <f>INDEX(C:C,MATCH(D481,C:C,0)+MATCH(1,INDEX(A:A,MATCH(D481+1,C:C,0)):INDEX(A:A,MATCH(D481+1,C:C,0)+10),0))</f>
        <v>42115</v>
      </c>
      <c r="F481" s="13">
        <f>INDEX(C:C,MATCH(E481,C:C,0)+MATCH(1,INDEX(A:A,MATCH(E481+1,C:C,0)):INDEX(A:A,MATCH(E481+1,C:C,0)+10),0))</f>
        <v>42116</v>
      </c>
      <c r="G481" s="13">
        <f>INDEX(C:C,MATCH(F481,C:C,0)+MATCH(1,INDEX(A:A,MATCH(F481+1,C:C,0)):INDEX(A:A,MATCH(F481+1,C:C,0)+10),0))</f>
        <v>42117</v>
      </c>
    </row>
    <row r="482" spans="1:7" x14ac:dyDescent="0.25">
      <c r="A482" s="175">
        <v>1</v>
      </c>
      <c r="B482" s="175">
        <v>20150420</v>
      </c>
      <c r="C482" s="176">
        <v>42114</v>
      </c>
      <c r="D482" s="13">
        <f>INDEX(C:C,ROW(A481)+MATCH(1,INDEX(A:A,ROW(A482)):INDEX(A:A,ROW(A482)+10),0))</f>
        <v>42114</v>
      </c>
      <c r="E482" s="13">
        <f>INDEX(C:C,MATCH(D482,C:C,0)+MATCH(1,INDEX(A:A,MATCH(D482+1,C:C,0)):INDEX(A:A,MATCH(D482+1,C:C,0)+10),0))</f>
        <v>42115</v>
      </c>
      <c r="F482" s="13">
        <f>INDEX(C:C,MATCH(E482,C:C,0)+MATCH(1,INDEX(A:A,MATCH(E482+1,C:C,0)):INDEX(A:A,MATCH(E482+1,C:C,0)+10),0))</f>
        <v>42116</v>
      </c>
      <c r="G482" s="13">
        <f>INDEX(C:C,MATCH(F482,C:C,0)+MATCH(1,INDEX(A:A,MATCH(F482+1,C:C,0)):INDEX(A:A,MATCH(F482+1,C:C,0)+10),0))</f>
        <v>42117</v>
      </c>
    </row>
    <row r="483" spans="1:7" x14ac:dyDescent="0.25">
      <c r="A483" s="175">
        <v>1</v>
      </c>
      <c r="B483" s="175">
        <v>20150421</v>
      </c>
      <c r="C483" s="176">
        <v>42115</v>
      </c>
      <c r="D483" s="13">
        <f>INDEX(C:C,ROW(A482)+MATCH(1,INDEX(A:A,ROW(A483)):INDEX(A:A,ROW(A483)+10),0))</f>
        <v>42115</v>
      </c>
      <c r="E483" s="13">
        <f>INDEX(C:C,MATCH(D483,C:C,0)+MATCH(1,INDEX(A:A,MATCH(D483+1,C:C,0)):INDEX(A:A,MATCH(D483+1,C:C,0)+10),0))</f>
        <v>42116</v>
      </c>
      <c r="F483" s="13">
        <f>INDEX(C:C,MATCH(E483,C:C,0)+MATCH(1,INDEX(A:A,MATCH(E483+1,C:C,0)):INDEX(A:A,MATCH(E483+1,C:C,0)+10),0))</f>
        <v>42117</v>
      </c>
      <c r="G483" s="13">
        <f>INDEX(C:C,MATCH(F483,C:C,0)+MATCH(1,INDEX(A:A,MATCH(F483+1,C:C,0)):INDEX(A:A,MATCH(F483+1,C:C,0)+10),0))</f>
        <v>42118</v>
      </c>
    </row>
    <row r="484" spans="1:7" x14ac:dyDescent="0.25">
      <c r="A484" s="175">
        <v>1</v>
      </c>
      <c r="B484" s="175">
        <v>20150422</v>
      </c>
      <c r="C484" s="176">
        <v>42116</v>
      </c>
      <c r="D484" s="13">
        <f>INDEX(C:C,ROW(A483)+MATCH(1,INDEX(A:A,ROW(A484)):INDEX(A:A,ROW(A484)+10),0))</f>
        <v>42116</v>
      </c>
      <c r="E484" s="13">
        <f>INDEX(C:C,MATCH(D484,C:C,0)+MATCH(1,INDEX(A:A,MATCH(D484+1,C:C,0)):INDEX(A:A,MATCH(D484+1,C:C,0)+10),0))</f>
        <v>42117</v>
      </c>
      <c r="F484" s="13">
        <f>INDEX(C:C,MATCH(E484,C:C,0)+MATCH(1,INDEX(A:A,MATCH(E484+1,C:C,0)):INDEX(A:A,MATCH(E484+1,C:C,0)+10),0))</f>
        <v>42118</v>
      </c>
      <c r="G484" s="13">
        <f>INDEX(C:C,MATCH(F484,C:C,0)+MATCH(1,INDEX(A:A,MATCH(F484+1,C:C,0)):INDEX(A:A,MATCH(F484+1,C:C,0)+10),0))</f>
        <v>42121</v>
      </c>
    </row>
    <row r="485" spans="1:7" x14ac:dyDescent="0.25">
      <c r="A485" s="175">
        <v>1</v>
      </c>
      <c r="B485" s="175">
        <v>20150423</v>
      </c>
      <c r="C485" s="176">
        <v>42117</v>
      </c>
      <c r="D485" s="13">
        <f>INDEX(C:C,ROW(A484)+MATCH(1,INDEX(A:A,ROW(A485)):INDEX(A:A,ROW(A485)+10),0))</f>
        <v>42117</v>
      </c>
      <c r="E485" s="13">
        <f>INDEX(C:C,MATCH(D485,C:C,0)+MATCH(1,INDEX(A:A,MATCH(D485+1,C:C,0)):INDEX(A:A,MATCH(D485+1,C:C,0)+10),0))</f>
        <v>42118</v>
      </c>
      <c r="F485" s="13">
        <f>INDEX(C:C,MATCH(E485,C:C,0)+MATCH(1,INDEX(A:A,MATCH(E485+1,C:C,0)):INDEX(A:A,MATCH(E485+1,C:C,0)+10),0))</f>
        <v>42121</v>
      </c>
      <c r="G485" s="13">
        <f>INDEX(C:C,MATCH(F485,C:C,0)+MATCH(1,INDEX(A:A,MATCH(F485+1,C:C,0)):INDEX(A:A,MATCH(F485+1,C:C,0)+10),0))</f>
        <v>42122</v>
      </c>
    </row>
    <row r="486" spans="1:7" x14ac:dyDescent="0.25">
      <c r="A486" s="175">
        <v>1</v>
      </c>
      <c r="B486" s="175">
        <v>20150424</v>
      </c>
      <c r="C486" s="176">
        <v>42118</v>
      </c>
      <c r="D486" s="13">
        <f>INDEX(C:C,ROW(A485)+MATCH(1,INDEX(A:A,ROW(A486)):INDEX(A:A,ROW(A486)+10),0))</f>
        <v>42118</v>
      </c>
      <c r="E486" s="13">
        <f>INDEX(C:C,MATCH(D486,C:C,0)+MATCH(1,INDEX(A:A,MATCH(D486+1,C:C,0)):INDEX(A:A,MATCH(D486+1,C:C,0)+10),0))</f>
        <v>42121</v>
      </c>
      <c r="F486" s="13">
        <f>INDEX(C:C,MATCH(E486,C:C,0)+MATCH(1,INDEX(A:A,MATCH(E486+1,C:C,0)):INDEX(A:A,MATCH(E486+1,C:C,0)+10),0))</f>
        <v>42122</v>
      </c>
      <c r="G486" s="13">
        <f>INDEX(C:C,MATCH(F486,C:C,0)+MATCH(1,INDEX(A:A,MATCH(F486+1,C:C,0)):INDEX(A:A,MATCH(F486+1,C:C,0)+10),0))</f>
        <v>42123</v>
      </c>
    </row>
    <row r="487" spans="1:7" x14ac:dyDescent="0.25">
      <c r="A487" s="175">
        <v>0</v>
      </c>
      <c r="B487" s="175">
        <v>20150425</v>
      </c>
      <c r="C487" s="176">
        <v>42119</v>
      </c>
      <c r="D487" s="13">
        <f>INDEX(C:C,ROW(A486)+MATCH(1,INDEX(A:A,ROW(A487)):INDEX(A:A,ROW(A487)+10),0))</f>
        <v>42121</v>
      </c>
      <c r="E487" s="13">
        <f>INDEX(C:C,MATCH(D487,C:C,0)+MATCH(1,INDEX(A:A,MATCH(D487+1,C:C,0)):INDEX(A:A,MATCH(D487+1,C:C,0)+10),0))</f>
        <v>42122</v>
      </c>
      <c r="F487" s="13">
        <f>INDEX(C:C,MATCH(E487,C:C,0)+MATCH(1,INDEX(A:A,MATCH(E487+1,C:C,0)):INDEX(A:A,MATCH(E487+1,C:C,0)+10),0))</f>
        <v>42123</v>
      </c>
      <c r="G487" s="13">
        <f>INDEX(C:C,MATCH(F487,C:C,0)+MATCH(1,INDEX(A:A,MATCH(F487+1,C:C,0)):INDEX(A:A,MATCH(F487+1,C:C,0)+10),0))</f>
        <v>42124</v>
      </c>
    </row>
    <row r="488" spans="1:7" x14ac:dyDescent="0.25">
      <c r="A488" s="175">
        <v>0</v>
      </c>
      <c r="B488" s="175">
        <v>20150426</v>
      </c>
      <c r="C488" s="176">
        <v>42120</v>
      </c>
      <c r="D488" s="13">
        <f>INDEX(C:C,ROW(A487)+MATCH(1,INDEX(A:A,ROW(A488)):INDEX(A:A,ROW(A488)+10),0))</f>
        <v>42121</v>
      </c>
      <c r="E488" s="13">
        <f>INDEX(C:C,MATCH(D488,C:C,0)+MATCH(1,INDEX(A:A,MATCH(D488+1,C:C,0)):INDEX(A:A,MATCH(D488+1,C:C,0)+10),0))</f>
        <v>42122</v>
      </c>
      <c r="F488" s="13">
        <f>INDEX(C:C,MATCH(E488,C:C,0)+MATCH(1,INDEX(A:A,MATCH(E488+1,C:C,0)):INDEX(A:A,MATCH(E488+1,C:C,0)+10),0))</f>
        <v>42123</v>
      </c>
      <c r="G488" s="13">
        <f>INDEX(C:C,MATCH(F488,C:C,0)+MATCH(1,INDEX(A:A,MATCH(F488+1,C:C,0)):INDEX(A:A,MATCH(F488+1,C:C,0)+10),0))</f>
        <v>42124</v>
      </c>
    </row>
    <row r="489" spans="1:7" x14ac:dyDescent="0.25">
      <c r="A489" s="175">
        <v>1</v>
      </c>
      <c r="B489" s="175">
        <v>20150427</v>
      </c>
      <c r="C489" s="176">
        <v>42121</v>
      </c>
      <c r="D489" s="13">
        <f>INDEX(C:C,ROW(A488)+MATCH(1,INDEX(A:A,ROW(A489)):INDEX(A:A,ROW(A489)+10),0))</f>
        <v>42121</v>
      </c>
      <c r="E489" s="13">
        <f>INDEX(C:C,MATCH(D489,C:C,0)+MATCH(1,INDEX(A:A,MATCH(D489+1,C:C,0)):INDEX(A:A,MATCH(D489+1,C:C,0)+10),0))</f>
        <v>42122</v>
      </c>
      <c r="F489" s="13">
        <f>INDEX(C:C,MATCH(E489,C:C,0)+MATCH(1,INDEX(A:A,MATCH(E489+1,C:C,0)):INDEX(A:A,MATCH(E489+1,C:C,0)+10),0))</f>
        <v>42123</v>
      </c>
      <c r="G489" s="13">
        <f>INDEX(C:C,MATCH(F489,C:C,0)+MATCH(1,INDEX(A:A,MATCH(F489+1,C:C,0)):INDEX(A:A,MATCH(F489+1,C:C,0)+10),0))</f>
        <v>42124</v>
      </c>
    </row>
    <row r="490" spans="1:7" x14ac:dyDescent="0.25">
      <c r="A490" s="175">
        <v>1</v>
      </c>
      <c r="B490" s="175">
        <v>20150428</v>
      </c>
      <c r="C490" s="176">
        <v>42122</v>
      </c>
      <c r="D490" s="13">
        <f>INDEX(C:C,ROW(A489)+MATCH(1,INDEX(A:A,ROW(A490)):INDEX(A:A,ROW(A490)+10),0))</f>
        <v>42122</v>
      </c>
      <c r="E490" s="13">
        <f>INDEX(C:C,MATCH(D490,C:C,0)+MATCH(1,INDEX(A:A,MATCH(D490+1,C:C,0)):INDEX(A:A,MATCH(D490+1,C:C,0)+10),0))</f>
        <v>42123</v>
      </c>
      <c r="F490" s="13">
        <f>INDEX(C:C,MATCH(E490,C:C,0)+MATCH(1,INDEX(A:A,MATCH(E490+1,C:C,0)):INDEX(A:A,MATCH(E490+1,C:C,0)+10),0))</f>
        <v>42124</v>
      </c>
      <c r="G490" s="13">
        <f>INDEX(C:C,MATCH(F490,C:C,0)+MATCH(1,INDEX(A:A,MATCH(F490+1,C:C,0)):INDEX(A:A,MATCH(F490+1,C:C,0)+10),0))</f>
        <v>42128</v>
      </c>
    </row>
    <row r="491" spans="1:7" x14ac:dyDescent="0.25">
      <c r="A491" s="175">
        <v>1</v>
      </c>
      <c r="B491" s="175">
        <v>20150429</v>
      </c>
      <c r="C491" s="176">
        <v>42123</v>
      </c>
      <c r="D491" s="13">
        <f>INDEX(C:C,ROW(A490)+MATCH(1,INDEX(A:A,ROW(A491)):INDEX(A:A,ROW(A491)+10),0))</f>
        <v>42123</v>
      </c>
      <c r="E491" s="13">
        <f>INDEX(C:C,MATCH(D491,C:C,0)+MATCH(1,INDEX(A:A,MATCH(D491+1,C:C,0)):INDEX(A:A,MATCH(D491+1,C:C,0)+10),0))</f>
        <v>42124</v>
      </c>
      <c r="F491" s="13">
        <f>INDEX(C:C,MATCH(E491,C:C,0)+MATCH(1,INDEX(A:A,MATCH(E491+1,C:C,0)):INDEX(A:A,MATCH(E491+1,C:C,0)+10),0))</f>
        <v>42128</v>
      </c>
      <c r="G491" s="13">
        <f>INDEX(C:C,MATCH(F491,C:C,0)+MATCH(1,INDEX(A:A,MATCH(F491+1,C:C,0)):INDEX(A:A,MATCH(F491+1,C:C,0)+10),0))</f>
        <v>42129</v>
      </c>
    </row>
    <row r="492" spans="1:7" x14ac:dyDescent="0.25">
      <c r="A492" s="175">
        <v>1</v>
      </c>
      <c r="B492" s="175">
        <v>20150430</v>
      </c>
      <c r="C492" s="176">
        <v>42124</v>
      </c>
      <c r="D492" s="13">
        <f>INDEX(C:C,ROW(A491)+MATCH(1,INDEX(A:A,ROW(A492)):INDEX(A:A,ROW(A492)+10),0))</f>
        <v>42124</v>
      </c>
      <c r="E492" s="13">
        <f>INDEX(C:C,MATCH(D492,C:C,0)+MATCH(1,INDEX(A:A,MATCH(D492+1,C:C,0)):INDEX(A:A,MATCH(D492+1,C:C,0)+10),0))</f>
        <v>42128</v>
      </c>
      <c r="F492" s="13">
        <f>INDEX(C:C,MATCH(E492,C:C,0)+MATCH(1,INDEX(A:A,MATCH(E492+1,C:C,0)):INDEX(A:A,MATCH(E492+1,C:C,0)+10),0))</f>
        <v>42129</v>
      </c>
      <c r="G492" s="13">
        <f>INDEX(C:C,MATCH(F492,C:C,0)+MATCH(1,INDEX(A:A,MATCH(F492+1,C:C,0)):INDEX(A:A,MATCH(F492+1,C:C,0)+10),0))</f>
        <v>42130</v>
      </c>
    </row>
    <row r="493" spans="1:7" x14ac:dyDescent="0.25">
      <c r="A493" s="175">
        <v>0</v>
      </c>
      <c r="B493" s="175">
        <v>20150501</v>
      </c>
      <c r="C493" s="176">
        <v>42125</v>
      </c>
      <c r="D493" s="13">
        <f>INDEX(C:C,ROW(A492)+MATCH(1,INDEX(A:A,ROW(A493)):INDEX(A:A,ROW(A493)+10),0))</f>
        <v>42128</v>
      </c>
      <c r="E493" s="13">
        <f>INDEX(C:C,MATCH(D493,C:C,0)+MATCH(1,INDEX(A:A,MATCH(D493+1,C:C,0)):INDEX(A:A,MATCH(D493+1,C:C,0)+10),0))</f>
        <v>42129</v>
      </c>
      <c r="F493" s="13">
        <f>INDEX(C:C,MATCH(E493,C:C,0)+MATCH(1,INDEX(A:A,MATCH(E493+1,C:C,0)):INDEX(A:A,MATCH(E493+1,C:C,0)+10),0))</f>
        <v>42130</v>
      </c>
      <c r="G493" s="13">
        <f>INDEX(C:C,MATCH(F493,C:C,0)+MATCH(1,INDEX(A:A,MATCH(F493+1,C:C,0)):INDEX(A:A,MATCH(F493+1,C:C,0)+10),0))</f>
        <v>42131</v>
      </c>
    </row>
    <row r="494" spans="1:7" x14ac:dyDescent="0.25">
      <c r="A494" s="175">
        <v>0</v>
      </c>
      <c r="B494" s="175">
        <v>20150502</v>
      </c>
      <c r="C494" s="176">
        <v>42126</v>
      </c>
      <c r="D494" s="13">
        <f>INDEX(C:C,ROW(A493)+MATCH(1,INDEX(A:A,ROW(A494)):INDEX(A:A,ROW(A494)+10),0))</f>
        <v>42128</v>
      </c>
      <c r="E494" s="13">
        <f>INDEX(C:C,MATCH(D494,C:C,0)+MATCH(1,INDEX(A:A,MATCH(D494+1,C:C,0)):INDEX(A:A,MATCH(D494+1,C:C,0)+10),0))</f>
        <v>42129</v>
      </c>
      <c r="F494" s="13">
        <f>INDEX(C:C,MATCH(E494,C:C,0)+MATCH(1,INDEX(A:A,MATCH(E494+1,C:C,0)):INDEX(A:A,MATCH(E494+1,C:C,0)+10),0))</f>
        <v>42130</v>
      </c>
      <c r="G494" s="13">
        <f>INDEX(C:C,MATCH(F494,C:C,0)+MATCH(1,INDEX(A:A,MATCH(F494+1,C:C,0)):INDEX(A:A,MATCH(F494+1,C:C,0)+10),0))</f>
        <v>42131</v>
      </c>
    </row>
    <row r="495" spans="1:7" x14ac:dyDescent="0.25">
      <c r="A495" s="175">
        <v>0</v>
      </c>
      <c r="B495" s="175">
        <v>20150503</v>
      </c>
      <c r="C495" s="176">
        <v>42127</v>
      </c>
      <c r="D495" s="13">
        <f>INDEX(C:C,ROW(A494)+MATCH(1,INDEX(A:A,ROW(A495)):INDEX(A:A,ROW(A495)+10),0))</f>
        <v>42128</v>
      </c>
      <c r="E495" s="13">
        <f>INDEX(C:C,MATCH(D495,C:C,0)+MATCH(1,INDEX(A:A,MATCH(D495+1,C:C,0)):INDEX(A:A,MATCH(D495+1,C:C,0)+10),0))</f>
        <v>42129</v>
      </c>
      <c r="F495" s="13">
        <f>INDEX(C:C,MATCH(E495,C:C,0)+MATCH(1,INDEX(A:A,MATCH(E495+1,C:C,0)):INDEX(A:A,MATCH(E495+1,C:C,0)+10),0))</f>
        <v>42130</v>
      </c>
      <c r="G495" s="13">
        <f>INDEX(C:C,MATCH(F495,C:C,0)+MATCH(1,INDEX(A:A,MATCH(F495+1,C:C,0)):INDEX(A:A,MATCH(F495+1,C:C,0)+10),0))</f>
        <v>42131</v>
      </c>
    </row>
    <row r="496" spans="1:7" x14ac:dyDescent="0.25">
      <c r="A496" s="175">
        <v>1</v>
      </c>
      <c r="B496" s="175">
        <v>20150504</v>
      </c>
      <c r="C496" s="176">
        <v>42128</v>
      </c>
      <c r="D496" s="13">
        <f>INDEX(C:C,ROW(A495)+MATCH(1,INDEX(A:A,ROW(A496)):INDEX(A:A,ROW(A496)+10),0))</f>
        <v>42128</v>
      </c>
      <c r="E496" s="13">
        <f>INDEX(C:C,MATCH(D496,C:C,0)+MATCH(1,INDEX(A:A,MATCH(D496+1,C:C,0)):INDEX(A:A,MATCH(D496+1,C:C,0)+10),0))</f>
        <v>42129</v>
      </c>
      <c r="F496" s="13">
        <f>INDEX(C:C,MATCH(E496,C:C,0)+MATCH(1,INDEX(A:A,MATCH(E496+1,C:C,0)):INDEX(A:A,MATCH(E496+1,C:C,0)+10),0))</f>
        <v>42130</v>
      </c>
      <c r="G496" s="13">
        <f>INDEX(C:C,MATCH(F496,C:C,0)+MATCH(1,INDEX(A:A,MATCH(F496+1,C:C,0)):INDEX(A:A,MATCH(F496+1,C:C,0)+10),0))</f>
        <v>42131</v>
      </c>
    </row>
    <row r="497" spans="1:7" x14ac:dyDescent="0.25">
      <c r="A497" s="175">
        <v>1</v>
      </c>
      <c r="B497" s="175">
        <v>20150505</v>
      </c>
      <c r="C497" s="176">
        <v>42129</v>
      </c>
      <c r="D497" s="13">
        <f>INDEX(C:C,ROW(A496)+MATCH(1,INDEX(A:A,ROW(A497)):INDEX(A:A,ROW(A497)+10),0))</f>
        <v>42129</v>
      </c>
      <c r="E497" s="13">
        <f>INDEX(C:C,MATCH(D497,C:C,0)+MATCH(1,INDEX(A:A,MATCH(D497+1,C:C,0)):INDEX(A:A,MATCH(D497+1,C:C,0)+10),0))</f>
        <v>42130</v>
      </c>
      <c r="F497" s="13">
        <f>INDEX(C:C,MATCH(E497,C:C,0)+MATCH(1,INDEX(A:A,MATCH(E497+1,C:C,0)):INDEX(A:A,MATCH(E497+1,C:C,0)+10),0))</f>
        <v>42131</v>
      </c>
      <c r="G497" s="13">
        <f>INDEX(C:C,MATCH(F497,C:C,0)+MATCH(1,INDEX(A:A,MATCH(F497+1,C:C,0)):INDEX(A:A,MATCH(F497+1,C:C,0)+10),0))</f>
        <v>42132</v>
      </c>
    </row>
    <row r="498" spans="1:7" x14ac:dyDescent="0.25">
      <c r="A498" s="175">
        <v>1</v>
      </c>
      <c r="B498" s="175">
        <v>20150506</v>
      </c>
      <c r="C498" s="176">
        <v>42130</v>
      </c>
      <c r="D498" s="13">
        <f>INDEX(C:C,ROW(A497)+MATCH(1,INDEX(A:A,ROW(A498)):INDEX(A:A,ROW(A498)+10),0))</f>
        <v>42130</v>
      </c>
      <c r="E498" s="13">
        <f>INDEX(C:C,MATCH(D498,C:C,0)+MATCH(1,INDEX(A:A,MATCH(D498+1,C:C,0)):INDEX(A:A,MATCH(D498+1,C:C,0)+10),0))</f>
        <v>42131</v>
      </c>
      <c r="F498" s="13">
        <f>INDEX(C:C,MATCH(E498,C:C,0)+MATCH(1,INDEX(A:A,MATCH(E498+1,C:C,0)):INDEX(A:A,MATCH(E498+1,C:C,0)+10),0))</f>
        <v>42132</v>
      </c>
      <c r="G498" s="13">
        <f>INDEX(C:C,MATCH(F498,C:C,0)+MATCH(1,INDEX(A:A,MATCH(F498+1,C:C,0)):INDEX(A:A,MATCH(F498+1,C:C,0)+10),0))</f>
        <v>42135</v>
      </c>
    </row>
    <row r="499" spans="1:7" x14ac:dyDescent="0.25">
      <c r="A499" s="175">
        <v>1</v>
      </c>
      <c r="B499" s="175">
        <v>20150507</v>
      </c>
      <c r="C499" s="176">
        <v>42131</v>
      </c>
      <c r="D499" s="13">
        <f>INDEX(C:C,ROW(A498)+MATCH(1,INDEX(A:A,ROW(A499)):INDEX(A:A,ROW(A499)+10),0))</f>
        <v>42131</v>
      </c>
      <c r="E499" s="13">
        <f>INDEX(C:C,MATCH(D499,C:C,0)+MATCH(1,INDEX(A:A,MATCH(D499+1,C:C,0)):INDEX(A:A,MATCH(D499+1,C:C,0)+10),0))</f>
        <v>42132</v>
      </c>
      <c r="F499" s="13">
        <f>INDEX(C:C,MATCH(E499,C:C,0)+MATCH(1,INDEX(A:A,MATCH(E499+1,C:C,0)):INDEX(A:A,MATCH(E499+1,C:C,0)+10),0))</f>
        <v>42135</v>
      </c>
      <c r="G499" s="13">
        <f>INDEX(C:C,MATCH(F499,C:C,0)+MATCH(1,INDEX(A:A,MATCH(F499+1,C:C,0)):INDEX(A:A,MATCH(F499+1,C:C,0)+10),0))</f>
        <v>42136</v>
      </c>
    </row>
    <row r="500" spans="1:7" x14ac:dyDescent="0.25">
      <c r="A500" s="175">
        <v>1</v>
      </c>
      <c r="B500" s="175">
        <v>20150508</v>
      </c>
      <c r="C500" s="176">
        <v>42132</v>
      </c>
      <c r="D500" s="13">
        <f>INDEX(C:C,ROW(A499)+MATCH(1,INDEX(A:A,ROW(A500)):INDEX(A:A,ROW(A500)+10),0))</f>
        <v>42132</v>
      </c>
      <c r="E500" s="13">
        <f>INDEX(C:C,MATCH(D500,C:C,0)+MATCH(1,INDEX(A:A,MATCH(D500+1,C:C,0)):INDEX(A:A,MATCH(D500+1,C:C,0)+10),0))</f>
        <v>42135</v>
      </c>
      <c r="F500" s="13">
        <f>INDEX(C:C,MATCH(E500,C:C,0)+MATCH(1,INDEX(A:A,MATCH(E500+1,C:C,0)):INDEX(A:A,MATCH(E500+1,C:C,0)+10),0))</f>
        <v>42136</v>
      </c>
      <c r="G500" s="13">
        <f>INDEX(C:C,MATCH(F500,C:C,0)+MATCH(1,INDEX(A:A,MATCH(F500+1,C:C,0)):INDEX(A:A,MATCH(F500+1,C:C,0)+10),0))</f>
        <v>42137</v>
      </c>
    </row>
    <row r="501" spans="1:7" x14ac:dyDescent="0.25">
      <c r="A501" s="175">
        <v>0</v>
      </c>
      <c r="B501" s="175">
        <v>20150509</v>
      </c>
      <c r="C501" s="176">
        <v>42133</v>
      </c>
      <c r="D501" s="13">
        <f>INDEX(C:C,ROW(A500)+MATCH(1,INDEX(A:A,ROW(A501)):INDEX(A:A,ROW(A501)+10),0))</f>
        <v>42135</v>
      </c>
      <c r="E501" s="13">
        <f>INDEX(C:C,MATCH(D501,C:C,0)+MATCH(1,INDEX(A:A,MATCH(D501+1,C:C,0)):INDEX(A:A,MATCH(D501+1,C:C,0)+10),0))</f>
        <v>42136</v>
      </c>
      <c r="F501" s="13">
        <f>INDEX(C:C,MATCH(E501,C:C,0)+MATCH(1,INDEX(A:A,MATCH(E501+1,C:C,0)):INDEX(A:A,MATCH(E501+1,C:C,0)+10),0))</f>
        <v>42137</v>
      </c>
      <c r="G501" s="13">
        <f>INDEX(C:C,MATCH(F501,C:C,0)+MATCH(1,INDEX(A:A,MATCH(F501+1,C:C,0)):INDEX(A:A,MATCH(F501+1,C:C,0)+10),0))</f>
        <v>42139</v>
      </c>
    </row>
    <row r="502" spans="1:7" x14ac:dyDescent="0.25">
      <c r="A502" s="175">
        <v>0</v>
      </c>
      <c r="B502" s="175">
        <v>20150510</v>
      </c>
      <c r="C502" s="176">
        <v>42134</v>
      </c>
      <c r="D502" s="13">
        <f>INDEX(C:C,ROW(A501)+MATCH(1,INDEX(A:A,ROW(A502)):INDEX(A:A,ROW(A502)+10),0))</f>
        <v>42135</v>
      </c>
      <c r="E502" s="13">
        <f>INDEX(C:C,MATCH(D502,C:C,0)+MATCH(1,INDEX(A:A,MATCH(D502+1,C:C,0)):INDEX(A:A,MATCH(D502+1,C:C,0)+10),0))</f>
        <v>42136</v>
      </c>
      <c r="F502" s="13">
        <f>INDEX(C:C,MATCH(E502,C:C,0)+MATCH(1,INDEX(A:A,MATCH(E502+1,C:C,0)):INDEX(A:A,MATCH(E502+1,C:C,0)+10),0))</f>
        <v>42137</v>
      </c>
      <c r="G502" s="13">
        <f>INDEX(C:C,MATCH(F502,C:C,0)+MATCH(1,INDEX(A:A,MATCH(F502+1,C:C,0)):INDEX(A:A,MATCH(F502+1,C:C,0)+10),0))</f>
        <v>42139</v>
      </c>
    </row>
    <row r="503" spans="1:7" x14ac:dyDescent="0.25">
      <c r="A503" s="175">
        <v>1</v>
      </c>
      <c r="B503" s="175">
        <v>20150511</v>
      </c>
      <c r="C503" s="176">
        <v>42135</v>
      </c>
      <c r="D503" s="13">
        <f>INDEX(C:C,ROW(A502)+MATCH(1,INDEX(A:A,ROW(A503)):INDEX(A:A,ROW(A503)+10),0))</f>
        <v>42135</v>
      </c>
      <c r="E503" s="13">
        <f>INDEX(C:C,MATCH(D503,C:C,0)+MATCH(1,INDEX(A:A,MATCH(D503+1,C:C,0)):INDEX(A:A,MATCH(D503+1,C:C,0)+10),0))</f>
        <v>42136</v>
      </c>
      <c r="F503" s="13">
        <f>INDEX(C:C,MATCH(E503,C:C,0)+MATCH(1,INDEX(A:A,MATCH(E503+1,C:C,0)):INDEX(A:A,MATCH(E503+1,C:C,0)+10),0))</f>
        <v>42137</v>
      </c>
      <c r="G503" s="13">
        <f>INDEX(C:C,MATCH(F503,C:C,0)+MATCH(1,INDEX(A:A,MATCH(F503+1,C:C,0)):INDEX(A:A,MATCH(F503+1,C:C,0)+10),0))</f>
        <v>42139</v>
      </c>
    </row>
    <row r="504" spans="1:7" x14ac:dyDescent="0.25">
      <c r="A504" s="175">
        <v>1</v>
      </c>
      <c r="B504" s="175">
        <v>20150512</v>
      </c>
      <c r="C504" s="176">
        <v>42136</v>
      </c>
      <c r="D504" s="13">
        <f>INDEX(C:C,ROW(A503)+MATCH(1,INDEX(A:A,ROW(A504)):INDEX(A:A,ROW(A504)+10),0))</f>
        <v>42136</v>
      </c>
      <c r="E504" s="13">
        <f>INDEX(C:C,MATCH(D504,C:C,0)+MATCH(1,INDEX(A:A,MATCH(D504+1,C:C,0)):INDEX(A:A,MATCH(D504+1,C:C,0)+10),0))</f>
        <v>42137</v>
      </c>
      <c r="F504" s="13">
        <f>INDEX(C:C,MATCH(E504,C:C,0)+MATCH(1,INDEX(A:A,MATCH(E504+1,C:C,0)):INDEX(A:A,MATCH(E504+1,C:C,0)+10),0))</f>
        <v>42139</v>
      </c>
      <c r="G504" s="13">
        <f>INDEX(C:C,MATCH(F504,C:C,0)+MATCH(1,INDEX(A:A,MATCH(F504+1,C:C,0)):INDEX(A:A,MATCH(F504+1,C:C,0)+10),0))</f>
        <v>42142</v>
      </c>
    </row>
    <row r="505" spans="1:7" x14ac:dyDescent="0.25">
      <c r="A505" s="175">
        <v>1</v>
      </c>
      <c r="B505" s="175">
        <v>20150513</v>
      </c>
      <c r="C505" s="176">
        <v>42137</v>
      </c>
      <c r="D505" s="13">
        <f>INDEX(C:C,ROW(A504)+MATCH(1,INDEX(A:A,ROW(A505)):INDEX(A:A,ROW(A505)+10),0))</f>
        <v>42137</v>
      </c>
      <c r="E505" s="13">
        <f>INDEX(C:C,MATCH(D505,C:C,0)+MATCH(1,INDEX(A:A,MATCH(D505+1,C:C,0)):INDEX(A:A,MATCH(D505+1,C:C,0)+10),0))</f>
        <v>42139</v>
      </c>
      <c r="F505" s="13">
        <f>INDEX(C:C,MATCH(E505,C:C,0)+MATCH(1,INDEX(A:A,MATCH(E505+1,C:C,0)):INDEX(A:A,MATCH(E505+1,C:C,0)+10),0))</f>
        <v>42142</v>
      </c>
      <c r="G505" s="13">
        <f>INDEX(C:C,MATCH(F505,C:C,0)+MATCH(1,INDEX(A:A,MATCH(F505+1,C:C,0)):INDEX(A:A,MATCH(F505+1,C:C,0)+10),0))</f>
        <v>42143</v>
      </c>
    </row>
    <row r="506" spans="1:7" x14ac:dyDescent="0.25">
      <c r="A506" s="175">
        <v>0</v>
      </c>
      <c r="B506" s="175">
        <v>20150514</v>
      </c>
      <c r="C506" s="176">
        <v>42138</v>
      </c>
      <c r="D506" s="13">
        <f>INDEX(C:C,ROW(A505)+MATCH(1,INDEX(A:A,ROW(A506)):INDEX(A:A,ROW(A506)+10),0))</f>
        <v>42139</v>
      </c>
      <c r="E506" s="13">
        <f>INDEX(C:C,MATCH(D506,C:C,0)+MATCH(1,INDEX(A:A,MATCH(D506+1,C:C,0)):INDEX(A:A,MATCH(D506+1,C:C,0)+10),0))</f>
        <v>42142</v>
      </c>
      <c r="F506" s="13">
        <f>INDEX(C:C,MATCH(E506,C:C,0)+MATCH(1,INDEX(A:A,MATCH(E506+1,C:C,0)):INDEX(A:A,MATCH(E506+1,C:C,0)+10),0))</f>
        <v>42143</v>
      </c>
      <c r="G506" s="13">
        <f>INDEX(C:C,MATCH(F506,C:C,0)+MATCH(1,INDEX(A:A,MATCH(F506+1,C:C,0)):INDEX(A:A,MATCH(F506+1,C:C,0)+10),0))</f>
        <v>42144</v>
      </c>
    </row>
    <row r="507" spans="1:7" x14ac:dyDescent="0.25">
      <c r="A507" s="175">
        <v>1</v>
      </c>
      <c r="B507" s="175">
        <v>20150515</v>
      </c>
      <c r="C507" s="176">
        <v>42139</v>
      </c>
      <c r="D507" s="13">
        <f>INDEX(C:C,ROW(A506)+MATCH(1,INDEX(A:A,ROW(A507)):INDEX(A:A,ROW(A507)+10),0))</f>
        <v>42139</v>
      </c>
      <c r="E507" s="13">
        <f>INDEX(C:C,MATCH(D507,C:C,0)+MATCH(1,INDEX(A:A,MATCH(D507+1,C:C,0)):INDEX(A:A,MATCH(D507+1,C:C,0)+10),0))</f>
        <v>42142</v>
      </c>
      <c r="F507" s="13">
        <f>INDEX(C:C,MATCH(E507,C:C,0)+MATCH(1,INDEX(A:A,MATCH(E507+1,C:C,0)):INDEX(A:A,MATCH(E507+1,C:C,0)+10),0))</f>
        <v>42143</v>
      </c>
      <c r="G507" s="13">
        <f>INDEX(C:C,MATCH(F507,C:C,0)+MATCH(1,INDEX(A:A,MATCH(F507+1,C:C,0)):INDEX(A:A,MATCH(F507+1,C:C,0)+10),0))</f>
        <v>42144</v>
      </c>
    </row>
    <row r="508" spans="1:7" x14ac:dyDescent="0.25">
      <c r="A508" s="175">
        <v>0</v>
      </c>
      <c r="B508" s="175">
        <v>20150516</v>
      </c>
      <c r="C508" s="176">
        <v>42140</v>
      </c>
      <c r="D508" s="13">
        <f>INDEX(C:C,ROW(A507)+MATCH(1,INDEX(A:A,ROW(A508)):INDEX(A:A,ROW(A508)+10),0))</f>
        <v>42142</v>
      </c>
      <c r="E508" s="13">
        <f>INDEX(C:C,MATCH(D508,C:C,0)+MATCH(1,INDEX(A:A,MATCH(D508+1,C:C,0)):INDEX(A:A,MATCH(D508+1,C:C,0)+10),0))</f>
        <v>42143</v>
      </c>
      <c r="F508" s="13">
        <f>INDEX(C:C,MATCH(E508,C:C,0)+MATCH(1,INDEX(A:A,MATCH(E508+1,C:C,0)):INDEX(A:A,MATCH(E508+1,C:C,0)+10),0))</f>
        <v>42144</v>
      </c>
      <c r="G508" s="13">
        <f>INDEX(C:C,MATCH(F508,C:C,0)+MATCH(1,INDEX(A:A,MATCH(F508+1,C:C,0)):INDEX(A:A,MATCH(F508+1,C:C,0)+10),0))</f>
        <v>42145</v>
      </c>
    </row>
    <row r="509" spans="1:7" x14ac:dyDescent="0.25">
      <c r="A509" s="175">
        <v>0</v>
      </c>
      <c r="B509" s="175">
        <v>20150517</v>
      </c>
      <c r="C509" s="176">
        <v>42141</v>
      </c>
      <c r="D509" s="13">
        <f>INDEX(C:C,ROW(A508)+MATCH(1,INDEX(A:A,ROW(A509)):INDEX(A:A,ROW(A509)+10),0))</f>
        <v>42142</v>
      </c>
      <c r="E509" s="13">
        <f>INDEX(C:C,MATCH(D509,C:C,0)+MATCH(1,INDEX(A:A,MATCH(D509+1,C:C,0)):INDEX(A:A,MATCH(D509+1,C:C,0)+10),0))</f>
        <v>42143</v>
      </c>
      <c r="F509" s="13">
        <f>INDEX(C:C,MATCH(E509,C:C,0)+MATCH(1,INDEX(A:A,MATCH(E509+1,C:C,0)):INDEX(A:A,MATCH(E509+1,C:C,0)+10),0))</f>
        <v>42144</v>
      </c>
      <c r="G509" s="13">
        <f>INDEX(C:C,MATCH(F509,C:C,0)+MATCH(1,INDEX(A:A,MATCH(F509+1,C:C,0)):INDEX(A:A,MATCH(F509+1,C:C,0)+10),0))</f>
        <v>42145</v>
      </c>
    </row>
    <row r="510" spans="1:7" x14ac:dyDescent="0.25">
      <c r="A510" s="175">
        <v>1</v>
      </c>
      <c r="B510" s="175">
        <v>20150518</v>
      </c>
      <c r="C510" s="176">
        <v>42142</v>
      </c>
      <c r="D510" s="13">
        <f>INDEX(C:C,ROW(A509)+MATCH(1,INDEX(A:A,ROW(A510)):INDEX(A:A,ROW(A510)+10),0))</f>
        <v>42142</v>
      </c>
      <c r="E510" s="13">
        <f>INDEX(C:C,MATCH(D510,C:C,0)+MATCH(1,INDEX(A:A,MATCH(D510+1,C:C,0)):INDEX(A:A,MATCH(D510+1,C:C,0)+10),0))</f>
        <v>42143</v>
      </c>
      <c r="F510" s="13">
        <f>INDEX(C:C,MATCH(E510,C:C,0)+MATCH(1,INDEX(A:A,MATCH(E510+1,C:C,0)):INDEX(A:A,MATCH(E510+1,C:C,0)+10),0))</f>
        <v>42144</v>
      </c>
      <c r="G510" s="13">
        <f>INDEX(C:C,MATCH(F510,C:C,0)+MATCH(1,INDEX(A:A,MATCH(F510+1,C:C,0)):INDEX(A:A,MATCH(F510+1,C:C,0)+10),0))</f>
        <v>42145</v>
      </c>
    </row>
    <row r="511" spans="1:7" x14ac:dyDescent="0.25">
      <c r="A511" s="175">
        <v>1</v>
      </c>
      <c r="B511" s="175">
        <v>20150519</v>
      </c>
      <c r="C511" s="176">
        <v>42143</v>
      </c>
      <c r="D511" s="13">
        <f>INDEX(C:C,ROW(A510)+MATCH(1,INDEX(A:A,ROW(A511)):INDEX(A:A,ROW(A511)+10),0))</f>
        <v>42143</v>
      </c>
      <c r="E511" s="13">
        <f>INDEX(C:C,MATCH(D511,C:C,0)+MATCH(1,INDEX(A:A,MATCH(D511+1,C:C,0)):INDEX(A:A,MATCH(D511+1,C:C,0)+10),0))</f>
        <v>42144</v>
      </c>
      <c r="F511" s="13">
        <f>INDEX(C:C,MATCH(E511,C:C,0)+MATCH(1,INDEX(A:A,MATCH(E511+1,C:C,0)):INDEX(A:A,MATCH(E511+1,C:C,0)+10),0))</f>
        <v>42145</v>
      </c>
      <c r="G511" s="13">
        <f>INDEX(C:C,MATCH(F511,C:C,0)+MATCH(1,INDEX(A:A,MATCH(F511+1,C:C,0)):INDEX(A:A,MATCH(F511+1,C:C,0)+10),0))</f>
        <v>42146</v>
      </c>
    </row>
    <row r="512" spans="1:7" x14ac:dyDescent="0.25">
      <c r="A512" s="175">
        <v>1</v>
      </c>
      <c r="B512" s="175">
        <v>20150520</v>
      </c>
      <c r="C512" s="176">
        <v>42144</v>
      </c>
      <c r="D512" s="13">
        <f>INDEX(C:C,ROW(A511)+MATCH(1,INDEX(A:A,ROW(A512)):INDEX(A:A,ROW(A512)+10),0))</f>
        <v>42144</v>
      </c>
      <c r="E512" s="13">
        <f>INDEX(C:C,MATCH(D512,C:C,0)+MATCH(1,INDEX(A:A,MATCH(D512+1,C:C,0)):INDEX(A:A,MATCH(D512+1,C:C,0)+10),0))</f>
        <v>42145</v>
      </c>
      <c r="F512" s="13">
        <f>INDEX(C:C,MATCH(E512,C:C,0)+MATCH(1,INDEX(A:A,MATCH(E512+1,C:C,0)):INDEX(A:A,MATCH(E512+1,C:C,0)+10),0))</f>
        <v>42146</v>
      </c>
      <c r="G512" s="13">
        <f>INDEX(C:C,MATCH(F512,C:C,0)+MATCH(1,INDEX(A:A,MATCH(F512+1,C:C,0)):INDEX(A:A,MATCH(F512+1,C:C,0)+10),0))</f>
        <v>42150</v>
      </c>
    </row>
    <row r="513" spans="1:7" x14ac:dyDescent="0.25">
      <c r="A513" s="175">
        <v>1</v>
      </c>
      <c r="B513" s="175">
        <v>20150521</v>
      </c>
      <c r="C513" s="176">
        <v>42145</v>
      </c>
      <c r="D513" s="13">
        <f>INDEX(C:C,ROW(A512)+MATCH(1,INDEX(A:A,ROW(A513)):INDEX(A:A,ROW(A513)+10),0))</f>
        <v>42145</v>
      </c>
      <c r="E513" s="13">
        <f>INDEX(C:C,MATCH(D513,C:C,0)+MATCH(1,INDEX(A:A,MATCH(D513+1,C:C,0)):INDEX(A:A,MATCH(D513+1,C:C,0)+10),0))</f>
        <v>42146</v>
      </c>
      <c r="F513" s="13">
        <f>INDEX(C:C,MATCH(E513,C:C,0)+MATCH(1,INDEX(A:A,MATCH(E513+1,C:C,0)):INDEX(A:A,MATCH(E513+1,C:C,0)+10),0))</f>
        <v>42150</v>
      </c>
      <c r="G513" s="13">
        <f>INDEX(C:C,MATCH(F513,C:C,0)+MATCH(1,INDEX(A:A,MATCH(F513+1,C:C,0)):INDEX(A:A,MATCH(F513+1,C:C,0)+10),0))</f>
        <v>42151</v>
      </c>
    </row>
    <row r="514" spans="1:7" x14ac:dyDescent="0.25">
      <c r="A514" s="175">
        <v>1</v>
      </c>
      <c r="B514" s="175">
        <v>20150522</v>
      </c>
      <c r="C514" s="176">
        <v>42146</v>
      </c>
      <c r="D514" s="13">
        <f>INDEX(C:C,ROW(A513)+MATCH(1,INDEX(A:A,ROW(A514)):INDEX(A:A,ROW(A514)+10),0))</f>
        <v>42146</v>
      </c>
      <c r="E514" s="13">
        <f>INDEX(C:C,MATCH(D514,C:C,0)+MATCH(1,INDEX(A:A,MATCH(D514+1,C:C,0)):INDEX(A:A,MATCH(D514+1,C:C,0)+10),0))</f>
        <v>42150</v>
      </c>
      <c r="F514" s="13">
        <f>INDEX(C:C,MATCH(E514,C:C,0)+MATCH(1,INDEX(A:A,MATCH(E514+1,C:C,0)):INDEX(A:A,MATCH(E514+1,C:C,0)+10),0))</f>
        <v>42151</v>
      </c>
      <c r="G514" s="13">
        <f>INDEX(C:C,MATCH(F514,C:C,0)+MATCH(1,INDEX(A:A,MATCH(F514+1,C:C,0)):INDEX(A:A,MATCH(F514+1,C:C,0)+10),0))</f>
        <v>42152</v>
      </c>
    </row>
    <row r="515" spans="1:7" x14ac:dyDescent="0.25">
      <c r="A515" s="175">
        <v>0</v>
      </c>
      <c r="B515" s="175">
        <v>20150523</v>
      </c>
      <c r="C515" s="176">
        <v>42147</v>
      </c>
      <c r="D515" s="13">
        <f>INDEX(C:C,ROW(A514)+MATCH(1,INDEX(A:A,ROW(A515)):INDEX(A:A,ROW(A515)+10),0))</f>
        <v>42150</v>
      </c>
      <c r="E515" s="13">
        <f>INDEX(C:C,MATCH(D515,C:C,0)+MATCH(1,INDEX(A:A,MATCH(D515+1,C:C,0)):INDEX(A:A,MATCH(D515+1,C:C,0)+10),0))</f>
        <v>42151</v>
      </c>
      <c r="F515" s="13">
        <f>INDEX(C:C,MATCH(E515,C:C,0)+MATCH(1,INDEX(A:A,MATCH(E515+1,C:C,0)):INDEX(A:A,MATCH(E515+1,C:C,0)+10),0))</f>
        <v>42152</v>
      </c>
      <c r="G515" s="13">
        <f>INDEX(C:C,MATCH(F515,C:C,0)+MATCH(1,INDEX(A:A,MATCH(F515+1,C:C,0)):INDEX(A:A,MATCH(F515+1,C:C,0)+10),0))</f>
        <v>42153</v>
      </c>
    </row>
    <row r="516" spans="1:7" x14ac:dyDescent="0.25">
      <c r="A516" s="175">
        <v>0</v>
      </c>
      <c r="B516" s="175">
        <v>20150524</v>
      </c>
      <c r="C516" s="176">
        <v>42148</v>
      </c>
      <c r="D516" s="13">
        <f>INDEX(C:C,ROW(A515)+MATCH(1,INDEX(A:A,ROW(A516)):INDEX(A:A,ROW(A516)+10),0))</f>
        <v>42150</v>
      </c>
      <c r="E516" s="13">
        <f>INDEX(C:C,MATCH(D516,C:C,0)+MATCH(1,INDEX(A:A,MATCH(D516+1,C:C,0)):INDEX(A:A,MATCH(D516+1,C:C,0)+10),0))</f>
        <v>42151</v>
      </c>
      <c r="F516" s="13">
        <f>INDEX(C:C,MATCH(E516,C:C,0)+MATCH(1,INDEX(A:A,MATCH(E516+1,C:C,0)):INDEX(A:A,MATCH(E516+1,C:C,0)+10),0))</f>
        <v>42152</v>
      </c>
      <c r="G516" s="13">
        <f>INDEX(C:C,MATCH(F516,C:C,0)+MATCH(1,INDEX(A:A,MATCH(F516+1,C:C,0)):INDEX(A:A,MATCH(F516+1,C:C,0)+10),0))</f>
        <v>42153</v>
      </c>
    </row>
    <row r="517" spans="1:7" x14ac:dyDescent="0.25">
      <c r="A517" s="175">
        <v>0</v>
      </c>
      <c r="B517" s="175">
        <v>20150525</v>
      </c>
      <c r="C517" s="176">
        <v>42149</v>
      </c>
      <c r="D517" s="13">
        <f>INDEX(C:C,ROW(A516)+MATCH(1,INDEX(A:A,ROW(A517)):INDEX(A:A,ROW(A517)+10),0))</f>
        <v>42150</v>
      </c>
      <c r="E517" s="13">
        <f>INDEX(C:C,MATCH(D517,C:C,0)+MATCH(1,INDEX(A:A,MATCH(D517+1,C:C,0)):INDEX(A:A,MATCH(D517+1,C:C,0)+10),0))</f>
        <v>42151</v>
      </c>
      <c r="F517" s="13">
        <f>INDEX(C:C,MATCH(E517,C:C,0)+MATCH(1,INDEX(A:A,MATCH(E517+1,C:C,0)):INDEX(A:A,MATCH(E517+1,C:C,0)+10),0))</f>
        <v>42152</v>
      </c>
      <c r="G517" s="13">
        <f>INDEX(C:C,MATCH(F517,C:C,0)+MATCH(1,INDEX(A:A,MATCH(F517+1,C:C,0)):INDEX(A:A,MATCH(F517+1,C:C,0)+10),0))</f>
        <v>42153</v>
      </c>
    </row>
    <row r="518" spans="1:7" x14ac:dyDescent="0.25">
      <c r="A518" s="175">
        <v>1</v>
      </c>
      <c r="B518" s="175">
        <v>20150526</v>
      </c>
      <c r="C518" s="176">
        <v>42150</v>
      </c>
      <c r="D518" s="13">
        <f>INDEX(C:C,ROW(A517)+MATCH(1,INDEX(A:A,ROW(A518)):INDEX(A:A,ROW(A518)+10),0))</f>
        <v>42150</v>
      </c>
      <c r="E518" s="13">
        <f>INDEX(C:C,MATCH(D518,C:C,0)+MATCH(1,INDEX(A:A,MATCH(D518+1,C:C,0)):INDEX(A:A,MATCH(D518+1,C:C,0)+10),0))</f>
        <v>42151</v>
      </c>
      <c r="F518" s="13">
        <f>INDEX(C:C,MATCH(E518,C:C,0)+MATCH(1,INDEX(A:A,MATCH(E518+1,C:C,0)):INDEX(A:A,MATCH(E518+1,C:C,0)+10),0))</f>
        <v>42152</v>
      </c>
      <c r="G518" s="13">
        <f>INDEX(C:C,MATCH(F518,C:C,0)+MATCH(1,INDEX(A:A,MATCH(F518+1,C:C,0)):INDEX(A:A,MATCH(F518+1,C:C,0)+10),0))</f>
        <v>42153</v>
      </c>
    </row>
    <row r="519" spans="1:7" x14ac:dyDescent="0.25">
      <c r="A519" s="175">
        <v>1</v>
      </c>
      <c r="B519" s="175">
        <v>20150527</v>
      </c>
      <c r="C519" s="176">
        <v>42151</v>
      </c>
      <c r="D519" s="13">
        <f>INDEX(C:C,ROW(A518)+MATCH(1,INDEX(A:A,ROW(A519)):INDEX(A:A,ROW(A519)+10),0))</f>
        <v>42151</v>
      </c>
      <c r="E519" s="13">
        <f>INDEX(C:C,MATCH(D519,C:C,0)+MATCH(1,INDEX(A:A,MATCH(D519+1,C:C,0)):INDEX(A:A,MATCH(D519+1,C:C,0)+10),0))</f>
        <v>42152</v>
      </c>
      <c r="F519" s="13">
        <f>INDEX(C:C,MATCH(E519,C:C,0)+MATCH(1,INDEX(A:A,MATCH(E519+1,C:C,0)):INDEX(A:A,MATCH(E519+1,C:C,0)+10),0))</f>
        <v>42153</v>
      </c>
      <c r="G519" s="13">
        <f>INDEX(C:C,MATCH(F519,C:C,0)+MATCH(1,INDEX(A:A,MATCH(F519+1,C:C,0)):INDEX(A:A,MATCH(F519+1,C:C,0)+10),0))</f>
        <v>42156</v>
      </c>
    </row>
    <row r="520" spans="1:7" x14ac:dyDescent="0.25">
      <c r="A520" s="175">
        <v>1</v>
      </c>
      <c r="B520" s="175">
        <v>20150528</v>
      </c>
      <c r="C520" s="176">
        <v>42152</v>
      </c>
      <c r="D520" s="13">
        <f>INDEX(C:C,ROW(A519)+MATCH(1,INDEX(A:A,ROW(A520)):INDEX(A:A,ROW(A520)+10),0))</f>
        <v>42152</v>
      </c>
      <c r="E520" s="13">
        <f>INDEX(C:C,MATCH(D520,C:C,0)+MATCH(1,INDEX(A:A,MATCH(D520+1,C:C,0)):INDEX(A:A,MATCH(D520+1,C:C,0)+10),0))</f>
        <v>42153</v>
      </c>
      <c r="F520" s="13">
        <f>INDEX(C:C,MATCH(E520,C:C,0)+MATCH(1,INDEX(A:A,MATCH(E520+1,C:C,0)):INDEX(A:A,MATCH(E520+1,C:C,0)+10),0))</f>
        <v>42156</v>
      </c>
      <c r="G520" s="13">
        <f>INDEX(C:C,MATCH(F520,C:C,0)+MATCH(1,INDEX(A:A,MATCH(F520+1,C:C,0)):INDEX(A:A,MATCH(F520+1,C:C,0)+10),0))</f>
        <v>42157</v>
      </c>
    </row>
    <row r="521" spans="1:7" x14ac:dyDescent="0.25">
      <c r="A521" s="175">
        <v>1</v>
      </c>
      <c r="B521" s="175">
        <v>20150529</v>
      </c>
      <c r="C521" s="176">
        <v>42153</v>
      </c>
      <c r="D521" s="13">
        <f>INDEX(C:C,ROW(A520)+MATCH(1,INDEX(A:A,ROW(A521)):INDEX(A:A,ROW(A521)+10),0))</f>
        <v>42153</v>
      </c>
      <c r="E521" s="13">
        <f>INDEX(C:C,MATCH(D521,C:C,0)+MATCH(1,INDEX(A:A,MATCH(D521+1,C:C,0)):INDEX(A:A,MATCH(D521+1,C:C,0)+10),0))</f>
        <v>42156</v>
      </c>
      <c r="F521" s="13">
        <f>INDEX(C:C,MATCH(E521,C:C,0)+MATCH(1,INDEX(A:A,MATCH(E521+1,C:C,0)):INDEX(A:A,MATCH(E521+1,C:C,0)+10),0))</f>
        <v>42157</v>
      </c>
      <c r="G521" s="13">
        <f>INDEX(C:C,MATCH(F521,C:C,0)+MATCH(1,INDEX(A:A,MATCH(F521+1,C:C,0)):INDEX(A:A,MATCH(F521+1,C:C,0)+10),0))</f>
        <v>42158</v>
      </c>
    </row>
    <row r="522" spans="1:7" x14ac:dyDescent="0.25">
      <c r="A522" s="175">
        <v>0</v>
      </c>
      <c r="B522" s="175">
        <v>20150530</v>
      </c>
      <c r="C522" s="176">
        <v>42154</v>
      </c>
      <c r="D522" s="13">
        <f>INDEX(C:C,ROW(A521)+MATCH(1,INDEX(A:A,ROW(A522)):INDEX(A:A,ROW(A522)+10),0))</f>
        <v>42156</v>
      </c>
      <c r="E522" s="13">
        <f>INDEX(C:C,MATCH(D522,C:C,0)+MATCH(1,INDEX(A:A,MATCH(D522+1,C:C,0)):INDEX(A:A,MATCH(D522+1,C:C,0)+10),0))</f>
        <v>42157</v>
      </c>
      <c r="F522" s="13">
        <f>INDEX(C:C,MATCH(E522,C:C,0)+MATCH(1,INDEX(A:A,MATCH(E522+1,C:C,0)):INDEX(A:A,MATCH(E522+1,C:C,0)+10),0))</f>
        <v>42158</v>
      </c>
      <c r="G522" s="13">
        <f>INDEX(C:C,MATCH(F522,C:C,0)+MATCH(1,INDEX(A:A,MATCH(F522+1,C:C,0)):INDEX(A:A,MATCH(F522+1,C:C,0)+10),0))</f>
        <v>42159</v>
      </c>
    </row>
    <row r="523" spans="1:7" x14ac:dyDescent="0.25">
      <c r="A523" s="175">
        <v>0</v>
      </c>
      <c r="B523" s="175">
        <v>20150531</v>
      </c>
      <c r="C523" s="176">
        <v>42155</v>
      </c>
      <c r="D523" s="13">
        <f>INDEX(C:C,ROW(A522)+MATCH(1,INDEX(A:A,ROW(A523)):INDEX(A:A,ROW(A523)+10),0))</f>
        <v>42156</v>
      </c>
      <c r="E523" s="13">
        <f>INDEX(C:C,MATCH(D523,C:C,0)+MATCH(1,INDEX(A:A,MATCH(D523+1,C:C,0)):INDEX(A:A,MATCH(D523+1,C:C,0)+10),0))</f>
        <v>42157</v>
      </c>
      <c r="F523" s="13">
        <f>INDEX(C:C,MATCH(E523,C:C,0)+MATCH(1,INDEX(A:A,MATCH(E523+1,C:C,0)):INDEX(A:A,MATCH(E523+1,C:C,0)+10),0))</f>
        <v>42158</v>
      </c>
      <c r="G523" s="13">
        <f>INDEX(C:C,MATCH(F523,C:C,0)+MATCH(1,INDEX(A:A,MATCH(F523+1,C:C,0)):INDEX(A:A,MATCH(F523+1,C:C,0)+10),0))</f>
        <v>42159</v>
      </c>
    </row>
    <row r="524" spans="1:7" x14ac:dyDescent="0.25">
      <c r="A524" s="175">
        <v>1</v>
      </c>
      <c r="B524" s="175">
        <v>20150601</v>
      </c>
      <c r="C524" s="176">
        <v>42156</v>
      </c>
      <c r="D524" s="13">
        <f>INDEX(C:C,ROW(A523)+MATCH(1,INDEX(A:A,ROW(A524)):INDEX(A:A,ROW(A524)+10),0))</f>
        <v>42156</v>
      </c>
      <c r="E524" s="13">
        <f>INDEX(C:C,MATCH(D524,C:C,0)+MATCH(1,INDEX(A:A,MATCH(D524+1,C:C,0)):INDEX(A:A,MATCH(D524+1,C:C,0)+10),0))</f>
        <v>42157</v>
      </c>
      <c r="F524" s="13">
        <f>INDEX(C:C,MATCH(E524,C:C,0)+MATCH(1,INDEX(A:A,MATCH(E524+1,C:C,0)):INDEX(A:A,MATCH(E524+1,C:C,0)+10),0))</f>
        <v>42158</v>
      </c>
      <c r="G524" s="13">
        <f>INDEX(C:C,MATCH(F524,C:C,0)+MATCH(1,INDEX(A:A,MATCH(F524+1,C:C,0)):INDEX(A:A,MATCH(F524+1,C:C,0)+10),0))</f>
        <v>42159</v>
      </c>
    </row>
    <row r="525" spans="1:7" x14ac:dyDescent="0.25">
      <c r="A525" s="175">
        <v>1</v>
      </c>
      <c r="B525" s="175">
        <v>20150602</v>
      </c>
      <c r="C525" s="176">
        <v>42157</v>
      </c>
      <c r="D525" s="13">
        <f>INDEX(C:C,ROW(A524)+MATCH(1,INDEX(A:A,ROW(A525)):INDEX(A:A,ROW(A525)+10),0))</f>
        <v>42157</v>
      </c>
      <c r="E525" s="13">
        <f>INDEX(C:C,MATCH(D525,C:C,0)+MATCH(1,INDEX(A:A,MATCH(D525+1,C:C,0)):INDEX(A:A,MATCH(D525+1,C:C,0)+10),0))</f>
        <v>42158</v>
      </c>
      <c r="F525" s="13">
        <f>INDEX(C:C,MATCH(E525,C:C,0)+MATCH(1,INDEX(A:A,MATCH(E525+1,C:C,0)):INDEX(A:A,MATCH(E525+1,C:C,0)+10),0))</f>
        <v>42159</v>
      </c>
      <c r="G525" s="13">
        <f>INDEX(C:C,MATCH(F525,C:C,0)+MATCH(1,INDEX(A:A,MATCH(F525+1,C:C,0)):INDEX(A:A,MATCH(F525+1,C:C,0)+10),0))</f>
        <v>42160</v>
      </c>
    </row>
    <row r="526" spans="1:7" x14ac:dyDescent="0.25">
      <c r="A526" s="175">
        <v>1</v>
      </c>
      <c r="B526" s="175">
        <v>20150603</v>
      </c>
      <c r="C526" s="176">
        <v>42158</v>
      </c>
      <c r="D526" s="13">
        <f>INDEX(C:C,ROW(A525)+MATCH(1,INDEX(A:A,ROW(A526)):INDEX(A:A,ROW(A526)+10),0))</f>
        <v>42158</v>
      </c>
      <c r="E526" s="13">
        <f>INDEX(C:C,MATCH(D526,C:C,0)+MATCH(1,INDEX(A:A,MATCH(D526+1,C:C,0)):INDEX(A:A,MATCH(D526+1,C:C,0)+10),0))</f>
        <v>42159</v>
      </c>
      <c r="F526" s="13">
        <f>INDEX(C:C,MATCH(E526,C:C,0)+MATCH(1,INDEX(A:A,MATCH(E526+1,C:C,0)):INDEX(A:A,MATCH(E526+1,C:C,0)+10),0))</f>
        <v>42160</v>
      </c>
      <c r="G526" s="13">
        <f>INDEX(C:C,MATCH(F526,C:C,0)+MATCH(1,INDEX(A:A,MATCH(F526+1,C:C,0)):INDEX(A:A,MATCH(F526+1,C:C,0)+10),0))</f>
        <v>42163</v>
      </c>
    </row>
    <row r="527" spans="1:7" x14ac:dyDescent="0.25">
      <c r="A527" s="175">
        <v>1</v>
      </c>
      <c r="B527" s="175">
        <v>20150604</v>
      </c>
      <c r="C527" s="176">
        <v>42159</v>
      </c>
      <c r="D527" s="13">
        <f>INDEX(C:C,ROW(A526)+MATCH(1,INDEX(A:A,ROW(A527)):INDEX(A:A,ROW(A527)+10),0))</f>
        <v>42159</v>
      </c>
      <c r="E527" s="13">
        <f>INDEX(C:C,MATCH(D527,C:C,0)+MATCH(1,INDEX(A:A,MATCH(D527+1,C:C,0)):INDEX(A:A,MATCH(D527+1,C:C,0)+10),0))</f>
        <v>42160</v>
      </c>
      <c r="F527" s="13">
        <f>INDEX(C:C,MATCH(E527,C:C,0)+MATCH(1,INDEX(A:A,MATCH(E527+1,C:C,0)):INDEX(A:A,MATCH(E527+1,C:C,0)+10),0))</f>
        <v>42163</v>
      </c>
      <c r="G527" s="13">
        <f>INDEX(C:C,MATCH(F527,C:C,0)+MATCH(1,INDEX(A:A,MATCH(F527+1,C:C,0)):INDEX(A:A,MATCH(F527+1,C:C,0)+10),0))</f>
        <v>42164</v>
      </c>
    </row>
    <row r="528" spans="1:7" x14ac:dyDescent="0.25">
      <c r="A528" s="175">
        <v>1</v>
      </c>
      <c r="B528" s="175">
        <v>20150605</v>
      </c>
      <c r="C528" s="176">
        <v>42160</v>
      </c>
      <c r="D528" s="13">
        <f>INDEX(C:C,ROW(A527)+MATCH(1,INDEX(A:A,ROW(A528)):INDEX(A:A,ROW(A528)+10),0))</f>
        <v>42160</v>
      </c>
      <c r="E528" s="13">
        <f>INDEX(C:C,MATCH(D528,C:C,0)+MATCH(1,INDEX(A:A,MATCH(D528+1,C:C,0)):INDEX(A:A,MATCH(D528+1,C:C,0)+10),0))</f>
        <v>42163</v>
      </c>
      <c r="F528" s="13">
        <f>INDEX(C:C,MATCH(E528,C:C,0)+MATCH(1,INDEX(A:A,MATCH(E528+1,C:C,0)):INDEX(A:A,MATCH(E528+1,C:C,0)+10),0))</f>
        <v>42164</v>
      </c>
      <c r="G528" s="13">
        <f>INDEX(C:C,MATCH(F528,C:C,0)+MATCH(1,INDEX(A:A,MATCH(F528+1,C:C,0)):INDEX(A:A,MATCH(F528+1,C:C,0)+10),0))</f>
        <v>42165</v>
      </c>
    </row>
    <row r="529" spans="1:7" x14ac:dyDescent="0.25">
      <c r="A529" s="175">
        <v>0</v>
      </c>
      <c r="B529" s="175">
        <v>20150606</v>
      </c>
      <c r="C529" s="176">
        <v>42161</v>
      </c>
      <c r="D529" s="13">
        <f>INDEX(C:C,ROW(A528)+MATCH(1,INDEX(A:A,ROW(A529)):INDEX(A:A,ROW(A529)+10),0))</f>
        <v>42163</v>
      </c>
      <c r="E529" s="13">
        <f>INDEX(C:C,MATCH(D529,C:C,0)+MATCH(1,INDEX(A:A,MATCH(D529+1,C:C,0)):INDEX(A:A,MATCH(D529+1,C:C,0)+10),0))</f>
        <v>42164</v>
      </c>
      <c r="F529" s="13">
        <f>INDEX(C:C,MATCH(E529,C:C,0)+MATCH(1,INDEX(A:A,MATCH(E529+1,C:C,0)):INDEX(A:A,MATCH(E529+1,C:C,0)+10),0))</f>
        <v>42165</v>
      </c>
      <c r="G529" s="13">
        <f>INDEX(C:C,MATCH(F529,C:C,0)+MATCH(1,INDEX(A:A,MATCH(F529+1,C:C,0)):INDEX(A:A,MATCH(F529+1,C:C,0)+10),0))</f>
        <v>42166</v>
      </c>
    </row>
    <row r="530" spans="1:7" x14ac:dyDescent="0.25">
      <c r="A530" s="175">
        <v>0</v>
      </c>
      <c r="B530" s="175">
        <v>20150607</v>
      </c>
      <c r="C530" s="176">
        <v>42162</v>
      </c>
      <c r="D530" s="13">
        <f>INDEX(C:C,ROW(A529)+MATCH(1,INDEX(A:A,ROW(A530)):INDEX(A:A,ROW(A530)+10),0))</f>
        <v>42163</v>
      </c>
      <c r="E530" s="13">
        <f>INDEX(C:C,MATCH(D530,C:C,0)+MATCH(1,INDEX(A:A,MATCH(D530+1,C:C,0)):INDEX(A:A,MATCH(D530+1,C:C,0)+10),0))</f>
        <v>42164</v>
      </c>
      <c r="F530" s="13">
        <f>INDEX(C:C,MATCH(E530,C:C,0)+MATCH(1,INDEX(A:A,MATCH(E530+1,C:C,0)):INDEX(A:A,MATCH(E530+1,C:C,0)+10),0))</f>
        <v>42165</v>
      </c>
      <c r="G530" s="13">
        <f>INDEX(C:C,MATCH(F530,C:C,0)+MATCH(1,INDEX(A:A,MATCH(F530+1,C:C,0)):INDEX(A:A,MATCH(F530+1,C:C,0)+10),0))</f>
        <v>42166</v>
      </c>
    </row>
    <row r="531" spans="1:7" x14ac:dyDescent="0.25">
      <c r="A531" s="175">
        <v>1</v>
      </c>
      <c r="B531" s="175">
        <v>20150608</v>
      </c>
      <c r="C531" s="176">
        <v>42163</v>
      </c>
      <c r="D531" s="13">
        <f>INDEX(C:C,ROW(A530)+MATCH(1,INDEX(A:A,ROW(A531)):INDEX(A:A,ROW(A531)+10),0))</f>
        <v>42163</v>
      </c>
      <c r="E531" s="13">
        <f>INDEX(C:C,MATCH(D531,C:C,0)+MATCH(1,INDEX(A:A,MATCH(D531+1,C:C,0)):INDEX(A:A,MATCH(D531+1,C:C,0)+10),0))</f>
        <v>42164</v>
      </c>
      <c r="F531" s="13">
        <f>INDEX(C:C,MATCH(E531,C:C,0)+MATCH(1,INDEX(A:A,MATCH(E531+1,C:C,0)):INDEX(A:A,MATCH(E531+1,C:C,0)+10),0))</f>
        <v>42165</v>
      </c>
      <c r="G531" s="13">
        <f>INDEX(C:C,MATCH(F531,C:C,0)+MATCH(1,INDEX(A:A,MATCH(F531+1,C:C,0)):INDEX(A:A,MATCH(F531+1,C:C,0)+10),0))</f>
        <v>42166</v>
      </c>
    </row>
    <row r="532" spans="1:7" x14ac:dyDescent="0.25">
      <c r="A532" s="175">
        <v>1</v>
      </c>
      <c r="B532" s="175">
        <v>20150609</v>
      </c>
      <c r="C532" s="176">
        <v>42164</v>
      </c>
      <c r="D532" s="13">
        <f>INDEX(C:C,ROW(A531)+MATCH(1,INDEX(A:A,ROW(A532)):INDEX(A:A,ROW(A532)+10),0))</f>
        <v>42164</v>
      </c>
      <c r="E532" s="13">
        <f>INDEX(C:C,MATCH(D532,C:C,0)+MATCH(1,INDEX(A:A,MATCH(D532+1,C:C,0)):INDEX(A:A,MATCH(D532+1,C:C,0)+10),0))</f>
        <v>42165</v>
      </c>
      <c r="F532" s="13">
        <f>INDEX(C:C,MATCH(E532,C:C,0)+MATCH(1,INDEX(A:A,MATCH(E532+1,C:C,0)):INDEX(A:A,MATCH(E532+1,C:C,0)+10),0))</f>
        <v>42166</v>
      </c>
      <c r="G532" s="13">
        <f>INDEX(C:C,MATCH(F532,C:C,0)+MATCH(1,INDEX(A:A,MATCH(F532+1,C:C,0)):INDEX(A:A,MATCH(F532+1,C:C,0)+10),0))</f>
        <v>42167</v>
      </c>
    </row>
    <row r="533" spans="1:7" x14ac:dyDescent="0.25">
      <c r="A533" s="175">
        <v>1</v>
      </c>
      <c r="B533" s="175">
        <v>20150610</v>
      </c>
      <c r="C533" s="176">
        <v>42165</v>
      </c>
      <c r="D533" s="13">
        <f>INDEX(C:C,ROW(A532)+MATCH(1,INDEX(A:A,ROW(A533)):INDEX(A:A,ROW(A533)+10),0))</f>
        <v>42165</v>
      </c>
      <c r="E533" s="13">
        <f>INDEX(C:C,MATCH(D533,C:C,0)+MATCH(1,INDEX(A:A,MATCH(D533+1,C:C,0)):INDEX(A:A,MATCH(D533+1,C:C,0)+10),0))</f>
        <v>42166</v>
      </c>
      <c r="F533" s="13">
        <f>INDEX(C:C,MATCH(E533,C:C,0)+MATCH(1,INDEX(A:A,MATCH(E533+1,C:C,0)):INDEX(A:A,MATCH(E533+1,C:C,0)+10),0))</f>
        <v>42167</v>
      </c>
      <c r="G533" s="13">
        <f>INDEX(C:C,MATCH(F533,C:C,0)+MATCH(1,INDEX(A:A,MATCH(F533+1,C:C,0)):INDEX(A:A,MATCH(F533+1,C:C,0)+10),0))</f>
        <v>42170</v>
      </c>
    </row>
    <row r="534" spans="1:7" x14ac:dyDescent="0.25">
      <c r="A534" s="175">
        <v>1</v>
      </c>
      <c r="B534" s="175">
        <v>20150611</v>
      </c>
      <c r="C534" s="176">
        <v>42166</v>
      </c>
      <c r="D534" s="13">
        <f>INDEX(C:C,ROW(A533)+MATCH(1,INDEX(A:A,ROW(A534)):INDEX(A:A,ROW(A534)+10),0))</f>
        <v>42166</v>
      </c>
      <c r="E534" s="13">
        <f>INDEX(C:C,MATCH(D534,C:C,0)+MATCH(1,INDEX(A:A,MATCH(D534+1,C:C,0)):INDEX(A:A,MATCH(D534+1,C:C,0)+10),0))</f>
        <v>42167</v>
      </c>
      <c r="F534" s="13">
        <f>INDEX(C:C,MATCH(E534,C:C,0)+MATCH(1,INDEX(A:A,MATCH(E534+1,C:C,0)):INDEX(A:A,MATCH(E534+1,C:C,0)+10),0))</f>
        <v>42170</v>
      </c>
      <c r="G534" s="13">
        <f>INDEX(C:C,MATCH(F534,C:C,0)+MATCH(1,INDEX(A:A,MATCH(F534+1,C:C,0)):INDEX(A:A,MATCH(F534+1,C:C,0)+10),0))</f>
        <v>42171</v>
      </c>
    </row>
    <row r="535" spans="1:7" x14ac:dyDescent="0.25">
      <c r="A535" s="175">
        <v>1</v>
      </c>
      <c r="B535" s="175">
        <v>20150612</v>
      </c>
      <c r="C535" s="176">
        <v>42167</v>
      </c>
      <c r="D535" s="13">
        <f>INDEX(C:C,ROW(A534)+MATCH(1,INDEX(A:A,ROW(A535)):INDEX(A:A,ROW(A535)+10),0))</f>
        <v>42167</v>
      </c>
      <c r="E535" s="13">
        <f>INDEX(C:C,MATCH(D535,C:C,0)+MATCH(1,INDEX(A:A,MATCH(D535+1,C:C,0)):INDEX(A:A,MATCH(D535+1,C:C,0)+10),0))</f>
        <v>42170</v>
      </c>
      <c r="F535" s="13">
        <f>INDEX(C:C,MATCH(E535,C:C,0)+MATCH(1,INDEX(A:A,MATCH(E535+1,C:C,0)):INDEX(A:A,MATCH(E535+1,C:C,0)+10),0))</f>
        <v>42171</v>
      </c>
      <c r="G535" s="13">
        <f>INDEX(C:C,MATCH(F535,C:C,0)+MATCH(1,INDEX(A:A,MATCH(F535+1,C:C,0)):INDEX(A:A,MATCH(F535+1,C:C,0)+10),0))</f>
        <v>42172</v>
      </c>
    </row>
    <row r="536" spans="1:7" x14ac:dyDescent="0.25">
      <c r="A536" s="175">
        <v>0</v>
      </c>
      <c r="B536" s="175">
        <v>20150613</v>
      </c>
      <c r="C536" s="176">
        <v>42168</v>
      </c>
      <c r="D536" s="13">
        <f>INDEX(C:C,ROW(A535)+MATCH(1,INDEX(A:A,ROW(A536)):INDEX(A:A,ROW(A536)+10),0))</f>
        <v>42170</v>
      </c>
      <c r="E536" s="13">
        <f>INDEX(C:C,MATCH(D536,C:C,0)+MATCH(1,INDEX(A:A,MATCH(D536+1,C:C,0)):INDEX(A:A,MATCH(D536+1,C:C,0)+10),0))</f>
        <v>42171</v>
      </c>
      <c r="F536" s="13">
        <f>INDEX(C:C,MATCH(E536,C:C,0)+MATCH(1,INDEX(A:A,MATCH(E536+1,C:C,0)):INDEX(A:A,MATCH(E536+1,C:C,0)+10),0))</f>
        <v>42172</v>
      </c>
      <c r="G536" s="13">
        <f>INDEX(C:C,MATCH(F536,C:C,0)+MATCH(1,INDEX(A:A,MATCH(F536+1,C:C,0)):INDEX(A:A,MATCH(F536+1,C:C,0)+10),0))</f>
        <v>42173</v>
      </c>
    </row>
    <row r="537" spans="1:7" x14ac:dyDescent="0.25">
      <c r="A537" s="175">
        <v>0</v>
      </c>
      <c r="B537" s="175">
        <v>20150614</v>
      </c>
      <c r="C537" s="176">
        <v>42169</v>
      </c>
      <c r="D537" s="13">
        <f>INDEX(C:C,ROW(A536)+MATCH(1,INDEX(A:A,ROW(A537)):INDEX(A:A,ROW(A537)+10),0))</f>
        <v>42170</v>
      </c>
      <c r="E537" s="13">
        <f>INDEX(C:C,MATCH(D537,C:C,0)+MATCH(1,INDEX(A:A,MATCH(D537+1,C:C,0)):INDEX(A:A,MATCH(D537+1,C:C,0)+10),0))</f>
        <v>42171</v>
      </c>
      <c r="F537" s="13">
        <f>INDEX(C:C,MATCH(E537,C:C,0)+MATCH(1,INDEX(A:A,MATCH(E537+1,C:C,0)):INDEX(A:A,MATCH(E537+1,C:C,0)+10),0))</f>
        <v>42172</v>
      </c>
      <c r="G537" s="13">
        <f>INDEX(C:C,MATCH(F537,C:C,0)+MATCH(1,INDEX(A:A,MATCH(F537+1,C:C,0)):INDEX(A:A,MATCH(F537+1,C:C,0)+10),0))</f>
        <v>42173</v>
      </c>
    </row>
    <row r="538" spans="1:7" x14ac:dyDescent="0.25">
      <c r="A538" s="175">
        <v>1</v>
      </c>
      <c r="B538" s="175">
        <v>20150615</v>
      </c>
      <c r="C538" s="176">
        <v>42170</v>
      </c>
      <c r="D538" s="13">
        <f>INDEX(C:C,ROW(A537)+MATCH(1,INDEX(A:A,ROW(A538)):INDEX(A:A,ROW(A538)+10),0))</f>
        <v>42170</v>
      </c>
      <c r="E538" s="13">
        <f>INDEX(C:C,MATCH(D538,C:C,0)+MATCH(1,INDEX(A:A,MATCH(D538+1,C:C,0)):INDEX(A:A,MATCH(D538+1,C:C,0)+10),0))</f>
        <v>42171</v>
      </c>
      <c r="F538" s="13">
        <f>INDEX(C:C,MATCH(E538,C:C,0)+MATCH(1,INDEX(A:A,MATCH(E538+1,C:C,0)):INDEX(A:A,MATCH(E538+1,C:C,0)+10),0))</f>
        <v>42172</v>
      </c>
      <c r="G538" s="13">
        <f>INDEX(C:C,MATCH(F538,C:C,0)+MATCH(1,INDEX(A:A,MATCH(F538+1,C:C,0)):INDEX(A:A,MATCH(F538+1,C:C,0)+10),0))</f>
        <v>42173</v>
      </c>
    </row>
    <row r="539" spans="1:7" x14ac:dyDescent="0.25">
      <c r="A539" s="175">
        <v>1</v>
      </c>
      <c r="B539" s="175">
        <v>20150616</v>
      </c>
      <c r="C539" s="176">
        <v>42171</v>
      </c>
      <c r="D539" s="13">
        <f>INDEX(C:C,ROW(A538)+MATCH(1,INDEX(A:A,ROW(A539)):INDEX(A:A,ROW(A539)+10),0))</f>
        <v>42171</v>
      </c>
      <c r="E539" s="13">
        <f>INDEX(C:C,MATCH(D539,C:C,0)+MATCH(1,INDEX(A:A,MATCH(D539+1,C:C,0)):INDEX(A:A,MATCH(D539+1,C:C,0)+10),0))</f>
        <v>42172</v>
      </c>
      <c r="F539" s="13">
        <f>INDEX(C:C,MATCH(E539,C:C,0)+MATCH(1,INDEX(A:A,MATCH(E539+1,C:C,0)):INDEX(A:A,MATCH(E539+1,C:C,0)+10),0))</f>
        <v>42173</v>
      </c>
      <c r="G539" s="13">
        <f>INDEX(C:C,MATCH(F539,C:C,0)+MATCH(1,INDEX(A:A,MATCH(F539+1,C:C,0)):INDEX(A:A,MATCH(F539+1,C:C,0)+10),0))</f>
        <v>42174</v>
      </c>
    </row>
    <row r="540" spans="1:7" x14ac:dyDescent="0.25">
      <c r="A540" s="175">
        <v>1</v>
      </c>
      <c r="B540" s="175">
        <v>20150617</v>
      </c>
      <c r="C540" s="176">
        <v>42172</v>
      </c>
      <c r="D540" s="13">
        <f>INDEX(C:C,ROW(A539)+MATCH(1,INDEX(A:A,ROW(A540)):INDEX(A:A,ROW(A540)+10),0))</f>
        <v>42172</v>
      </c>
      <c r="E540" s="13">
        <f>INDEX(C:C,MATCH(D540,C:C,0)+MATCH(1,INDEX(A:A,MATCH(D540+1,C:C,0)):INDEX(A:A,MATCH(D540+1,C:C,0)+10),0))</f>
        <v>42173</v>
      </c>
      <c r="F540" s="13">
        <f>INDEX(C:C,MATCH(E540,C:C,0)+MATCH(1,INDEX(A:A,MATCH(E540+1,C:C,0)):INDEX(A:A,MATCH(E540+1,C:C,0)+10),0))</f>
        <v>42174</v>
      </c>
      <c r="G540" s="13">
        <f>INDEX(C:C,MATCH(F540,C:C,0)+MATCH(1,INDEX(A:A,MATCH(F540+1,C:C,0)):INDEX(A:A,MATCH(F540+1,C:C,0)+10),0))</f>
        <v>42177</v>
      </c>
    </row>
    <row r="541" spans="1:7" x14ac:dyDescent="0.25">
      <c r="A541" s="175">
        <v>1</v>
      </c>
      <c r="B541" s="175">
        <v>20150618</v>
      </c>
      <c r="C541" s="176">
        <v>42173</v>
      </c>
      <c r="D541" s="13">
        <f>INDEX(C:C,ROW(A540)+MATCH(1,INDEX(A:A,ROW(A541)):INDEX(A:A,ROW(A541)+10),0))</f>
        <v>42173</v>
      </c>
      <c r="E541" s="13">
        <f>INDEX(C:C,MATCH(D541,C:C,0)+MATCH(1,INDEX(A:A,MATCH(D541+1,C:C,0)):INDEX(A:A,MATCH(D541+1,C:C,0)+10),0))</f>
        <v>42174</v>
      </c>
      <c r="F541" s="13">
        <f>INDEX(C:C,MATCH(E541,C:C,0)+MATCH(1,INDEX(A:A,MATCH(E541+1,C:C,0)):INDEX(A:A,MATCH(E541+1,C:C,0)+10),0))</f>
        <v>42177</v>
      </c>
      <c r="G541" s="13">
        <f>INDEX(C:C,MATCH(F541,C:C,0)+MATCH(1,INDEX(A:A,MATCH(F541+1,C:C,0)):INDEX(A:A,MATCH(F541+1,C:C,0)+10),0))</f>
        <v>42178</v>
      </c>
    </row>
    <row r="542" spans="1:7" x14ac:dyDescent="0.25">
      <c r="A542" s="175">
        <v>1</v>
      </c>
      <c r="B542" s="175">
        <v>20150619</v>
      </c>
      <c r="C542" s="176">
        <v>42174</v>
      </c>
      <c r="D542" s="13">
        <f>INDEX(C:C,ROW(A541)+MATCH(1,INDEX(A:A,ROW(A542)):INDEX(A:A,ROW(A542)+10),0))</f>
        <v>42174</v>
      </c>
      <c r="E542" s="13">
        <f>INDEX(C:C,MATCH(D542,C:C,0)+MATCH(1,INDEX(A:A,MATCH(D542+1,C:C,0)):INDEX(A:A,MATCH(D542+1,C:C,0)+10),0))</f>
        <v>42177</v>
      </c>
      <c r="F542" s="13">
        <f>INDEX(C:C,MATCH(E542,C:C,0)+MATCH(1,INDEX(A:A,MATCH(E542+1,C:C,0)):INDEX(A:A,MATCH(E542+1,C:C,0)+10),0))</f>
        <v>42178</v>
      </c>
      <c r="G542" s="13">
        <f>INDEX(C:C,MATCH(F542,C:C,0)+MATCH(1,INDEX(A:A,MATCH(F542+1,C:C,0)):INDEX(A:A,MATCH(F542+1,C:C,0)+10),0))</f>
        <v>42179</v>
      </c>
    </row>
    <row r="543" spans="1:7" x14ac:dyDescent="0.25">
      <c r="A543" s="175">
        <v>0</v>
      </c>
      <c r="B543" s="175">
        <v>20150620</v>
      </c>
      <c r="C543" s="176">
        <v>42175</v>
      </c>
      <c r="D543" s="13">
        <f>INDEX(C:C,ROW(A542)+MATCH(1,INDEX(A:A,ROW(A543)):INDEX(A:A,ROW(A543)+10),0))</f>
        <v>42177</v>
      </c>
      <c r="E543" s="13">
        <f>INDEX(C:C,MATCH(D543,C:C,0)+MATCH(1,INDEX(A:A,MATCH(D543+1,C:C,0)):INDEX(A:A,MATCH(D543+1,C:C,0)+10),0))</f>
        <v>42178</v>
      </c>
      <c r="F543" s="13">
        <f>INDEX(C:C,MATCH(E543,C:C,0)+MATCH(1,INDEX(A:A,MATCH(E543+1,C:C,0)):INDEX(A:A,MATCH(E543+1,C:C,0)+10),0))</f>
        <v>42179</v>
      </c>
      <c r="G543" s="13">
        <f>INDEX(C:C,MATCH(F543,C:C,0)+MATCH(1,INDEX(A:A,MATCH(F543+1,C:C,0)):INDEX(A:A,MATCH(F543+1,C:C,0)+10),0))</f>
        <v>42180</v>
      </c>
    </row>
    <row r="544" spans="1:7" x14ac:dyDescent="0.25">
      <c r="A544" s="175">
        <v>0</v>
      </c>
      <c r="B544" s="175">
        <v>20150621</v>
      </c>
      <c r="C544" s="176">
        <v>42176</v>
      </c>
      <c r="D544" s="13">
        <f>INDEX(C:C,ROW(A543)+MATCH(1,INDEX(A:A,ROW(A544)):INDEX(A:A,ROW(A544)+10),0))</f>
        <v>42177</v>
      </c>
      <c r="E544" s="13">
        <f>INDEX(C:C,MATCH(D544,C:C,0)+MATCH(1,INDEX(A:A,MATCH(D544+1,C:C,0)):INDEX(A:A,MATCH(D544+1,C:C,0)+10),0))</f>
        <v>42178</v>
      </c>
      <c r="F544" s="13">
        <f>INDEX(C:C,MATCH(E544,C:C,0)+MATCH(1,INDEX(A:A,MATCH(E544+1,C:C,0)):INDEX(A:A,MATCH(E544+1,C:C,0)+10),0))</f>
        <v>42179</v>
      </c>
      <c r="G544" s="13">
        <f>INDEX(C:C,MATCH(F544,C:C,0)+MATCH(1,INDEX(A:A,MATCH(F544+1,C:C,0)):INDEX(A:A,MATCH(F544+1,C:C,0)+10),0))</f>
        <v>42180</v>
      </c>
    </row>
    <row r="545" spans="1:7" x14ac:dyDescent="0.25">
      <c r="A545" s="175">
        <v>1</v>
      </c>
      <c r="B545" s="175">
        <v>20150622</v>
      </c>
      <c r="C545" s="176">
        <v>42177</v>
      </c>
      <c r="D545" s="13">
        <f>INDEX(C:C,ROW(A544)+MATCH(1,INDEX(A:A,ROW(A545)):INDEX(A:A,ROW(A545)+10),0))</f>
        <v>42177</v>
      </c>
      <c r="E545" s="13">
        <f>INDEX(C:C,MATCH(D545,C:C,0)+MATCH(1,INDEX(A:A,MATCH(D545+1,C:C,0)):INDEX(A:A,MATCH(D545+1,C:C,0)+10),0))</f>
        <v>42178</v>
      </c>
      <c r="F545" s="13">
        <f>INDEX(C:C,MATCH(E545,C:C,0)+MATCH(1,INDEX(A:A,MATCH(E545+1,C:C,0)):INDEX(A:A,MATCH(E545+1,C:C,0)+10),0))</f>
        <v>42179</v>
      </c>
      <c r="G545" s="13">
        <f>INDEX(C:C,MATCH(F545,C:C,0)+MATCH(1,INDEX(A:A,MATCH(F545+1,C:C,0)):INDEX(A:A,MATCH(F545+1,C:C,0)+10),0))</f>
        <v>42180</v>
      </c>
    </row>
    <row r="546" spans="1:7" x14ac:dyDescent="0.25">
      <c r="A546" s="175">
        <v>1</v>
      </c>
      <c r="B546" s="175">
        <v>20150623</v>
      </c>
      <c r="C546" s="176">
        <v>42178</v>
      </c>
      <c r="D546" s="13">
        <f>INDEX(C:C,ROW(A545)+MATCH(1,INDEX(A:A,ROW(A546)):INDEX(A:A,ROW(A546)+10),0))</f>
        <v>42178</v>
      </c>
      <c r="E546" s="13">
        <f>INDEX(C:C,MATCH(D546,C:C,0)+MATCH(1,INDEX(A:A,MATCH(D546+1,C:C,0)):INDEX(A:A,MATCH(D546+1,C:C,0)+10),0))</f>
        <v>42179</v>
      </c>
      <c r="F546" s="13">
        <f>INDEX(C:C,MATCH(E546,C:C,0)+MATCH(1,INDEX(A:A,MATCH(E546+1,C:C,0)):INDEX(A:A,MATCH(E546+1,C:C,0)+10),0))</f>
        <v>42180</v>
      </c>
      <c r="G546" s="13">
        <f>INDEX(C:C,MATCH(F546,C:C,0)+MATCH(1,INDEX(A:A,MATCH(F546+1,C:C,0)):INDEX(A:A,MATCH(F546+1,C:C,0)+10),0))</f>
        <v>42181</v>
      </c>
    </row>
    <row r="547" spans="1:7" x14ac:dyDescent="0.25">
      <c r="A547" s="175">
        <v>1</v>
      </c>
      <c r="B547" s="175">
        <v>20150624</v>
      </c>
      <c r="C547" s="176">
        <v>42179</v>
      </c>
      <c r="D547" s="13">
        <f>INDEX(C:C,ROW(A546)+MATCH(1,INDEX(A:A,ROW(A547)):INDEX(A:A,ROW(A547)+10),0))</f>
        <v>42179</v>
      </c>
      <c r="E547" s="13">
        <f>INDEX(C:C,MATCH(D547,C:C,0)+MATCH(1,INDEX(A:A,MATCH(D547+1,C:C,0)):INDEX(A:A,MATCH(D547+1,C:C,0)+10),0))</f>
        <v>42180</v>
      </c>
      <c r="F547" s="13">
        <f>INDEX(C:C,MATCH(E547,C:C,0)+MATCH(1,INDEX(A:A,MATCH(E547+1,C:C,0)):INDEX(A:A,MATCH(E547+1,C:C,0)+10),0))</f>
        <v>42181</v>
      </c>
      <c r="G547" s="13">
        <f>INDEX(C:C,MATCH(F547,C:C,0)+MATCH(1,INDEX(A:A,MATCH(F547+1,C:C,0)):INDEX(A:A,MATCH(F547+1,C:C,0)+10),0))</f>
        <v>42184</v>
      </c>
    </row>
    <row r="548" spans="1:7" x14ac:dyDescent="0.25">
      <c r="A548" s="175">
        <v>1</v>
      </c>
      <c r="B548" s="175">
        <v>20150625</v>
      </c>
      <c r="C548" s="176">
        <v>42180</v>
      </c>
      <c r="D548" s="13">
        <f>INDEX(C:C,ROW(A547)+MATCH(1,INDEX(A:A,ROW(A548)):INDEX(A:A,ROW(A548)+10),0))</f>
        <v>42180</v>
      </c>
      <c r="E548" s="13">
        <f>INDEX(C:C,MATCH(D548,C:C,0)+MATCH(1,INDEX(A:A,MATCH(D548+1,C:C,0)):INDEX(A:A,MATCH(D548+1,C:C,0)+10),0))</f>
        <v>42181</v>
      </c>
      <c r="F548" s="13">
        <f>INDEX(C:C,MATCH(E548,C:C,0)+MATCH(1,INDEX(A:A,MATCH(E548+1,C:C,0)):INDEX(A:A,MATCH(E548+1,C:C,0)+10),0))</f>
        <v>42184</v>
      </c>
      <c r="G548" s="13">
        <f>INDEX(C:C,MATCH(F548,C:C,0)+MATCH(1,INDEX(A:A,MATCH(F548+1,C:C,0)):INDEX(A:A,MATCH(F548+1,C:C,0)+10),0))</f>
        <v>42185</v>
      </c>
    </row>
    <row r="549" spans="1:7" x14ac:dyDescent="0.25">
      <c r="A549" s="175">
        <v>1</v>
      </c>
      <c r="B549" s="175">
        <v>20150626</v>
      </c>
      <c r="C549" s="176">
        <v>42181</v>
      </c>
      <c r="D549" s="13">
        <f>INDEX(C:C,ROW(A548)+MATCH(1,INDEX(A:A,ROW(A549)):INDEX(A:A,ROW(A549)+10),0))</f>
        <v>42181</v>
      </c>
      <c r="E549" s="13">
        <f>INDEX(C:C,MATCH(D549,C:C,0)+MATCH(1,INDEX(A:A,MATCH(D549+1,C:C,0)):INDEX(A:A,MATCH(D549+1,C:C,0)+10),0))</f>
        <v>42184</v>
      </c>
      <c r="F549" s="13">
        <f>INDEX(C:C,MATCH(E549,C:C,0)+MATCH(1,INDEX(A:A,MATCH(E549+1,C:C,0)):INDEX(A:A,MATCH(E549+1,C:C,0)+10),0))</f>
        <v>42185</v>
      </c>
      <c r="G549" s="13">
        <f>INDEX(C:C,MATCH(F549,C:C,0)+MATCH(1,INDEX(A:A,MATCH(F549+1,C:C,0)):INDEX(A:A,MATCH(F549+1,C:C,0)+10),0))</f>
        <v>42186</v>
      </c>
    </row>
    <row r="550" spans="1:7" x14ac:dyDescent="0.25">
      <c r="A550" s="175">
        <v>0</v>
      </c>
      <c r="B550" s="175">
        <v>20150627</v>
      </c>
      <c r="C550" s="176">
        <v>42182</v>
      </c>
      <c r="D550" s="13">
        <f>INDEX(C:C,ROW(A549)+MATCH(1,INDEX(A:A,ROW(A550)):INDEX(A:A,ROW(A550)+10),0))</f>
        <v>42184</v>
      </c>
      <c r="E550" s="13">
        <f>INDEX(C:C,MATCH(D550,C:C,0)+MATCH(1,INDEX(A:A,MATCH(D550+1,C:C,0)):INDEX(A:A,MATCH(D550+1,C:C,0)+10),0))</f>
        <v>42185</v>
      </c>
      <c r="F550" s="13">
        <f>INDEX(C:C,MATCH(E550,C:C,0)+MATCH(1,INDEX(A:A,MATCH(E550+1,C:C,0)):INDEX(A:A,MATCH(E550+1,C:C,0)+10),0))</f>
        <v>42186</v>
      </c>
      <c r="G550" s="13">
        <f>INDEX(C:C,MATCH(F550,C:C,0)+MATCH(1,INDEX(A:A,MATCH(F550+1,C:C,0)):INDEX(A:A,MATCH(F550+1,C:C,0)+10),0))</f>
        <v>42187</v>
      </c>
    </row>
    <row r="551" spans="1:7" x14ac:dyDescent="0.25">
      <c r="A551" s="175">
        <v>0</v>
      </c>
      <c r="B551" s="175">
        <v>20150628</v>
      </c>
      <c r="C551" s="176">
        <v>42183</v>
      </c>
      <c r="D551" s="13">
        <f>INDEX(C:C,ROW(A550)+MATCH(1,INDEX(A:A,ROW(A551)):INDEX(A:A,ROW(A551)+10),0))</f>
        <v>42184</v>
      </c>
      <c r="E551" s="13">
        <f>INDEX(C:C,MATCH(D551,C:C,0)+MATCH(1,INDEX(A:A,MATCH(D551+1,C:C,0)):INDEX(A:A,MATCH(D551+1,C:C,0)+10),0))</f>
        <v>42185</v>
      </c>
      <c r="F551" s="13">
        <f>INDEX(C:C,MATCH(E551,C:C,0)+MATCH(1,INDEX(A:A,MATCH(E551+1,C:C,0)):INDEX(A:A,MATCH(E551+1,C:C,0)+10),0))</f>
        <v>42186</v>
      </c>
      <c r="G551" s="13">
        <f>INDEX(C:C,MATCH(F551,C:C,0)+MATCH(1,INDEX(A:A,MATCH(F551+1,C:C,0)):INDEX(A:A,MATCH(F551+1,C:C,0)+10),0))</f>
        <v>42187</v>
      </c>
    </row>
    <row r="552" spans="1:7" x14ac:dyDescent="0.25">
      <c r="A552" s="175">
        <v>1</v>
      </c>
      <c r="B552" s="175">
        <v>20150629</v>
      </c>
      <c r="C552" s="176">
        <v>42184</v>
      </c>
      <c r="D552" s="13">
        <f>INDEX(C:C,ROW(A551)+MATCH(1,INDEX(A:A,ROW(A552)):INDEX(A:A,ROW(A552)+10),0))</f>
        <v>42184</v>
      </c>
      <c r="E552" s="13">
        <f>INDEX(C:C,MATCH(D552,C:C,0)+MATCH(1,INDEX(A:A,MATCH(D552+1,C:C,0)):INDEX(A:A,MATCH(D552+1,C:C,0)+10),0))</f>
        <v>42185</v>
      </c>
      <c r="F552" s="13">
        <f>INDEX(C:C,MATCH(E552,C:C,0)+MATCH(1,INDEX(A:A,MATCH(E552+1,C:C,0)):INDEX(A:A,MATCH(E552+1,C:C,0)+10),0))</f>
        <v>42186</v>
      </c>
      <c r="G552" s="13">
        <f>INDEX(C:C,MATCH(F552,C:C,0)+MATCH(1,INDEX(A:A,MATCH(F552+1,C:C,0)):INDEX(A:A,MATCH(F552+1,C:C,0)+10),0))</f>
        <v>42187</v>
      </c>
    </row>
    <row r="553" spans="1:7" x14ac:dyDescent="0.25">
      <c r="A553" s="175">
        <v>1</v>
      </c>
      <c r="B553" s="175">
        <v>20150630</v>
      </c>
      <c r="C553" s="176">
        <v>42185</v>
      </c>
      <c r="D553" s="13">
        <f>INDEX(C:C,ROW(A552)+MATCH(1,INDEX(A:A,ROW(A553)):INDEX(A:A,ROW(A553)+10),0))</f>
        <v>42185</v>
      </c>
      <c r="E553" s="13">
        <f>INDEX(C:C,MATCH(D553,C:C,0)+MATCH(1,INDEX(A:A,MATCH(D553+1,C:C,0)):INDEX(A:A,MATCH(D553+1,C:C,0)+10),0))</f>
        <v>42186</v>
      </c>
      <c r="F553" s="13">
        <f>INDEX(C:C,MATCH(E553,C:C,0)+MATCH(1,INDEX(A:A,MATCH(E553+1,C:C,0)):INDEX(A:A,MATCH(E553+1,C:C,0)+10),0))</f>
        <v>42187</v>
      </c>
      <c r="G553" s="13">
        <f>INDEX(C:C,MATCH(F553,C:C,0)+MATCH(1,INDEX(A:A,MATCH(F553+1,C:C,0)):INDEX(A:A,MATCH(F553+1,C:C,0)+10),0))</f>
        <v>42188</v>
      </c>
    </row>
    <row r="554" spans="1:7" x14ac:dyDescent="0.25">
      <c r="A554" s="175">
        <v>1</v>
      </c>
      <c r="B554" s="175">
        <v>20150701</v>
      </c>
      <c r="C554" s="176">
        <v>42186</v>
      </c>
      <c r="D554" s="13">
        <f>INDEX(C:C,ROW(A553)+MATCH(1,INDEX(A:A,ROW(A554)):INDEX(A:A,ROW(A554)+10),0))</f>
        <v>42186</v>
      </c>
      <c r="E554" s="13">
        <f>INDEX(C:C,MATCH(D554,C:C,0)+MATCH(1,INDEX(A:A,MATCH(D554+1,C:C,0)):INDEX(A:A,MATCH(D554+1,C:C,0)+10),0))</f>
        <v>42187</v>
      </c>
      <c r="F554" s="13">
        <f>INDEX(C:C,MATCH(E554,C:C,0)+MATCH(1,INDEX(A:A,MATCH(E554+1,C:C,0)):INDEX(A:A,MATCH(E554+1,C:C,0)+10),0))</f>
        <v>42188</v>
      </c>
      <c r="G554" s="13">
        <f>INDEX(C:C,MATCH(F554,C:C,0)+MATCH(1,INDEX(A:A,MATCH(F554+1,C:C,0)):INDEX(A:A,MATCH(F554+1,C:C,0)+10),0))</f>
        <v>42191</v>
      </c>
    </row>
    <row r="555" spans="1:7" x14ac:dyDescent="0.25">
      <c r="A555" s="175">
        <v>1</v>
      </c>
      <c r="B555" s="175">
        <v>20150702</v>
      </c>
      <c r="C555" s="176">
        <v>42187</v>
      </c>
      <c r="D555" s="13">
        <f>INDEX(C:C,ROW(A554)+MATCH(1,INDEX(A:A,ROW(A555)):INDEX(A:A,ROW(A555)+10),0))</f>
        <v>42187</v>
      </c>
      <c r="E555" s="13">
        <f>INDEX(C:C,MATCH(D555,C:C,0)+MATCH(1,INDEX(A:A,MATCH(D555+1,C:C,0)):INDEX(A:A,MATCH(D555+1,C:C,0)+10),0))</f>
        <v>42188</v>
      </c>
      <c r="F555" s="13">
        <f>INDEX(C:C,MATCH(E555,C:C,0)+MATCH(1,INDEX(A:A,MATCH(E555+1,C:C,0)):INDEX(A:A,MATCH(E555+1,C:C,0)+10),0))</f>
        <v>42191</v>
      </c>
      <c r="G555" s="13">
        <f>INDEX(C:C,MATCH(F555,C:C,0)+MATCH(1,INDEX(A:A,MATCH(F555+1,C:C,0)):INDEX(A:A,MATCH(F555+1,C:C,0)+10),0))</f>
        <v>42192</v>
      </c>
    </row>
    <row r="556" spans="1:7" x14ac:dyDescent="0.25">
      <c r="A556" s="175">
        <v>1</v>
      </c>
      <c r="B556" s="175">
        <v>20150703</v>
      </c>
      <c r="C556" s="176">
        <v>42188</v>
      </c>
      <c r="D556" s="13">
        <f>INDEX(C:C,ROW(A555)+MATCH(1,INDEX(A:A,ROW(A556)):INDEX(A:A,ROW(A556)+10),0))</f>
        <v>42188</v>
      </c>
      <c r="E556" s="13">
        <f>INDEX(C:C,MATCH(D556,C:C,0)+MATCH(1,INDEX(A:A,MATCH(D556+1,C:C,0)):INDEX(A:A,MATCH(D556+1,C:C,0)+10),0))</f>
        <v>42191</v>
      </c>
      <c r="F556" s="13">
        <f>INDEX(C:C,MATCH(E556,C:C,0)+MATCH(1,INDEX(A:A,MATCH(E556+1,C:C,0)):INDEX(A:A,MATCH(E556+1,C:C,0)+10),0))</f>
        <v>42192</v>
      </c>
      <c r="G556" s="13">
        <f>INDEX(C:C,MATCH(F556,C:C,0)+MATCH(1,INDEX(A:A,MATCH(F556+1,C:C,0)):INDEX(A:A,MATCH(F556+1,C:C,0)+10),0))</f>
        <v>42193</v>
      </c>
    </row>
    <row r="557" spans="1:7" x14ac:dyDescent="0.25">
      <c r="A557" s="175">
        <v>0</v>
      </c>
      <c r="B557" s="175">
        <v>20150704</v>
      </c>
      <c r="C557" s="176">
        <v>42189</v>
      </c>
      <c r="D557" s="13">
        <f>INDEX(C:C,ROW(A556)+MATCH(1,INDEX(A:A,ROW(A557)):INDEX(A:A,ROW(A557)+10),0))</f>
        <v>42191</v>
      </c>
      <c r="E557" s="13">
        <f>INDEX(C:C,MATCH(D557,C:C,0)+MATCH(1,INDEX(A:A,MATCH(D557+1,C:C,0)):INDEX(A:A,MATCH(D557+1,C:C,0)+10),0))</f>
        <v>42192</v>
      </c>
      <c r="F557" s="13">
        <f>INDEX(C:C,MATCH(E557,C:C,0)+MATCH(1,INDEX(A:A,MATCH(E557+1,C:C,0)):INDEX(A:A,MATCH(E557+1,C:C,0)+10),0))</f>
        <v>42193</v>
      </c>
      <c r="G557" s="13">
        <f>INDEX(C:C,MATCH(F557,C:C,0)+MATCH(1,INDEX(A:A,MATCH(F557+1,C:C,0)):INDEX(A:A,MATCH(F557+1,C:C,0)+10),0))</f>
        <v>42194</v>
      </c>
    </row>
    <row r="558" spans="1:7" x14ac:dyDescent="0.25">
      <c r="A558" s="175">
        <v>0</v>
      </c>
      <c r="B558" s="175">
        <v>20150705</v>
      </c>
      <c r="C558" s="176">
        <v>42190</v>
      </c>
      <c r="D558" s="13">
        <f>INDEX(C:C,ROW(A557)+MATCH(1,INDEX(A:A,ROW(A558)):INDEX(A:A,ROW(A558)+10),0))</f>
        <v>42191</v>
      </c>
      <c r="E558" s="13">
        <f>INDEX(C:C,MATCH(D558,C:C,0)+MATCH(1,INDEX(A:A,MATCH(D558+1,C:C,0)):INDEX(A:A,MATCH(D558+1,C:C,0)+10),0))</f>
        <v>42192</v>
      </c>
      <c r="F558" s="13">
        <f>INDEX(C:C,MATCH(E558,C:C,0)+MATCH(1,INDEX(A:A,MATCH(E558+1,C:C,0)):INDEX(A:A,MATCH(E558+1,C:C,0)+10),0))</f>
        <v>42193</v>
      </c>
      <c r="G558" s="13">
        <f>INDEX(C:C,MATCH(F558,C:C,0)+MATCH(1,INDEX(A:A,MATCH(F558+1,C:C,0)):INDEX(A:A,MATCH(F558+1,C:C,0)+10),0))</f>
        <v>42194</v>
      </c>
    </row>
    <row r="559" spans="1:7" x14ac:dyDescent="0.25">
      <c r="A559" s="175">
        <v>1</v>
      </c>
      <c r="B559" s="175">
        <v>20150706</v>
      </c>
      <c r="C559" s="176">
        <v>42191</v>
      </c>
      <c r="D559" s="13">
        <f>INDEX(C:C,ROW(A558)+MATCH(1,INDEX(A:A,ROW(A559)):INDEX(A:A,ROW(A559)+10),0))</f>
        <v>42191</v>
      </c>
      <c r="E559" s="13">
        <f>INDEX(C:C,MATCH(D559,C:C,0)+MATCH(1,INDEX(A:A,MATCH(D559+1,C:C,0)):INDEX(A:A,MATCH(D559+1,C:C,0)+10),0))</f>
        <v>42192</v>
      </c>
      <c r="F559" s="13">
        <f>INDEX(C:C,MATCH(E559,C:C,0)+MATCH(1,INDEX(A:A,MATCH(E559+1,C:C,0)):INDEX(A:A,MATCH(E559+1,C:C,0)+10),0))</f>
        <v>42193</v>
      </c>
      <c r="G559" s="13">
        <f>INDEX(C:C,MATCH(F559,C:C,0)+MATCH(1,INDEX(A:A,MATCH(F559+1,C:C,0)):INDEX(A:A,MATCH(F559+1,C:C,0)+10),0))</f>
        <v>42194</v>
      </c>
    </row>
    <row r="560" spans="1:7" x14ac:dyDescent="0.25">
      <c r="A560" s="175">
        <v>1</v>
      </c>
      <c r="B560" s="175">
        <v>20150707</v>
      </c>
      <c r="C560" s="176">
        <v>42192</v>
      </c>
      <c r="D560" s="13">
        <f>INDEX(C:C,ROW(A559)+MATCH(1,INDEX(A:A,ROW(A560)):INDEX(A:A,ROW(A560)+10),0))</f>
        <v>42192</v>
      </c>
      <c r="E560" s="13">
        <f>INDEX(C:C,MATCH(D560,C:C,0)+MATCH(1,INDEX(A:A,MATCH(D560+1,C:C,0)):INDEX(A:A,MATCH(D560+1,C:C,0)+10),0))</f>
        <v>42193</v>
      </c>
      <c r="F560" s="13">
        <f>INDEX(C:C,MATCH(E560,C:C,0)+MATCH(1,INDEX(A:A,MATCH(E560+1,C:C,0)):INDEX(A:A,MATCH(E560+1,C:C,0)+10),0))</f>
        <v>42194</v>
      </c>
      <c r="G560" s="13">
        <f>INDEX(C:C,MATCH(F560,C:C,0)+MATCH(1,INDEX(A:A,MATCH(F560+1,C:C,0)):INDEX(A:A,MATCH(F560+1,C:C,0)+10),0))</f>
        <v>42195</v>
      </c>
    </row>
    <row r="561" spans="1:7" x14ac:dyDescent="0.25">
      <c r="A561" s="175">
        <v>1</v>
      </c>
      <c r="B561" s="175">
        <v>20150708</v>
      </c>
      <c r="C561" s="176">
        <v>42193</v>
      </c>
      <c r="D561" s="13">
        <f>INDEX(C:C,ROW(A560)+MATCH(1,INDEX(A:A,ROW(A561)):INDEX(A:A,ROW(A561)+10),0))</f>
        <v>42193</v>
      </c>
      <c r="E561" s="13">
        <f>INDEX(C:C,MATCH(D561,C:C,0)+MATCH(1,INDEX(A:A,MATCH(D561+1,C:C,0)):INDEX(A:A,MATCH(D561+1,C:C,0)+10),0))</f>
        <v>42194</v>
      </c>
      <c r="F561" s="13">
        <f>INDEX(C:C,MATCH(E561,C:C,0)+MATCH(1,INDEX(A:A,MATCH(E561+1,C:C,0)):INDEX(A:A,MATCH(E561+1,C:C,0)+10),0))</f>
        <v>42195</v>
      </c>
      <c r="G561" s="13">
        <f>INDEX(C:C,MATCH(F561,C:C,0)+MATCH(1,INDEX(A:A,MATCH(F561+1,C:C,0)):INDEX(A:A,MATCH(F561+1,C:C,0)+10),0))</f>
        <v>42198</v>
      </c>
    </row>
    <row r="562" spans="1:7" x14ac:dyDescent="0.25">
      <c r="A562" s="175">
        <v>1</v>
      </c>
      <c r="B562" s="175">
        <v>20150709</v>
      </c>
      <c r="C562" s="176">
        <v>42194</v>
      </c>
      <c r="D562" s="13">
        <f>INDEX(C:C,ROW(A561)+MATCH(1,INDEX(A:A,ROW(A562)):INDEX(A:A,ROW(A562)+10),0))</f>
        <v>42194</v>
      </c>
      <c r="E562" s="13">
        <f>INDEX(C:C,MATCH(D562,C:C,0)+MATCH(1,INDEX(A:A,MATCH(D562+1,C:C,0)):INDEX(A:A,MATCH(D562+1,C:C,0)+10),0))</f>
        <v>42195</v>
      </c>
      <c r="F562" s="13">
        <f>INDEX(C:C,MATCH(E562,C:C,0)+MATCH(1,INDEX(A:A,MATCH(E562+1,C:C,0)):INDEX(A:A,MATCH(E562+1,C:C,0)+10),0))</f>
        <v>42198</v>
      </c>
      <c r="G562" s="13">
        <f>INDEX(C:C,MATCH(F562,C:C,0)+MATCH(1,INDEX(A:A,MATCH(F562+1,C:C,0)):INDEX(A:A,MATCH(F562+1,C:C,0)+10),0))</f>
        <v>42199</v>
      </c>
    </row>
    <row r="563" spans="1:7" x14ac:dyDescent="0.25">
      <c r="A563" s="175">
        <v>1</v>
      </c>
      <c r="B563" s="175">
        <v>20150710</v>
      </c>
      <c r="C563" s="176">
        <v>42195</v>
      </c>
      <c r="D563" s="13">
        <f>INDEX(C:C,ROW(A562)+MATCH(1,INDEX(A:A,ROW(A563)):INDEX(A:A,ROW(A563)+10),0))</f>
        <v>42195</v>
      </c>
      <c r="E563" s="13">
        <f>INDEX(C:C,MATCH(D563,C:C,0)+MATCH(1,INDEX(A:A,MATCH(D563+1,C:C,0)):INDEX(A:A,MATCH(D563+1,C:C,0)+10),0))</f>
        <v>42198</v>
      </c>
      <c r="F563" s="13">
        <f>INDEX(C:C,MATCH(E563,C:C,0)+MATCH(1,INDEX(A:A,MATCH(E563+1,C:C,0)):INDEX(A:A,MATCH(E563+1,C:C,0)+10),0))</f>
        <v>42199</v>
      </c>
      <c r="G563" s="13">
        <f>INDEX(C:C,MATCH(F563,C:C,0)+MATCH(1,INDEX(A:A,MATCH(F563+1,C:C,0)):INDEX(A:A,MATCH(F563+1,C:C,0)+10),0))</f>
        <v>42200</v>
      </c>
    </row>
    <row r="564" spans="1:7" x14ac:dyDescent="0.25">
      <c r="A564" s="175">
        <v>0</v>
      </c>
      <c r="B564" s="175">
        <v>20150711</v>
      </c>
      <c r="C564" s="176">
        <v>42196</v>
      </c>
      <c r="D564" s="13">
        <f>INDEX(C:C,ROW(A563)+MATCH(1,INDEX(A:A,ROW(A564)):INDEX(A:A,ROW(A564)+10),0))</f>
        <v>42198</v>
      </c>
      <c r="E564" s="13">
        <f>INDEX(C:C,MATCH(D564,C:C,0)+MATCH(1,INDEX(A:A,MATCH(D564+1,C:C,0)):INDEX(A:A,MATCH(D564+1,C:C,0)+10),0))</f>
        <v>42199</v>
      </c>
      <c r="F564" s="13">
        <f>INDEX(C:C,MATCH(E564,C:C,0)+MATCH(1,INDEX(A:A,MATCH(E564+1,C:C,0)):INDEX(A:A,MATCH(E564+1,C:C,0)+10),0))</f>
        <v>42200</v>
      </c>
      <c r="G564" s="13">
        <f>INDEX(C:C,MATCH(F564,C:C,0)+MATCH(1,INDEX(A:A,MATCH(F564+1,C:C,0)):INDEX(A:A,MATCH(F564+1,C:C,0)+10),0))</f>
        <v>42201</v>
      </c>
    </row>
    <row r="565" spans="1:7" x14ac:dyDescent="0.25">
      <c r="A565" s="175">
        <v>0</v>
      </c>
      <c r="B565" s="175">
        <v>20150712</v>
      </c>
      <c r="C565" s="176">
        <v>42197</v>
      </c>
      <c r="D565" s="13">
        <f>INDEX(C:C,ROW(A564)+MATCH(1,INDEX(A:A,ROW(A565)):INDEX(A:A,ROW(A565)+10),0))</f>
        <v>42198</v>
      </c>
      <c r="E565" s="13">
        <f>INDEX(C:C,MATCH(D565,C:C,0)+MATCH(1,INDEX(A:A,MATCH(D565+1,C:C,0)):INDEX(A:A,MATCH(D565+1,C:C,0)+10),0))</f>
        <v>42199</v>
      </c>
      <c r="F565" s="13">
        <f>INDEX(C:C,MATCH(E565,C:C,0)+MATCH(1,INDEX(A:A,MATCH(E565+1,C:C,0)):INDEX(A:A,MATCH(E565+1,C:C,0)+10),0))</f>
        <v>42200</v>
      </c>
      <c r="G565" s="13">
        <f>INDEX(C:C,MATCH(F565,C:C,0)+MATCH(1,INDEX(A:A,MATCH(F565+1,C:C,0)):INDEX(A:A,MATCH(F565+1,C:C,0)+10),0))</f>
        <v>42201</v>
      </c>
    </row>
    <row r="566" spans="1:7" x14ac:dyDescent="0.25">
      <c r="A566" s="175">
        <v>1</v>
      </c>
      <c r="B566" s="175">
        <v>20150713</v>
      </c>
      <c r="C566" s="176">
        <v>42198</v>
      </c>
      <c r="D566" s="13">
        <f>INDEX(C:C,ROW(A565)+MATCH(1,INDEX(A:A,ROW(A566)):INDEX(A:A,ROW(A566)+10),0))</f>
        <v>42198</v>
      </c>
      <c r="E566" s="13">
        <f>INDEX(C:C,MATCH(D566,C:C,0)+MATCH(1,INDEX(A:A,MATCH(D566+1,C:C,0)):INDEX(A:A,MATCH(D566+1,C:C,0)+10),0))</f>
        <v>42199</v>
      </c>
      <c r="F566" s="13">
        <f>INDEX(C:C,MATCH(E566,C:C,0)+MATCH(1,INDEX(A:A,MATCH(E566+1,C:C,0)):INDEX(A:A,MATCH(E566+1,C:C,0)+10),0))</f>
        <v>42200</v>
      </c>
      <c r="G566" s="13">
        <f>INDEX(C:C,MATCH(F566,C:C,0)+MATCH(1,INDEX(A:A,MATCH(F566+1,C:C,0)):INDEX(A:A,MATCH(F566+1,C:C,0)+10),0))</f>
        <v>42201</v>
      </c>
    </row>
    <row r="567" spans="1:7" x14ac:dyDescent="0.25">
      <c r="A567" s="175">
        <v>1</v>
      </c>
      <c r="B567" s="175">
        <v>20150714</v>
      </c>
      <c r="C567" s="176">
        <v>42199</v>
      </c>
      <c r="D567" s="13">
        <f>INDEX(C:C,ROW(A566)+MATCH(1,INDEX(A:A,ROW(A567)):INDEX(A:A,ROW(A567)+10),0))</f>
        <v>42199</v>
      </c>
      <c r="E567" s="13">
        <f>INDEX(C:C,MATCH(D567,C:C,0)+MATCH(1,INDEX(A:A,MATCH(D567+1,C:C,0)):INDEX(A:A,MATCH(D567+1,C:C,0)+10),0))</f>
        <v>42200</v>
      </c>
      <c r="F567" s="13">
        <f>INDEX(C:C,MATCH(E567,C:C,0)+MATCH(1,INDEX(A:A,MATCH(E567+1,C:C,0)):INDEX(A:A,MATCH(E567+1,C:C,0)+10),0))</f>
        <v>42201</v>
      </c>
      <c r="G567" s="13">
        <f>INDEX(C:C,MATCH(F567,C:C,0)+MATCH(1,INDEX(A:A,MATCH(F567+1,C:C,0)):INDEX(A:A,MATCH(F567+1,C:C,0)+10),0))</f>
        <v>42202</v>
      </c>
    </row>
    <row r="568" spans="1:7" x14ac:dyDescent="0.25">
      <c r="A568" s="175">
        <v>1</v>
      </c>
      <c r="B568" s="175">
        <v>20150715</v>
      </c>
      <c r="C568" s="176">
        <v>42200</v>
      </c>
      <c r="D568" s="13">
        <f>INDEX(C:C,ROW(A567)+MATCH(1,INDEX(A:A,ROW(A568)):INDEX(A:A,ROW(A568)+10),0))</f>
        <v>42200</v>
      </c>
      <c r="E568" s="13">
        <f>INDEX(C:C,MATCH(D568,C:C,0)+MATCH(1,INDEX(A:A,MATCH(D568+1,C:C,0)):INDEX(A:A,MATCH(D568+1,C:C,0)+10),0))</f>
        <v>42201</v>
      </c>
      <c r="F568" s="13">
        <f>INDEX(C:C,MATCH(E568,C:C,0)+MATCH(1,INDEX(A:A,MATCH(E568+1,C:C,0)):INDEX(A:A,MATCH(E568+1,C:C,0)+10),0))</f>
        <v>42202</v>
      </c>
      <c r="G568" s="13">
        <f>INDEX(C:C,MATCH(F568,C:C,0)+MATCH(1,INDEX(A:A,MATCH(F568+1,C:C,0)):INDEX(A:A,MATCH(F568+1,C:C,0)+10),0))</f>
        <v>42205</v>
      </c>
    </row>
    <row r="569" spans="1:7" x14ac:dyDescent="0.25">
      <c r="A569" s="175">
        <v>1</v>
      </c>
      <c r="B569" s="175">
        <v>20150716</v>
      </c>
      <c r="C569" s="176">
        <v>42201</v>
      </c>
      <c r="D569" s="13">
        <f>INDEX(C:C,ROW(A568)+MATCH(1,INDEX(A:A,ROW(A569)):INDEX(A:A,ROW(A569)+10),0))</f>
        <v>42201</v>
      </c>
      <c r="E569" s="13">
        <f>INDEX(C:C,MATCH(D569,C:C,0)+MATCH(1,INDEX(A:A,MATCH(D569+1,C:C,0)):INDEX(A:A,MATCH(D569+1,C:C,0)+10),0))</f>
        <v>42202</v>
      </c>
      <c r="F569" s="13">
        <f>INDEX(C:C,MATCH(E569,C:C,0)+MATCH(1,INDEX(A:A,MATCH(E569+1,C:C,0)):INDEX(A:A,MATCH(E569+1,C:C,0)+10),0))</f>
        <v>42205</v>
      </c>
      <c r="G569" s="13">
        <f>INDEX(C:C,MATCH(F569,C:C,0)+MATCH(1,INDEX(A:A,MATCH(F569+1,C:C,0)):INDEX(A:A,MATCH(F569+1,C:C,0)+10),0))</f>
        <v>42206</v>
      </c>
    </row>
    <row r="570" spans="1:7" x14ac:dyDescent="0.25">
      <c r="A570" s="175">
        <v>1</v>
      </c>
      <c r="B570" s="175">
        <v>20150717</v>
      </c>
      <c r="C570" s="176">
        <v>42202</v>
      </c>
      <c r="D570" s="13">
        <f>INDEX(C:C,ROW(A569)+MATCH(1,INDEX(A:A,ROW(A570)):INDEX(A:A,ROW(A570)+10),0))</f>
        <v>42202</v>
      </c>
      <c r="E570" s="13">
        <f>INDEX(C:C,MATCH(D570,C:C,0)+MATCH(1,INDEX(A:A,MATCH(D570+1,C:C,0)):INDEX(A:A,MATCH(D570+1,C:C,0)+10),0))</f>
        <v>42205</v>
      </c>
      <c r="F570" s="13">
        <f>INDEX(C:C,MATCH(E570,C:C,0)+MATCH(1,INDEX(A:A,MATCH(E570+1,C:C,0)):INDEX(A:A,MATCH(E570+1,C:C,0)+10),0))</f>
        <v>42206</v>
      </c>
      <c r="G570" s="13">
        <f>INDEX(C:C,MATCH(F570,C:C,0)+MATCH(1,INDEX(A:A,MATCH(F570+1,C:C,0)):INDEX(A:A,MATCH(F570+1,C:C,0)+10),0))</f>
        <v>42207</v>
      </c>
    </row>
    <row r="571" spans="1:7" x14ac:dyDescent="0.25">
      <c r="A571" s="175">
        <v>0</v>
      </c>
      <c r="B571" s="175">
        <v>20150718</v>
      </c>
      <c r="C571" s="176">
        <v>42203</v>
      </c>
      <c r="D571" s="13">
        <f>INDEX(C:C,ROW(A570)+MATCH(1,INDEX(A:A,ROW(A571)):INDEX(A:A,ROW(A571)+10),0))</f>
        <v>42205</v>
      </c>
      <c r="E571" s="13">
        <f>INDEX(C:C,MATCH(D571,C:C,0)+MATCH(1,INDEX(A:A,MATCH(D571+1,C:C,0)):INDEX(A:A,MATCH(D571+1,C:C,0)+10),0))</f>
        <v>42206</v>
      </c>
      <c r="F571" s="13">
        <f>INDEX(C:C,MATCH(E571,C:C,0)+MATCH(1,INDEX(A:A,MATCH(E571+1,C:C,0)):INDEX(A:A,MATCH(E571+1,C:C,0)+10),0))</f>
        <v>42207</v>
      </c>
      <c r="G571" s="13">
        <f>INDEX(C:C,MATCH(F571,C:C,0)+MATCH(1,INDEX(A:A,MATCH(F571+1,C:C,0)):INDEX(A:A,MATCH(F571+1,C:C,0)+10),0))</f>
        <v>42208</v>
      </c>
    </row>
    <row r="572" spans="1:7" x14ac:dyDescent="0.25">
      <c r="A572" s="175">
        <v>0</v>
      </c>
      <c r="B572" s="175">
        <v>20150719</v>
      </c>
      <c r="C572" s="176">
        <v>42204</v>
      </c>
      <c r="D572" s="13">
        <f>INDEX(C:C,ROW(A571)+MATCH(1,INDEX(A:A,ROW(A572)):INDEX(A:A,ROW(A572)+10),0))</f>
        <v>42205</v>
      </c>
      <c r="E572" s="13">
        <f>INDEX(C:C,MATCH(D572,C:C,0)+MATCH(1,INDEX(A:A,MATCH(D572+1,C:C,0)):INDEX(A:A,MATCH(D572+1,C:C,0)+10),0))</f>
        <v>42206</v>
      </c>
      <c r="F572" s="13">
        <f>INDEX(C:C,MATCH(E572,C:C,0)+MATCH(1,INDEX(A:A,MATCH(E572+1,C:C,0)):INDEX(A:A,MATCH(E572+1,C:C,0)+10),0))</f>
        <v>42207</v>
      </c>
      <c r="G572" s="13">
        <f>INDEX(C:C,MATCH(F572,C:C,0)+MATCH(1,INDEX(A:A,MATCH(F572+1,C:C,0)):INDEX(A:A,MATCH(F572+1,C:C,0)+10),0))</f>
        <v>42208</v>
      </c>
    </row>
    <row r="573" spans="1:7" x14ac:dyDescent="0.25">
      <c r="A573" s="175">
        <v>1</v>
      </c>
      <c r="B573" s="175">
        <v>20150720</v>
      </c>
      <c r="C573" s="176">
        <v>42205</v>
      </c>
      <c r="D573" s="13">
        <f>INDEX(C:C,ROW(A572)+MATCH(1,INDEX(A:A,ROW(A573)):INDEX(A:A,ROW(A573)+10),0))</f>
        <v>42205</v>
      </c>
      <c r="E573" s="13">
        <f>INDEX(C:C,MATCH(D573,C:C,0)+MATCH(1,INDEX(A:A,MATCH(D573+1,C:C,0)):INDEX(A:A,MATCH(D573+1,C:C,0)+10),0))</f>
        <v>42206</v>
      </c>
      <c r="F573" s="13">
        <f>INDEX(C:C,MATCH(E573,C:C,0)+MATCH(1,INDEX(A:A,MATCH(E573+1,C:C,0)):INDEX(A:A,MATCH(E573+1,C:C,0)+10),0))</f>
        <v>42207</v>
      </c>
      <c r="G573" s="13">
        <f>INDEX(C:C,MATCH(F573,C:C,0)+MATCH(1,INDEX(A:A,MATCH(F573+1,C:C,0)):INDEX(A:A,MATCH(F573+1,C:C,0)+10),0))</f>
        <v>42208</v>
      </c>
    </row>
    <row r="574" spans="1:7" x14ac:dyDescent="0.25">
      <c r="A574" s="175">
        <v>1</v>
      </c>
      <c r="B574" s="175">
        <v>20150721</v>
      </c>
      <c r="C574" s="176">
        <v>42206</v>
      </c>
      <c r="D574" s="13">
        <f>INDEX(C:C,ROW(A573)+MATCH(1,INDEX(A:A,ROW(A574)):INDEX(A:A,ROW(A574)+10),0))</f>
        <v>42206</v>
      </c>
      <c r="E574" s="13">
        <f>INDEX(C:C,MATCH(D574,C:C,0)+MATCH(1,INDEX(A:A,MATCH(D574+1,C:C,0)):INDEX(A:A,MATCH(D574+1,C:C,0)+10),0))</f>
        <v>42207</v>
      </c>
      <c r="F574" s="13">
        <f>INDEX(C:C,MATCH(E574,C:C,0)+MATCH(1,INDEX(A:A,MATCH(E574+1,C:C,0)):INDEX(A:A,MATCH(E574+1,C:C,0)+10),0))</f>
        <v>42208</v>
      </c>
      <c r="G574" s="13">
        <f>INDEX(C:C,MATCH(F574,C:C,0)+MATCH(1,INDEX(A:A,MATCH(F574+1,C:C,0)):INDEX(A:A,MATCH(F574+1,C:C,0)+10),0))</f>
        <v>42209</v>
      </c>
    </row>
    <row r="575" spans="1:7" x14ac:dyDescent="0.25">
      <c r="A575" s="175">
        <v>1</v>
      </c>
      <c r="B575" s="175">
        <v>20150722</v>
      </c>
      <c r="C575" s="176">
        <v>42207</v>
      </c>
      <c r="D575" s="13">
        <f>INDEX(C:C,ROW(A574)+MATCH(1,INDEX(A:A,ROW(A575)):INDEX(A:A,ROW(A575)+10),0))</f>
        <v>42207</v>
      </c>
      <c r="E575" s="13">
        <f>INDEX(C:C,MATCH(D575,C:C,0)+MATCH(1,INDEX(A:A,MATCH(D575+1,C:C,0)):INDEX(A:A,MATCH(D575+1,C:C,0)+10),0))</f>
        <v>42208</v>
      </c>
      <c r="F575" s="13">
        <f>INDEX(C:C,MATCH(E575,C:C,0)+MATCH(1,INDEX(A:A,MATCH(E575+1,C:C,0)):INDEX(A:A,MATCH(E575+1,C:C,0)+10),0))</f>
        <v>42209</v>
      </c>
      <c r="G575" s="13">
        <f>INDEX(C:C,MATCH(F575,C:C,0)+MATCH(1,INDEX(A:A,MATCH(F575+1,C:C,0)):INDEX(A:A,MATCH(F575+1,C:C,0)+10),0))</f>
        <v>42212</v>
      </c>
    </row>
    <row r="576" spans="1:7" x14ac:dyDescent="0.25">
      <c r="A576" s="175">
        <v>1</v>
      </c>
      <c r="B576" s="175">
        <v>20150723</v>
      </c>
      <c r="C576" s="176">
        <v>42208</v>
      </c>
      <c r="D576" s="13">
        <f>INDEX(C:C,ROW(A575)+MATCH(1,INDEX(A:A,ROW(A576)):INDEX(A:A,ROW(A576)+10),0))</f>
        <v>42208</v>
      </c>
      <c r="E576" s="13">
        <f>INDEX(C:C,MATCH(D576,C:C,0)+MATCH(1,INDEX(A:A,MATCH(D576+1,C:C,0)):INDEX(A:A,MATCH(D576+1,C:C,0)+10),0))</f>
        <v>42209</v>
      </c>
      <c r="F576" s="13">
        <f>INDEX(C:C,MATCH(E576,C:C,0)+MATCH(1,INDEX(A:A,MATCH(E576+1,C:C,0)):INDEX(A:A,MATCH(E576+1,C:C,0)+10),0))</f>
        <v>42212</v>
      </c>
      <c r="G576" s="13">
        <f>INDEX(C:C,MATCH(F576,C:C,0)+MATCH(1,INDEX(A:A,MATCH(F576+1,C:C,0)):INDEX(A:A,MATCH(F576+1,C:C,0)+10),0))</f>
        <v>42213</v>
      </c>
    </row>
    <row r="577" spans="1:7" x14ac:dyDescent="0.25">
      <c r="A577" s="175">
        <v>1</v>
      </c>
      <c r="B577" s="175">
        <v>20150724</v>
      </c>
      <c r="C577" s="176">
        <v>42209</v>
      </c>
      <c r="D577" s="13">
        <f>INDEX(C:C,ROW(A576)+MATCH(1,INDEX(A:A,ROW(A577)):INDEX(A:A,ROW(A577)+10),0))</f>
        <v>42209</v>
      </c>
      <c r="E577" s="13">
        <f>INDEX(C:C,MATCH(D577,C:C,0)+MATCH(1,INDEX(A:A,MATCH(D577+1,C:C,0)):INDEX(A:A,MATCH(D577+1,C:C,0)+10),0))</f>
        <v>42212</v>
      </c>
      <c r="F577" s="13">
        <f>INDEX(C:C,MATCH(E577,C:C,0)+MATCH(1,INDEX(A:A,MATCH(E577+1,C:C,0)):INDEX(A:A,MATCH(E577+1,C:C,0)+10),0))</f>
        <v>42213</v>
      </c>
      <c r="G577" s="13">
        <f>INDEX(C:C,MATCH(F577,C:C,0)+MATCH(1,INDEX(A:A,MATCH(F577+1,C:C,0)):INDEX(A:A,MATCH(F577+1,C:C,0)+10),0))</f>
        <v>42214</v>
      </c>
    </row>
    <row r="578" spans="1:7" x14ac:dyDescent="0.25">
      <c r="A578" s="175">
        <v>0</v>
      </c>
      <c r="B578" s="175">
        <v>20150725</v>
      </c>
      <c r="C578" s="176">
        <v>42210</v>
      </c>
      <c r="D578" s="13">
        <f>INDEX(C:C,ROW(A577)+MATCH(1,INDEX(A:A,ROW(A578)):INDEX(A:A,ROW(A578)+10),0))</f>
        <v>42212</v>
      </c>
      <c r="E578" s="13">
        <f>INDEX(C:C,MATCH(D578,C:C,0)+MATCH(1,INDEX(A:A,MATCH(D578+1,C:C,0)):INDEX(A:A,MATCH(D578+1,C:C,0)+10),0))</f>
        <v>42213</v>
      </c>
      <c r="F578" s="13">
        <f>INDEX(C:C,MATCH(E578,C:C,0)+MATCH(1,INDEX(A:A,MATCH(E578+1,C:C,0)):INDEX(A:A,MATCH(E578+1,C:C,0)+10),0))</f>
        <v>42214</v>
      </c>
      <c r="G578" s="13">
        <f>INDEX(C:C,MATCH(F578,C:C,0)+MATCH(1,INDEX(A:A,MATCH(F578+1,C:C,0)):INDEX(A:A,MATCH(F578+1,C:C,0)+10),0))</f>
        <v>42215</v>
      </c>
    </row>
    <row r="579" spans="1:7" x14ac:dyDescent="0.25">
      <c r="A579" s="175">
        <v>0</v>
      </c>
      <c r="B579" s="175">
        <v>20150726</v>
      </c>
      <c r="C579" s="176">
        <v>42211</v>
      </c>
      <c r="D579" s="13">
        <f>INDEX(C:C,ROW(A578)+MATCH(1,INDEX(A:A,ROW(A579)):INDEX(A:A,ROW(A579)+10),0))</f>
        <v>42212</v>
      </c>
      <c r="E579" s="13">
        <f>INDEX(C:C,MATCH(D579,C:C,0)+MATCH(1,INDEX(A:A,MATCH(D579+1,C:C,0)):INDEX(A:A,MATCH(D579+1,C:C,0)+10),0))</f>
        <v>42213</v>
      </c>
      <c r="F579" s="13">
        <f>INDEX(C:C,MATCH(E579,C:C,0)+MATCH(1,INDEX(A:A,MATCH(E579+1,C:C,0)):INDEX(A:A,MATCH(E579+1,C:C,0)+10),0))</f>
        <v>42214</v>
      </c>
      <c r="G579" s="13">
        <f>INDEX(C:C,MATCH(F579,C:C,0)+MATCH(1,INDEX(A:A,MATCH(F579+1,C:C,0)):INDEX(A:A,MATCH(F579+1,C:C,0)+10),0))</f>
        <v>42215</v>
      </c>
    </row>
    <row r="580" spans="1:7" x14ac:dyDescent="0.25">
      <c r="A580" s="175">
        <v>1</v>
      </c>
      <c r="B580" s="175">
        <v>20150727</v>
      </c>
      <c r="C580" s="176">
        <v>42212</v>
      </c>
      <c r="D580" s="13">
        <f>INDEX(C:C,ROW(A579)+MATCH(1,INDEX(A:A,ROW(A580)):INDEX(A:A,ROW(A580)+10),0))</f>
        <v>42212</v>
      </c>
      <c r="E580" s="13">
        <f>INDEX(C:C,MATCH(D580,C:C,0)+MATCH(1,INDEX(A:A,MATCH(D580+1,C:C,0)):INDEX(A:A,MATCH(D580+1,C:C,0)+10),0))</f>
        <v>42213</v>
      </c>
      <c r="F580" s="13">
        <f>INDEX(C:C,MATCH(E580,C:C,0)+MATCH(1,INDEX(A:A,MATCH(E580+1,C:C,0)):INDEX(A:A,MATCH(E580+1,C:C,0)+10),0))</f>
        <v>42214</v>
      </c>
      <c r="G580" s="13">
        <f>INDEX(C:C,MATCH(F580,C:C,0)+MATCH(1,INDEX(A:A,MATCH(F580+1,C:C,0)):INDEX(A:A,MATCH(F580+1,C:C,0)+10),0))</f>
        <v>42215</v>
      </c>
    </row>
    <row r="581" spans="1:7" x14ac:dyDescent="0.25">
      <c r="A581" s="175">
        <v>1</v>
      </c>
      <c r="B581" s="175">
        <v>20150728</v>
      </c>
      <c r="C581" s="176">
        <v>42213</v>
      </c>
      <c r="D581" s="13">
        <f>INDEX(C:C,ROW(A580)+MATCH(1,INDEX(A:A,ROW(A581)):INDEX(A:A,ROW(A581)+10),0))</f>
        <v>42213</v>
      </c>
      <c r="E581" s="13">
        <f>INDEX(C:C,MATCH(D581,C:C,0)+MATCH(1,INDEX(A:A,MATCH(D581+1,C:C,0)):INDEX(A:A,MATCH(D581+1,C:C,0)+10),0))</f>
        <v>42214</v>
      </c>
      <c r="F581" s="13">
        <f>INDEX(C:C,MATCH(E581,C:C,0)+MATCH(1,INDEX(A:A,MATCH(E581+1,C:C,0)):INDEX(A:A,MATCH(E581+1,C:C,0)+10),0))</f>
        <v>42215</v>
      </c>
      <c r="G581" s="13">
        <f>INDEX(C:C,MATCH(F581,C:C,0)+MATCH(1,INDEX(A:A,MATCH(F581+1,C:C,0)):INDEX(A:A,MATCH(F581+1,C:C,0)+10),0))</f>
        <v>42216</v>
      </c>
    </row>
    <row r="582" spans="1:7" x14ac:dyDescent="0.25">
      <c r="A582" s="175">
        <v>1</v>
      </c>
      <c r="B582" s="175">
        <v>20150729</v>
      </c>
      <c r="C582" s="176">
        <v>42214</v>
      </c>
      <c r="D582" s="13">
        <f>INDEX(C:C,ROW(A581)+MATCH(1,INDEX(A:A,ROW(A582)):INDEX(A:A,ROW(A582)+10),0))</f>
        <v>42214</v>
      </c>
      <c r="E582" s="13">
        <f>INDEX(C:C,MATCH(D582,C:C,0)+MATCH(1,INDEX(A:A,MATCH(D582+1,C:C,0)):INDEX(A:A,MATCH(D582+1,C:C,0)+10),0))</f>
        <v>42215</v>
      </c>
      <c r="F582" s="13">
        <f>INDEX(C:C,MATCH(E582,C:C,0)+MATCH(1,INDEX(A:A,MATCH(E582+1,C:C,0)):INDEX(A:A,MATCH(E582+1,C:C,0)+10),0))</f>
        <v>42216</v>
      </c>
      <c r="G582" s="13">
        <f>INDEX(C:C,MATCH(F582,C:C,0)+MATCH(1,INDEX(A:A,MATCH(F582+1,C:C,0)):INDEX(A:A,MATCH(F582+1,C:C,0)+10),0))</f>
        <v>42219</v>
      </c>
    </row>
    <row r="583" spans="1:7" x14ac:dyDescent="0.25">
      <c r="A583" s="175">
        <v>1</v>
      </c>
      <c r="B583" s="175">
        <v>20150730</v>
      </c>
      <c r="C583" s="176">
        <v>42215</v>
      </c>
      <c r="D583" s="13">
        <f>INDEX(C:C,ROW(A582)+MATCH(1,INDEX(A:A,ROW(A583)):INDEX(A:A,ROW(A583)+10),0))</f>
        <v>42215</v>
      </c>
      <c r="E583" s="13">
        <f>INDEX(C:C,MATCH(D583,C:C,0)+MATCH(1,INDEX(A:A,MATCH(D583+1,C:C,0)):INDEX(A:A,MATCH(D583+1,C:C,0)+10),0))</f>
        <v>42216</v>
      </c>
      <c r="F583" s="13">
        <f>INDEX(C:C,MATCH(E583,C:C,0)+MATCH(1,INDEX(A:A,MATCH(E583+1,C:C,0)):INDEX(A:A,MATCH(E583+1,C:C,0)+10),0))</f>
        <v>42219</v>
      </c>
      <c r="G583" s="13">
        <f>INDEX(C:C,MATCH(F583,C:C,0)+MATCH(1,INDEX(A:A,MATCH(F583+1,C:C,0)):INDEX(A:A,MATCH(F583+1,C:C,0)+10),0))</f>
        <v>42220</v>
      </c>
    </row>
    <row r="584" spans="1:7" x14ac:dyDescent="0.25">
      <c r="A584" s="175">
        <v>1</v>
      </c>
      <c r="B584" s="175">
        <v>20150731</v>
      </c>
      <c r="C584" s="176">
        <v>42216</v>
      </c>
      <c r="D584" s="13">
        <f>INDEX(C:C,ROW(A583)+MATCH(1,INDEX(A:A,ROW(A584)):INDEX(A:A,ROW(A584)+10),0))</f>
        <v>42216</v>
      </c>
      <c r="E584" s="13">
        <f>INDEX(C:C,MATCH(D584,C:C,0)+MATCH(1,INDEX(A:A,MATCH(D584+1,C:C,0)):INDEX(A:A,MATCH(D584+1,C:C,0)+10),0))</f>
        <v>42219</v>
      </c>
      <c r="F584" s="13">
        <f>INDEX(C:C,MATCH(E584,C:C,0)+MATCH(1,INDEX(A:A,MATCH(E584+1,C:C,0)):INDEX(A:A,MATCH(E584+1,C:C,0)+10),0))</f>
        <v>42220</v>
      </c>
      <c r="G584" s="13">
        <f>INDEX(C:C,MATCH(F584,C:C,0)+MATCH(1,INDEX(A:A,MATCH(F584+1,C:C,0)):INDEX(A:A,MATCH(F584+1,C:C,0)+10),0))</f>
        <v>42221</v>
      </c>
    </row>
    <row r="585" spans="1:7" x14ac:dyDescent="0.25">
      <c r="A585" s="175">
        <v>0</v>
      </c>
      <c r="B585" s="175">
        <v>20150801</v>
      </c>
      <c r="C585" s="176">
        <v>42217</v>
      </c>
      <c r="D585" s="13">
        <f>INDEX(C:C,ROW(A584)+MATCH(1,INDEX(A:A,ROW(A585)):INDEX(A:A,ROW(A585)+10),0))</f>
        <v>42219</v>
      </c>
      <c r="E585" s="13">
        <f>INDEX(C:C,MATCH(D585,C:C,0)+MATCH(1,INDEX(A:A,MATCH(D585+1,C:C,0)):INDEX(A:A,MATCH(D585+1,C:C,0)+10),0))</f>
        <v>42220</v>
      </c>
      <c r="F585" s="13">
        <f>INDEX(C:C,MATCH(E585,C:C,0)+MATCH(1,INDEX(A:A,MATCH(E585+1,C:C,0)):INDEX(A:A,MATCH(E585+1,C:C,0)+10),0))</f>
        <v>42221</v>
      </c>
      <c r="G585" s="13">
        <f>INDEX(C:C,MATCH(F585,C:C,0)+MATCH(1,INDEX(A:A,MATCH(F585+1,C:C,0)):INDEX(A:A,MATCH(F585+1,C:C,0)+10),0))</f>
        <v>42222</v>
      </c>
    </row>
    <row r="586" spans="1:7" x14ac:dyDescent="0.25">
      <c r="A586" s="175">
        <v>0</v>
      </c>
      <c r="B586" s="175">
        <v>20150802</v>
      </c>
      <c r="C586" s="176">
        <v>42218</v>
      </c>
      <c r="D586" s="13">
        <f>INDEX(C:C,ROW(A585)+MATCH(1,INDEX(A:A,ROW(A586)):INDEX(A:A,ROW(A586)+10),0))</f>
        <v>42219</v>
      </c>
      <c r="E586" s="13">
        <f>INDEX(C:C,MATCH(D586,C:C,0)+MATCH(1,INDEX(A:A,MATCH(D586+1,C:C,0)):INDEX(A:A,MATCH(D586+1,C:C,0)+10),0))</f>
        <v>42220</v>
      </c>
      <c r="F586" s="13">
        <f>INDEX(C:C,MATCH(E586,C:C,0)+MATCH(1,INDEX(A:A,MATCH(E586+1,C:C,0)):INDEX(A:A,MATCH(E586+1,C:C,0)+10),0))</f>
        <v>42221</v>
      </c>
      <c r="G586" s="13">
        <f>INDEX(C:C,MATCH(F586,C:C,0)+MATCH(1,INDEX(A:A,MATCH(F586+1,C:C,0)):INDEX(A:A,MATCH(F586+1,C:C,0)+10),0))</f>
        <v>42222</v>
      </c>
    </row>
    <row r="587" spans="1:7" x14ac:dyDescent="0.25">
      <c r="A587" s="175">
        <v>1</v>
      </c>
      <c r="B587" s="175">
        <v>20150803</v>
      </c>
      <c r="C587" s="176">
        <v>42219</v>
      </c>
      <c r="D587" s="13">
        <f>INDEX(C:C,ROW(A586)+MATCH(1,INDEX(A:A,ROW(A587)):INDEX(A:A,ROW(A587)+10),0))</f>
        <v>42219</v>
      </c>
      <c r="E587" s="13">
        <f>INDEX(C:C,MATCH(D587,C:C,0)+MATCH(1,INDEX(A:A,MATCH(D587+1,C:C,0)):INDEX(A:A,MATCH(D587+1,C:C,0)+10),0))</f>
        <v>42220</v>
      </c>
      <c r="F587" s="13">
        <f>INDEX(C:C,MATCH(E587,C:C,0)+MATCH(1,INDEX(A:A,MATCH(E587+1,C:C,0)):INDEX(A:A,MATCH(E587+1,C:C,0)+10),0))</f>
        <v>42221</v>
      </c>
      <c r="G587" s="13">
        <f>INDEX(C:C,MATCH(F587,C:C,0)+MATCH(1,INDEX(A:A,MATCH(F587+1,C:C,0)):INDEX(A:A,MATCH(F587+1,C:C,0)+10),0))</f>
        <v>42222</v>
      </c>
    </row>
    <row r="588" spans="1:7" x14ac:dyDescent="0.25">
      <c r="A588" s="175">
        <v>1</v>
      </c>
      <c r="B588" s="175">
        <v>20150804</v>
      </c>
      <c r="C588" s="176">
        <v>42220</v>
      </c>
      <c r="D588" s="13">
        <f>INDEX(C:C,ROW(A587)+MATCH(1,INDEX(A:A,ROW(A588)):INDEX(A:A,ROW(A588)+10),0))</f>
        <v>42220</v>
      </c>
      <c r="E588" s="13">
        <f>INDEX(C:C,MATCH(D588,C:C,0)+MATCH(1,INDEX(A:A,MATCH(D588+1,C:C,0)):INDEX(A:A,MATCH(D588+1,C:C,0)+10),0))</f>
        <v>42221</v>
      </c>
      <c r="F588" s="13">
        <f>INDEX(C:C,MATCH(E588,C:C,0)+MATCH(1,INDEX(A:A,MATCH(E588+1,C:C,0)):INDEX(A:A,MATCH(E588+1,C:C,0)+10),0))</f>
        <v>42222</v>
      </c>
      <c r="G588" s="13">
        <f>INDEX(C:C,MATCH(F588,C:C,0)+MATCH(1,INDEX(A:A,MATCH(F588+1,C:C,0)):INDEX(A:A,MATCH(F588+1,C:C,0)+10),0))</f>
        <v>42223</v>
      </c>
    </row>
    <row r="589" spans="1:7" x14ac:dyDescent="0.25">
      <c r="A589" s="175">
        <v>1</v>
      </c>
      <c r="B589" s="175">
        <v>20150805</v>
      </c>
      <c r="C589" s="176">
        <v>42221</v>
      </c>
      <c r="D589" s="13">
        <f>INDEX(C:C,ROW(A588)+MATCH(1,INDEX(A:A,ROW(A589)):INDEX(A:A,ROW(A589)+10),0))</f>
        <v>42221</v>
      </c>
      <c r="E589" s="13">
        <f>INDEX(C:C,MATCH(D589,C:C,0)+MATCH(1,INDEX(A:A,MATCH(D589+1,C:C,0)):INDEX(A:A,MATCH(D589+1,C:C,0)+10),0))</f>
        <v>42222</v>
      </c>
      <c r="F589" s="13">
        <f>INDEX(C:C,MATCH(E589,C:C,0)+MATCH(1,INDEX(A:A,MATCH(E589+1,C:C,0)):INDEX(A:A,MATCH(E589+1,C:C,0)+10),0))</f>
        <v>42223</v>
      </c>
      <c r="G589" s="13">
        <f>INDEX(C:C,MATCH(F589,C:C,0)+MATCH(1,INDEX(A:A,MATCH(F589+1,C:C,0)):INDEX(A:A,MATCH(F589+1,C:C,0)+10),0))</f>
        <v>42226</v>
      </c>
    </row>
    <row r="590" spans="1:7" x14ac:dyDescent="0.25">
      <c r="A590" s="175">
        <v>1</v>
      </c>
      <c r="B590" s="175">
        <v>20150806</v>
      </c>
      <c r="C590" s="176">
        <v>42222</v>
      </c>
      <c r="D590" s="13">
        <f>INDEX(C:C,ROW(A589)+MATCH(1,INDEX(A:A,ROW(A590)):INDEX(A:A,ROW(A590)+10),0))</f>
        <v>42222</v>
      </c>
      <c r="E590" s="13">
        <f>INDEX(C:C,MATCH(D590,C:C,0)+MATCH(1,INDEX(A:A,MATCH(D590+1,C:C,0)):INDEX(A:A,MATCH(D590+1,C:C,0)+10),0))</f>
        <v>42223</v>
      </c>
      <c r="F590" s="13">
        <f>INDEX(C:C,MATCH(E590,C:C,0)+MATCH(1,INDEX(A:A,MATCH(E590+1,C:C,0)):INDEX(A:A,MATCH(E590+1,C:C,0)+10),0))</f>
        <v>42226</v>
      </c>
      <c r="G590" s="13">
        <f>INDEX(C:C,MATCH(F590,C:C,0)+MATCH(1,INDEX(A:A,MATCH(F590+1,C:C,0)):INDEX(A:A,MATCH(F590+1,C:C,0)+10),0))</f>
        <v>42227</v>
      </c>
    </row>
    <row r="591" spans="1:7" x14ac:dyDescent="0.25">
      <c r="A591" s="175">
        <v>1</v>
      </c>
      <c r="B591" s="175">
        <v>20150807</v>
      </c>
      <c r="C591" s="176">
        <v>42223</v>
      </c>
      <c r="D591" s="13">
        <f>INDEX(C:C,ROW(A590)+MATCH(1,INDEX(A:A,ROW(A591)):INDEX(A:A,ROW(A591)+10),0))</f>
        <v>42223</v>
      </c>
      <c r="E591" s="13">
        <f>INDEX(C:C,MATCH(D591,C:C,0)+MATCH(1,INDEX(A:A,MATCH(D591+1,C:C,0)):INDEX(A:A,MATCH(D591+1,C:C,0)+10),0))</f>
        <v>42226</v>
      </c>
      <c r="F591" s="13">
        <f>INDEX(C:C,MATCH(E591,C:C,0)+MATCH(1,INDEX(A:A,MATCH(E591+1,C:C,0)):INDEX(A:A,MATCH(E591+1,C:C,0)+10),0))</f>
        <v>42227</v>
      </c>
      <c r="G591" s="13">
        <f>INDEX(C:C,MATCH(F591,C:C,0)+MATCH(1,INDEX(A:A,MATCH(F591+1,C:C,0)):INDEX(A:A,MATCH(F591+1,C:C,0)+10),0))</f>
        <v>42228</v>
      </c>
    </row>
    <row r="592" spans="1:7" x14ac:dyDescent="0.25">
      <c r="A592" s="175">
        <v>0</v>
      </c>
      <c r="B592" s="175">
        <v>20150808</v>
      </c>
      <c r="C592" s="176">
        <v>42224</v>
      </c>
      <c r="D592" s="13">
        <f>INDEX(C:C,ROW(A591)+MATCH(1,INDEX(A:A,ROW(A592)):INDEX(A:A,ROW(A592)+10),0))</f>
        <v>42226</v>
      </c>
      <c r="E592" s="13">
        <f>INDEX(C:C,MATCH(D592,C:C,0)+MATCH(1,INDEX(A:A,MATCH(D592+1,C:C,0)):INDEX(A:A,MATCH(D592+1,C:C,0)+10),0))</f>
        <v>42227</v>
      </c>
      <c r="F592" s="13">
        <f>INDEX(C:C,MATCH(E592,C:C,0)+MATCH(1,INDEX(A:A,MATCH(E592+1,C:C,0)):INDEX(A:A,MATCH(E592+1,C:C,0)+10),0))</f>
        <v>42228</v>
      </c>
      <c r="G592" s="13">
        <f>INDEX(C:C,MATCH(F592,C:C,0)+MATCH(1,INDEX(A:A,MATCH(F592+1,C:C,0)):INDEX(A:A,MATCH(F592+1,C:C,0)+10),0))</f>
        <v>42229</v>
      </c>
    </row>
    <row r="593" spans="1:7" x14ac:dyDescent="0.25">
      <c r="A593" s="175">
        <v>0</v>
      </c>
      <c r="B593" s="175">
        <v>20150809</v>
      </c>
      <c r="C593" s="176">
        <v>42225</v>
      </c>
      <c r="D593" s="13">
        <f>INDEX(C:C,ROW(A592)+MATCH(1,INDEX(A:A,ROW(A593)):INDEX(A:A,ROW(A593)+10),0))</f>
        <v>42226</v>
      </c>
      <c r="E593" s="13">
        <f>INDEX(C:C,MATCH(D593,C:C,0)+MATCH(1,INDEX(A:A,MATCH(D593+1,C:C,0)):INDEX(A:A,MATCH(D593+1,C:C,0)+10),0))</f>
        <v>42227</v>
      </c>
      <c r="F593" s="13">
        <f>INDEX(C:C,MATCH(E593,C:C,0)+MATCH(1,INDEX(A:A,MATCH(E593+1,C:C,0)):INDEX(A:A,MATCH(E593+1,C:C,0)+10),0))</f>
        <v>42228</v>
      </c>
      <c r="G593" s="13">
        <f>INDEX(C:C,MATCH(F593,C:C,0)+MATCH(1,INDEX(A:A,MATCH(F593+1,C:C,0)):INDEX(A:A,MATCH(F593+1,C:C,0)+10),0))</f>
        <v>42229</v>
      </c>
    </row>
    <row r="594" spans="1:7" x14ac:dyDescent="0.25">
      <c r="A594" s="175">
        <v>1</v>
      </c>
      <c r="B594" s="175">
        <v>20150810</v>
      </c>
      <c r="C594" s="176">
        <v>42226</v>
      </c>
      <c r="D594" s="13">
        <f>INDEX(C:C,ROW(A593)+MATCH(1,INDEX(A:A,ROW(A594)):INDEX(A:A,ROW(A594)+10),0))</f>
        <v>42226</v>
      </c>
      <c r="E594" s="13">
        <f>INDEX(C:C,MATCH(D594,C:C,0)+MATCH(1,INDEX(A:A,MATCH(D594+1,C:C,0)):INDEX(A:A,MATCH(D594+1,C:C,0)+10),0))</f>
        <v>42227</v>
      </c>
      <c r="F594" s="13">
        <f>INDEX(C:C,MATCH(E594,C:C,0)+MATCH(1,INDEX(A:A,MATCH(E594+1,C:C,0)):INDEX(A:A,MATCH(E594+1,C:C,0)+10),0))</f>
        <v>42228</v>
      </c>
      <c r="G594" s="13">
        <f>INDEX(C:C,MATCH(F594,C:C,0)+MATCH(1,INDEX(A:A,MATCH(F594+1,C:C,0)):INDEX(A:A,MATCH(F594+1,C:C,0)+10),0))</f>
        <v>42229</v>
      </c>
    </row>
    <row r="595" spans="1:7" x14ac:dyDescent="0.25">
      <c r="A595" s="175">
        <v>1</v>
      </c>
      <c r="B595" s="175">
        <v>20150811</v>
      </c>
      <c r="C595" s="176">
        <v>42227</v>
      </c>
      <c r="D595" s="13">
        <f>INDEX(C:C,ROW(A594)+MATCH(1,INDEX(A:A,ROW(A595)):INDEX(A:A,ROW(A595)+10),0))</f>
        <v>42227</v>
      </c>
      <c r="E595" s="13">
        <f>INDEX(C:C,MATCH(D595,C:C,0)+MATCH(1,INDEX(A:A,MATCH(D595+1,C:C,0)):INDEX(A:A,MATCH(D595+1,C:C,0)+10),0))</f>
        <v>42228</v>
      </c>
      <c r="F595" s="13">
        <f>INDEX(C:C,MATCH(E595,C:C,0)+MATCH(1,INDEX(A:A,MATCH(E595+1,C:C,0)):INDEX(A:A,MATCH(E595+1,C:C,0)+10),0))</f>
        <v>42229</v>
      </c>
      <c r="G595" s="13">
        <f>INDEX(C:C,MATCH(F595,C:C,0)+MATCH(1,INDEX(A:A,MATCH(F595+1,C:C,0)):INDEX(A:A,MATCH(F595+1,C:C,0)+10),0))</f>
        <v>42230</v>
      </c>
    </row>
    <row r="596" spans="1:7" x14ac:dyDescent="0.25">
      <c r="A596" s="175">
        <v>1</v>
      </c>
      <c r="B596" s="175">
        <v>20150812</v>
      </c>
      <c r="C596" s="176">
        <v>42228</v>
      </c>
      <c r="D596" s="13">
        <f>INDEX(C:C,ROW(A595)+MATCH(1,INDEX(A:A,ROW(A596)):INDEX(A:A,ROW(A596)+10),0))</f>
        <v>42228</v>
      </c>
      <c r="E596" s="13">
        <f>INDEX(C:C,MATCH(D596,C:C,0)+MATCH(1,INDEX(A:A,MATCH(D596+1,C:C,0)):INDEX(A:A,MATCH(D596+1,C:C,0)+10),0))</f>
        <v>42229</v>
      </c>
      <c r="F596" s="13">
        <f>INDEX(C:C,MATCH(E596,C:C,0)+MATCH(1,INDEX(A:A,MATCH(E596+1,C:C,0)):INDEX(A:A,MATCH(E596+1,C:C,0)+10),0))</f>
        <v>42230</v>
      </c>
      <c r="G596" s="13">
        <f>INDEX(C:C,MATCH(F596,C:C,0)+MATCH(1,INDEX(A:A,MATCH(F596+1,C:C,0)):INDEX(A:A,MATCH(F596+1,C:C,0)+10),0))</f>
        <v>42233</v>
      </c>
    </row>
    <row r="597" spans="1:7" x14ac:dyDescent="0.25">
      <c r="A597" s="175">
        <v>1</v>
      </c>
      <c r="B597" s="175">
        <v>20150813</v>
      </c>
      <c r="C597" s="176">
        <v>42229</v>
      </c>
      <c r="D597" s="13">
        <f>INDEX(C:C,ROW(A596)+MATCH(1,INDEX(A:A,ROW(A597)):INDEX(A:A,ROW(A597)+10),0))</f>
        <v>42229</v>
      </c>
      <c r="E597" s="13">
        <f>INDEX(C:C,MATCH(D597,C:C,0)+MATCH(1,INDEX(A:A,MATCH(D597+1,C:C,0)):INDEX(A:A,MATCH(D597+1,C:C,0)+10),0))</f>
        <v>42230</v>
      </c>
      <c r="F597" s="13">
        <f>INDEX(C:C,MATCH(E597,C:C,0)+MATCH(1,INDEX(A:A,MATCH(E597+1,C:C,0)):INDEX(A:A,MATCH(E597+1,C:C,0)+10),0))</f>
        <v>42233</v>
      </c>
      <c r="G597" s="13">
        <f>INDEX(C:C,MATCH(F597,C:C,0)+MATCH(1,INDEX(A:A,MATCH(F597+1,C:C,0)):INDEX(A:A,MATCH(F597+1,C:C,0)+10),0))</f>
        <v>42234</v>
      </c>
    </row>
    <row r="598" spans="1:7" x14ac:dyDescent="0.25">
      <c r="A598" s="175">
        <v>1</v>
      </c>
      <c r="B598" s="175">
        <v>20150814</v>
      </c>
      <c r="C598" s="176">
        <v>42230</v>
      </c>
      <c r="D598" s="13">
        <f>INDEX(C:C,ROW(A597)+MATCH(1,INDEX(A:A,ROW(A598)):INDEX(A:A,ROW(A598)+10),0))</f>
        <v>42230</v>
      </c>
      <c r="E598" s="13">
        <f>INDEX(C:C,MATCH(D598,C:C,0)+MATCH(1,INDEX(A:A,MATCH(D598+1,C:C,0)):INDEX(A:A,MATCH(D598+1,C:C,0)+10),0))</f>
        <v>42233</v>
      </c>
      <c r="F598" s="13">
        <f>INDEX(C:C,MATCH(E598,C:C,0)+MATCH(1,INDEX(A:A,MATCH(E598+1,C:C,0)):INDEX(A:A,MATCH(E598+1,C:C,0)+10),0))</f>
        <v>42234</v>
      </c>
      <c r="G598" s="13">
        <f>INDEX(C:C,MATCH(F598,C:C,0)+MATCH(1,INDEX(A:A,MATCH(F598+1,C:C,0)):INDEX(A:A,MATCH(F598+1,C:C,0)+10),0))</f>
        <v>42235</v>
      </c>
    </row>
    <row r="599" spans="1:7" x14ac:dyDescent="0.25">
      <c r="A599" s="175">
        <v>0</v>
      </c>
      <c r="B599" s="175">
        <v>20150815</v>
      </c>
      <c r="C599" s="176">
        <v>42231</v>
      </c>
      <c r="D599" s="13">
        <f>INDEX(C:C,ROW(A598)+MATCH(1,INDEX(A:A,ROW(A599)):INDEX(A:A,ROW(A599)+10),0))</f>
        <v>42233</v>
      </c>
      <c r="E599" s="13">
        <f>INDEX(C:C,MATCH(D599,C:C,0)+MATCH(1,INDEX(A:A,MATCH(D599+1,C:C,0)):INDEX(A:A,MATCH(D599+1,C:C,0)+10),0))</f>
        <v>42234</v>
      </c>
      <c r="F599" s="13">
        <f>INDEX(C:C,MATCH(E599,C:C,0)+MATCH(1,INDEX(A:A,MATCH(E599+1,C:C,0)):INDEX(A:A,MATCH(E599+1,C:C,0)+10),0))</f>
        <v>42235</v>
      </c>
      <c r="G599" s="13">
        <f>INDEX(C:C,MATCH(F599,C:C,0)+MATCH(1,INDEX(A:A,MATCH(F599+1,C:C,0)):INDEX(A:A,MATCH(F599+1,C:C,0)+10),0))</f>
        <v>42236</v>
      </c>
    </row>
    <row r="600" spans="1:7" x14ac:dyDescent="0.25">
      <c r="A600" s="175">
        <v>0</v>
      </c>
      <c r="B600" s="175">
        <v>20150816</v>
      </c>
      <c r="C600" s="176">
        <v>42232</v>
      </c>
      <c r="D600" s="13">
        <f>INDEX(C:C,ROW(A599)+MATCH(1,INDEX(A:A,ROW(A600)):INDEX(A:A,ROW(A600)+10),0))</f>
        <v>42233</v>
      </c>
      <c r="E600" s="13">
        <f>INDEX(C:C,MATCH(D600,C:C,0)+MATCH(1,INDEX(A:A,MATCH(D600+1,C:C,0)):INDEX(A:A,MATCH(D600+1,C:C,0)+10),0))</f>
        <v>42234</v>
      </c>
      <c r="F600" s="13">
        <f>INDEX(C:C,MATCH(E600,C:C,0)+MATCH(1,INDEX(A:A,MATCH(E600+1,C:C,0)):INDEX(A:A,MATCH(E600+1,C:C,0)+10),0))</f>
        <v>42235</v>
      </c>
      <c r="G600" s="13">
        <f>INDEX(C:C,MATCH(F600,C:C,0)+MATCH(1,INDEX(A:A,MATCH(F600+1,C:C,0)):INDEX(A:A,MATCH(F600+1,C:C,0)+10),0))</f>
        <v>42236</v>
      </c>
    </row>
    <row r="601" spans="1:7" x14ac:dyDescent="0.25">
      <c r="A601" s="175">
        <v>1</v>
      </c>
      <c r="B601" s="175">
        <v>20150817</v>
      </c>
      <c r="C601" s="176">
        <v>42233</v>
      </c>
      <c r="D601" s="13">
        <f>INDEX(C:C,ROW(A600)+MATCH(1,INDEX(A:A,ROW(A601)):INDEX(A:A,ROW(A601)+10),0))</f>
        <v>42233</v>
      </c>
      <c r="E601" s="13">
        <f>INDEX(C:C,MATCH(D601,C:C,0)+MATCH(1,INDEX(A:A,MATCH(D601+1,C:C,0)):INDEX(A:A,MATCH(D601+1,C:C,0)+10),0))</f>
        <v>42234</v>
      </c>
      <c r="F601" s="13">
        <f>INDEX(C:C,MATCH(E601,C:C,0)+MATCH(1,INDEX(A:A,MATCH(E601+1,C:C,0)):INDEX(A:A,MATCH(E601+1,C:C,0)+10),0))</f>
        <v>42235</v>
      </c>
      <c r="G601" s="13">
        <f>INDEX(C:C,MATCH(F601,C:C,0)+MATCH(1,INDEX(A:A,MATCH(F601+1,C:C,0)):INDEX(A:A,MATCH(F601+1,C:C,0)+10),0))</f>
        <v>42236</v>
      </c>
    </row>
    <row r="602" spans="1:7" x14ac:dyDescent="0.25">
      <c r="A602" s="175">
        <v>1</v>
      </c>
      <c r="B602" s="175">
        <v>20150818</v>
      </c>
      <c r="C602" s="176">
        <v>42234</v>
      </c>
      <c r="D602" s="13">
        <f>INDEX(C:C,ROW(A601)+MATCH(1,INDEX(A:A,ROW(A602)):INDEX(A:A,ROW(A602)+10),0))</f>
        <v>42234</v>
      </c>
      <c r="E602" s="13">
        <f>INDEX(C:C,MATCH(D602,C:C,0)+MATCH(1,INDEX(A:A,MATCH(D602+1,C:C,0)):INDEX(A:A,MATCH(D602+1,C:C,0)+10),0))</f>
        <v>42235</v>
      </c>
      <c r="F602" s="13">
        <f>INDEX(C:C,MATCH(E602,C:C,0)+MATCH(1,INDEX(A:A,MATCH(E602+1,C:C,0)):INDEX(A:A,MATCH(E602+1,C:C,0)+10),0))</f>
        <v>42236</v>
      </c>
      <c r="G602" s="13">
        <f>INDEX(C:C,MATCH(F602,C:C,0)+MATCH(1,INDEX(A:A,MATCH(F602+1,C:C,0)):INDEX(A:A,MATCH(F602+1,C:C,0)+10),0))</f>
        <v>42237</v>
      </c>
    </row>
    <row r="603" spans="1:7" x14ac:dyDescent="0.25">
      <c r="A603" s="175">
        <v>1</v>
      </c>
      <c r="B603" s="175">
        <v>20150819</v>
      </c>
      <c r="C603" s="176">
        <v>42235</v>
      </c>
      <c r="D603" s="13">
        <f>INDEX(C:C,ROW(A602)+MATCH(1,INDEX(A:A,ROW(A603)):INDEX(A:A,ROW(A603)+10),0))</f>
        <v>42235</v>
      </c>
      <c r="E603" s="13">
        <f>INDEX(C:C,MATCH(D603,C:C,0)+MATCH(1,INDEX(A:A,MATCH(D603+1,C:C,0)):INDEX(A:A,MATCH(D603+1,C:C,0)+10),0))</f>
        <v>42236</v>
      </c>
      <c r="F603" s="13">
        <f>INDEX(C:C,MATCH(E603,C:C,0)+MATCH(1,INDEX(A:A,MATCH(E603+1,C:C,0)):INDEX(A:A,MATCH(E603+1,C:C,0)+10),0))</f>
        <v>42237</v>
      </c>
      <c r="G603" s="13">
        <f>INDEX(C:C,MATCH(F603,C:C,0)+MATCH(1,INDEX(A:A,MATCH(F603+1,C:C,0)):INDEX(A:A,MATCH(F603+1,C:C,0)+10),0))</f>
        <v>42240</v>
      </c>
    </row>
    <row r="604" spans="1:7" x14ac:dyDescent="0.25">
      <c r="A604" s="175">
        <v>1</v>
      </c>
      <c r="B604" s="175">
        <v>20150820</v>
      </c>
      <c r="C604" s="176">
        <v>42236</v>
      </c>
      <c r="D604" s="13">
        <f>INDEX(C:C,ROW(A603)+MATCH(1,INDEX(A:A,ROW(A604)):INDEX(A:A,ROW(A604)+10),0))</f>
        <v>42236</v>
      </c>
      <c r="E604" s="13">
        <f>INDEX(C:C,MATCH(D604,C:C,0)+MATCH(1,INDEX(A:A,MATCH(D604+1,C:C,0)):INDEX(A:A,MATCH(D604+1,C:C,0)+10),0))</f>
        <v>42237</v>
      </c>
      <c r="F604" s="13">
        <f>INDEX(C:C,MATCH(E604,C:C,0)+MATCH(1,INDEX(A:A,MATCH(E604+1,C:C,0)):INDEX(A:A,MATCH(E604+1,C:C,0)+10),0))</f>
        <v>42240</v>
      </c>
      <c r="G604" s="13">
        <f>INDEX(C:C,MATCH(F604,C:C,0)+MATCH(1,INDEX(A:A,MATCH(F604+1,C:C,0)):INDEX(A:A,MATCH(F604+1,C:C,0)+10),0))</f>
        <v>42241</v>
      </c>
    </row>
    <row r="605" spans="1:7" x14ac:dyDescent="0.25">
      <c r="A605" s="175">
        <v>1</v>
      </c>
      <c r="B605" s="175">
        <v>20150821</v>
      </c>
      <c r="C605" s="176">
        <v>42237</v>
      </c>
      <c r="D605" s="13">
        <f>INDEX(C:C,ROW(A604)+MATCH(1,INDEX(A:A,ROW(A605)):INDEX(A:A,ROW(A605)+10),0))</f>
        <v>42237</v>
      </c>
      <c r="E605" s="13">
        <f>INDEX(C:C,MATCH(D605,C:C,0)+MATCH(1,INDEX(A:A,MATCH(D605+1,C:C,0)):INDEX(A:A,MATCH(D605+1,C:C,0)+10),0))</f>
        <v>42240</v>
      </c>
      <c r="F605" s="13">
        <f>INDEX(C:C,MATCH(E605,C:C,0)+MATCH(1,INDEX(A:A,MATCH(E605+1,C:C,0)):INDEX(A:A,MATCH(E605+1,C:C,0)+10),0))</f>
        <v>42241</v>
      </c>
      <c r="G605" s="13">
        <f>INDEX(C:C,MATCH(F605,C:C,0)+MATCH(1,INDEX(A:A,MATCH(F605+1,C:C,0)):INDEX(A:A,MATCH(F605+1,C:C,0)+10),0))</f>
        <v>42242</v>
      </c>
    </row>
    <row r="606" spans="1:7" x14ac:dyDescent="0.25">
      <c r="A606" s="175">
        <v>0</v>
      </c>
      <c r="B606" s="175">
        <v>20150822</v>
      </c>
      <c r="C606" s="176">
        <v>42238</v>
      </c>
      <c r="D606" s="13">
        <f>INDEX(C:C,ROW(A605)+MATCH(1,INDEX(A:A,ROW(A606)):INDEX(A:A,ROW(A606)+10),0))</f>
        <v>42240</v>
      </c>
      <c r="E606" s="13">
        <f>INDEX(C:C,MATCH(D606,C:C,0)+MATCH(1,INDEX(A:A,MATCH(D606+1,C:C,0)):INDEX(A:A,MATCH(D606+1,C:C,0)+10),0))</f>
        <v>42241</v>
      </c>
      <c r="F606" s="13">
        <f>INDEX(C:C,MATCH(E606,C:C,0)+MATCH(1,INDEX(A:A,MATCH(E606+1,C:C,0)):INDEX(A:A,MATCH(E606+1,C:C,0)+10),0))</f>
        <v>42242</v>
      </c>
      <c r="G606" s="13">
        <f>INDEX(C:C,MATCH(F606,C:C,0)+MATCH(1,INDEX(A:A,MATCH(F606+1,C:C,0)):INDEX(A:A,MATCH(F606+1,C:C,0)+10),0))</f>
        <v>42243</v>
      </c>
    </row>
    <row r="607" spans="1:7" x14ac:dyDescent="0.25">
      <c r="A607" s="175">
        <v>0</v>
      </c>
      <c r="B607" s="175">
        <v>20150823</v>
      </c>
      <c r="C607" s="176">
        <v>42239</v>
      </c>
      <c r="D607" s="13">
        <f>INDEX(C:C,ROW(A606)+MATCH(1,INDEX(A:A,ROW(A607)):INDEX(A:A,ROW(A607)+10),0))</f>
        <v>42240</v>
      </c>
      <c r="E607" s="13">
        <f>INDEX(C:C,MATCH(D607,C:C,0)+MATCH(1,INDEX(A:A,MATCH(D607+1,C:C,0)):INDEX(A:A,MATCH(D607+1,C:C,0)+10),0))</f>
        <v>42241</v>
      </c>
      <c r="F607" s="13">
        <f>INDEX(C:C,MATCH(E607,C:C,0)+MATCH(1,INDEX(A:A,MATCH(E607+1,C:C,0)):INDEX(A:A,MATCH(E607+1,C:C,0)+10),0))</f>
        <v>42242</v>
      </c>
      <c r="G607" s="13">
        <f>INDEX(C:C,MATCH(F607,C:C,0)+MATCH(1,INDEX(A:A,MATCH(F607+1,C:C,0)):INDEX(A:A,MATCH(F607+1,C:C,0)+10),0))</f>
        <v>42243</v>
      </c>
    </row>
    <row r="608" spans="1:7" x14ac:dyDescent="0.25">
      <c r="A608" s="175">
        <v>1</v>
      </c>
      <c r="B608" s="175">
        <v>20150824</v>
      </c>
      <c r="C608" s="176">
        <v>42240</v>
      </c>
      <c r="D608" s="13">
        <f>INDEX(C:C,ROW(A607)+MATCH(1,INDEX(A:A,ROW(A608)):INDEX(A:A,ROW(A608)+10),0))</f>
        <v>42240</v>
      </c>
      <c r="E608" s="13">
        <f>INDEX(C:C,MATCH(D608,C:C,0)+MATCH(1,INDEX(A:A,MATCH(D608+1,C:C,0)):INDEX(A:A,MATCH(D608+1,C:C,0)+10),0))</f>
        <v>42241</v>
      </c>
      <c r="F608" s="13">
        <f>INDEX(C:C,MATCH(E608,C:C,0)+MATCH(1,INDEX(A:A,MATCH(E608+1,C:C,0)):INDEX(A:A,MATCH(E608+1,C:C,0)+10),0))</f>
        <v>42242</v>
      </c>
      <c r="G608" s="13">
        <f>INDEX(C:C,MATCH(F608,C:C,0)+MATCH(1,INDEX(A:A,MATCH(F608+1,C:C,0)):INDEX(A:A,MATCH(F608+1,C:C,0)+10),0))</f>
        <v>42243</v>
      </c>
    </row>
    <row r="609" spans="1:7" x14ac:dyDescent="0.25">
      <c r="A609" s="175">
        <v>1</v>
      </c>
      <c r="B609" s="175">
        <v>20150825</v>
      </c>
      <c r="C609" s="176">
        <v>42241</v>
      </c>
      <c r="D609" s="13">
        <f>INDEX(C:C,ROW(A608)+MATCH(1,INDEX(A:A,ROW(A609)):INDEX(A:A,ROW(A609)+10),0))</f>
        <v>42241</v>
      </c>
      <c r="E609" s="13">
        <f>INDEX(C:C,MATCH(D609,C:C,0)+MATCH(1,INDEX(A:A,MATCH(D609+1,C:C,0)):INDEX(A:A,MATCH(D609+1,C:C,0)+10),0))</f>
        <v>42242</v>
      </c>
      <c r="F609" s="13">
        <f>INDEX(C:C,MATCH(E609,C:C,0)+MATCH(1,INDEX(A:A,MATCH(E609+1,C:C,0)):INDEX(A:A,MATCH(E609+1,C:C,0)+10),0))</f>
        <v>42243</v>
      </c>
      <c r="G609" s="13">
        <f>INDEX(C:C,MATCH(F609,C:C,0)+MATCH(1,INDEX(A:A,MATCH(F609+1,C:C,0)):INDEX(A:A,MATCH(F609+1,C:C,0)+10),0))</f>
        <v>42244</v>
      </c>
    </row>
    <row r="610" spans="1:7" x14ac:dyDescent="0.25">
      <c r="A610" s="175">
        <v>1</v>
      </c>
      <c r="B610" s="175">
        <v>20150826</v>
      </c>
      <c r="C610" s="176">
        <v>42242</v>
      </c>
      <c r="D610" s="13">
        <f>INDEX(C:C,ROW(A609)+MATCH(1,INDEX(A:A,ROW(A610)):INDEX(A:A,ROW(A610)+10),0))</f>
        <v>42242</v>
      </c>
      <c r="E610" s="13">
        <f>INDEX(C:C,MATCH(D610,C:C,0)+MATCH(1,INDEX(A:A,MATCH(D610+1,C:C,0)):INDEX(A:A,MATCH(D610+1,C:C,0)+10),0))</f>
        <v>42243</v>
      </c>
      <c r="F610" s="13">
        <f>INDEX(C:C,MATCH(E610,C:C,0)+MATCH(1,INDEX(A:A,MATCH(E610+1,C:C,0)):INDEX(A:A,MATCH(E610+1,C:C,0)+10),0))</f>
        <v>42244</v>
      </c>
      <c r="G610" s="13">
        <f>INDEX(C:C,MATCH(F610,C:C,0)+MATCH(1,INDEX(A:A,MATCH(F610+1,C:C,0)):INDEX(A:A,MATCH(F610+1,C:C,0)+10),0))</f>
        <v>42247</v>
      </c>
    </row>
    <row r="611" spans="1:7" x14ac:dyDescent="0.25">
      <c r="A611" s="175">
        <v>1</v>
      </c>
      <c r="B611" s="175">
        <v>20150827</v>
      </c>
      <c r="C611" s="176">
        <v>42243</v>
      </c>
      <c r="D611" s="13">
        <f>INDEX(C:C,ROW(A610)+MATCH(1,INDEX(A:A,ROW(A611)):INDEX(A:A,ROW(A611)+10),0))</f>
        <v>42243</v>
      </c>
      <c r="E611" s="13">
        <f>INDEX(C:C,MATCH(D611,C:C,0)+MATCH(1,INDEX(A:A,MATCH(D611+1,C:C,0)):INDEX(A:A,MATCH(D611+1,C:C,0)+10),0))</f>
        <v>42244</v>
      </c>
      <c r="F611" s="13">
        <f>INDEX(C:C,MATCH(E611,C:C,0)+MATCH(1,INDEX(A:A,MATCH(E611+1,C:C,0)):INDEX(A:A,MATCH(E611+1,C:C,0)+10),0))</f>
        <v>42247</v>
      </c>
      <c r="G611" s="13">
        <f>INDEX(C:C,MATCH(F611,C:C,0)+MATCH(1,INDEX(A:A,MATCH(F611+1,C:C,0)):INDEX(A:A,MATCH(F611+1,C:C,0)+10),0))</f>
        <v>42248</v>
      </c>
    </row>
    <row r="612" spans="1:7" x14ac:dyDescent="0.25">
      <c r="A612" s="175">
        <v>1</v>
      </c>
      <c r="B612" s="175">
        <v>20150828</v>
      </c>
      <c r="C612" s="176">
        <v>42244</v>
      </c>
      <c r="D612" s="13">
        <f>INDEX(C:C,ROW(A611)+MATCH(1,INDEX(A:A,ROW(A612)):INDEX(A:A,ROW(A612)+10),0))</f>
        <v>42244</v>
      </c>
      <c r="E612" s="13">
        <f>INDEX(C:C,MATCH(D612,C:C,0)+MATCH(1,INDEX(A:A,MATCH(D612+1,C:C,0)):INDEX(A:A,MATCH(D612+1,C:C,0)+10),0))</f>
        <v>42247</v>
      </c>
      <c r="F612" s="13">
        <f>INDEX(C:C,MATCH(E612,C:C,0)+MATCH(1,INDEX(A:A,MATCH(E612+1,C:C,0)):INDEX(A:A,MATCH(E612+1,C:C,0)+10),0))</f>
        <v>42248</v>
      </c>
      <c r="G612" s="13">
        <f>INDEX(C:C,MATCH(F612,C:C,0)+MATCH(1,INDEX(A:A,MATCH(F612+1,C:C,0)):INDEX(A:A,MATCH(F612+1,C:C,0)+10),0))</f>
        <v>42249</v>
      </c>
    </row>
    <row r="613" spans="1:7" x14ac:dyDescent="0.25">
      <c r="A613" s="175">
        <v>0</v>
      </c>
      <c r="B613" s="175">
        <v>20150829</v>
      </c>
      <c r="C613" s="176">
        <v>42245</v>
      </c>
      <c r="D613" s="13">
        <f>INDEX(C:C,ROW(A612)+MATCH(1,INDEX(A:A,ROW(A613)):INDEX(A:A,ROW(A613)+10),0))</f>
        <v>42247</v>
      </c>
      <c r="E613" s="13">
        <f>INDEX(C:C,MATCH(D613,C:C,0)+MATCH(1,INDEX(A:A,MATCH(D613+1,C:C,0)):INDEX(A:A,MATCH(D613+1,C:C,0)+10),0))</f>
        <v>42248</v>
      </c>
      <c r="F613" s="13">
        <f>INDEX(C:C,MATCH(E613,C:C,0)+MATCH(1,INDEX(A:A,MATCH(E613+1,C:C,0)):INDEX(A:A,MATCH(E613+1,C:C,0)+10),0))</f>
        <v>42249</v>
      </c>
      <c r="G613" s="13">
        <f>INDEX(C:C,MATCH(F613,C:C,0)+MATCH(1,INDEX(A:A,MATCH(F613+1,C:C,0)):INDEX(A:A,MATCH(F613+1,C:C,0)+10),0))</f>
        <v>42250</v>
      </c>
    </row>
    <row r="614" spans="1:7" x14ac:dyDescent="0.25">
      <c r="A614" s="175">
        <v>0</v>
      </c>
      <c r="B614" s="175">
        <v>20150830</v>
      </c>
      <c r="C614" s="176">
        <v>42246</v>
      </c>
      <c r="D614" s="13">
        <f>INDEX(C:C,ROW(A613)+MATCH(1,INDEX(A:A,ROW(A614)):INDEX(A:A,ROW(A614)+10),0))</f>
        <v>42247</v>
      </c>
      <c r="E614" s="13">
        <f>INDEX(C:C,MATCH(D614,C:C,0)+MATCH(1,INDEX(A:A,MATCH(D614+1,C:C,0)):INDEX(A:A,MATCH(D614+1,C:C,0)+10),0))</f>
        <v>42248</v>
      </c>
      <c r="F614" s="13">
        <f>INDEX(C:C,MATCH(E614,C:C,0)+MATCH(1,INDEX(A:A,MATCH(E614+1,C:C,0)):INDEX(A:A,MATCH(E614+1,C:C,0)+10),0))</f>
        <v>42249</v>
      </c>
      <c r="G614" s="13">
        <f>INDEX(C:C,MATCH(F614,C:C,0)+MATCH(1,INDEX(A:A,MATCH(F614+1,C:C,0)):INDEX(A:A,MATCH(F614+1,C:C,0)+10),0))</f>
        <v>42250</v>
      </c>
    </row>
    <row r="615" spans="1:7" x14ac:dyDescent="0.25">
      <c r="A615" s="175">
        <v>1</v>
      </c>
      <c r="B615" s="175">
        <v>20150831</v>
      </c>
      <c r="C615" s="176">
        <v>42247</v>
      </c>
      <c r="D615" s="13">
        <f>INDEX(C:C,ROW(A614)+MATCH(1,INDEX(A:A,ROW(A615)):INDEX(A:A,ROW(A615)+10),0))</f>
        <v>42247</v>
      </c>
      <c r="E615" s="13">
        <f>INDEX(C:C,MATCH(D615,C:C,0)+MATCH(1,INDEX(A:A,MATCH(D615+1,C:C,0)):INDEX(A:A,MATCH(D615+1,C:C,0)+10),0))</f>
        <v>42248</v>
      </c>
      <c r="F615" s="13">
        <f>INDEX(C:C,MATCH(E615,C:C,0)+MATCH(1,INDEX(A:A,MATCH(E615+1,C:C,0)):INDEX(A:A,MATCH(E615+1,C:C,0)+10),0))</f>
        <v>42249</v>
      </c>
      <c r="G615" s="13">
        <f>INDEX(C:C,MATCH(F615,C:C,0)+MATCH(1,INDEX(A:A,MATCH(F615+1,C:C,0)):INDEX(A:A,MATCH(F615+1,C:C,0)+10),0))</f>
        <v>42250</v>
      </c>
    </row>
    <row r="616" spans="1:7" x14ac:dyDescent="0.25">
      <c r="A616" s="175">
        <v>1</v>
      </c>
      <c r="B616" s="175">
        <v>20150901</v>
      </c>
      <c r="C616" s="176">
        <v>42248</v>
      </c>
      <c r="D616" s="13">
        <f>INDEX(C:C,ROW(A615)+MATCH(1,INDEX(A:A,ROW(A616)):INDEX(A:A,ROW(A616)+10),0))</f>
        <v>42248</v>
      </c>
      <c r="E616" s="13">
        <f>INDEX(C:C,MATCH(D616,C:C,0)+MATCH(1,INDEX(A:A,MATCH(D616+1,C:C,0)):INDEX(A:A,MATCH(D616+1,C:C,0)+10),0))</f>
        <v>42249</v>
      </c>
      <c r="F616" s="13">
        <f>INDEX(C:C,MATCH(E616,C:C,0)+MATCH(1,INDEX(A:A,MATCH(E616+1,C:C,0)):INDEX(A:A,MATCH(E616+1,C:C,0)+10),0))</f>
        <v>42250</v>
      </c>
      <c r="G616" s="13">
        <f>INDEX(C:C,MATCH(F616,C:C,0)+MATCH(1,INDEX(A:A,MATCH(F616+1,C:C,0)):INDEX(A:A,MATCH(F616+1,C:C,0)+10),0))</f>
        <v>42251</v>
      </c>
    </row>
    <row r="617" spans="1:7" x14ac:dyDescent="0.25">
      <c r="A617" s="175">
        <v>1</v>
      </c>
      <c r="B617" s="175">
        <v>20150902</v>
      </c>
      <c r="C617" s="176">
        <v>42249</v>
      </c>
      <c r="D617" s="13">
        <f>INDEX(C:C,ROW(A616)+MATCH(1,INDEX(A:A,ROW(A617)):INDEX(A:A,ROW(A617)+10),0))</f>
        <v>42249</v>
      </c>
      <c r="E617" s="13">
        <f>INDEX(C:C,MATCH(D617,C:C,0)+MATCH(1,INDEX(A:A,MATCH(D617+1,C:C,0)):INDEX(A:A,MATCH(D617+1,C:C,0)+10),0))</f>
        <v>42250</v>
      </c>
      <c r="F617" s="13">
        <f>INDEX(C:C,MATCH(E617,C:C,0)+MATCH(1,INDEX(A:A,MATCH(E617+1,C:C,0)):INDEX(A:A,MATCH(E617+1,C:C,0)+10),0))</f>
        <v>42251</v>
      </c>
      <c r="G617" s="13">
        <f>INDEX(C:C,MATCH(F617,C:C,0)+MATCH(1,INDEX(A:A,MATCH(F617+1,C:C,0)):INDEX(A:A,MATCH(F617+1,C:C,0)+10),0))</f>
        <v>42254</v>
      </c>
    </row>
    <row r="618" spans="1:7" x14ac:dyDescent="0.25">
      <c r="A618" s="175">
        <v>1</v>
      </c>
      <c r="B618" s="175">
        <v>20150903</v>
      </c>
      <c r="C618" s="176">
        <v>42250</v>
      </c>
      <c r="D618" s="13">
        <f>INDEX(C:C,ROW(A617)+MATCH(1,INDEX(A:A,ROW(A618)):INDEX(A:A,ROW(A618)+10),0))</f>
        <v>42250</v>
      </c>
      <c r="E618" s="13">
        <f>INDEX(C:C,MATCH(D618,C:C,0)+MATCH(1,INDEX(A:A,MATCH(D618+1,C:C,0)):INDEX(A:A,MATCH(D618+1,C:C,0)+10),0))</f>
        <v>42251</v>
      </c>
      <c r="F618" s="13">
        <f>INDEX(C:C,MATCH(E618,C:C,0)+MATCH(1,INDEX(A:A,MATCH(E618+1,C:C,0)):INDEX(A:A,MATCH(E618+1,C:C,0)+10),0))</f>
        <v>42254</v>
      </c>
      <c r="G618" s="13">
        <f>INDEX(C:C,MATCH(F618,C:C,0)+MATCH(1,INDEX(A:A,MATCH(F618+1,C:C,0)):INDEX(A:A,MATCH(F618+1,C:C,0)+10),0))</f>
        <v>42255</v>
      </c>
    </row>
    <row r="619" spans="1:7" x14ac:dyDescent="0.25">
      <c r="A619" s="175">
        <v>1</v>
      </c>
      <c r="B619" s="175">
        <v>20150904</v>
      </c>
      <c r="C619" s="176">
        <v>42251</v>
      </c>
      <c r="D619" s="13">
        <f>INDEX(C:C,ROW(A618)+MATCH(1,INDEX(A:A,ROW(A619)):INDEX(A:A,ROW(A619)+10),0))</f>
        <v>42251</v>
      </c>
      <c r="E619" s="13">
        <f>INDEX(C:C,MATCH(D619,C:C,0)+MATCH(1,INDEX(A:A,MATCH(D619+1,C:C,0)):INDEX(A:A,MATCH(D619+1,C:C,0)+10),0))</f>
        <v>42254</v>
      </c>
      <c r="F619" s="13">
        <f>INDEX(C:C,MATCH(E619,C:C,0)+MATCH(1,INDEX(A:A,MATCH(E619+1,C:C,0)):INDEX(A:A,MATCH(E619+1,C:C,0)+10),0))</f>
        <v>42255</v>
      </c>
      <c r="G619" s="13">
        <f>INDEX(C:C,MATCH(F619,C:C,0)+MATCH(1,INDEX(A:A,MATCH(F619+1,C:C,0)):INDEX(A:A,MATCH(F619+1,C:C,0)+10),0))</f>
        <v>42256</v>
      </c>
    </row>
    <row r="620" spans="1:7" x14ac:dyDescent="0.25">
      <c r="A620" s="175">
        <v>0</v>
      </c>
      <c r="B620" s="175">
        <v>20150905</v>
      </c>
      <c r="C620" s="176">
        <v>42252</v>
      </c>
      <c r="D620" s="13">
        <f>INDEX(C:C,ROW(A619)+MATCH(1,INDEX(A:A,ROW(A620)):INDEX(A:A,ROW(A620)+10),0))</f>
        <v>42254</v>
      </c>
      <c r="E620" s="13">
        <f>INDEX(C:C,MATCH(D620,C:C,0)+MATCH(1,INDEX(A:A,MATCH(D620+1,C:C,0)):INDEX(A:A,MATCH(D620+1,C:C,0)+10),0))</f>
        <v>42255</v>
      </c>
      <c r="F620" s="13">
        <f>INDEX(C:C,MATCH(E620,C:C,0)+MATCH(1,INDEX(A:A,MATCH(E620+1,C:C,0)):INDEX(A:A,MATCH(E620+1,C:C,0)+10),0))</f>
        <v>42256</v>
      </c>
      <c r="G620" s="13">
        <f>INDEX(C:C,MATCH(F620,C:C,0)+MATCH(1,INDEX(A:A,MATCH(F620+1,C:C,0)):INDEX(A:A,MATCH(F620+1,C:C,0)+10),0))</f>
        <v>42257</v>
      </c>
    </row>
    <row r="621" spans="1:7" x14ac:dyDescent="0.25">
      <c r="A621" s="175">
        <v>0</v>
      </c>
      <c r="B621" s="175">
        <v>20150906</v>
      </c>
      <c r="C621" s="176">
        <v>42253</v>
      </c>
      <c r="D621" s="13">
        <f>INDEX(C:C,ROW(A620)+MATCH(1,INDEX(A:A,ROW(A621)):INDEX(A:A,ROW(A621)+10),0))</f>
        <v>42254</v>
      </c>
      <c r="E621" s="13">
        <f>INDEX(C:C,MATCH(D621,C:C,0)+MATCH(1,INDEX(A:A,MATCH(D621+1,C:C,0)):INDEX(A:A,MATCH(D621+1,C:C,0)+10),0))</f>
        <v>42255</v>
      </c>
      <c r="F621" s="13">
        <f>INDEX(C:C,MATCH(E621,C:C,0)+MATCH(1,INDEX(A:A,MATCH(E621+1,C:C,0)):INDEX(A:A,MATCH(E621+1,C:C,0)+10),0))</f>
        <v>42256</v>
      </c>
      <c r="G621" s="13">
        <f>INDEX(C:C,MATCH(F621,C:C,0)+MATCH(1,INDEX(A:A,MATCH(F621+1,C:C,0)):INDEX(A:A,MATCH(F621+1,C:C,0)+10),0))</f>
        <v>42257</v>
      </c>
    </row>
    <row r="622" spans="1:7" x14ac:dyDescent="0.25">
      <c r="A622" s="175">
        <v>1</v>
      </c>
      <c r="B622" s="175">
        <v>20150907</v>
      </c>
      <c r="C622" s="176">
        <v>42254</v>
      </c>
      <c r="D622" s="13">
        <f>INDEX(C:C,ROW(A621)+MATCH(1,INDEX(A:A,ROW(A622)):INDEX(A:A,ROW(A622)+10),0))</f>
        <v>42254</v>
      </c>
      <c r="E622" s="13">
        <f>INDEX(C:C,MATCH(D622,C:C,0)+MATCH(1,INDEX(A:A,MATCH(D622+1,C:C,0)):INDEX(A:A,MATCH(D622+1,C:C,0)+10),0))</f>
        <v>42255</v>
      </c>
      <c r="F622" s="13">
        <f>INDEX(C:C,MATCH(E622,C:C,0)+MATCH(1,INDEX(A:A,MATCH(E622+1,C:C,0)):INDEX(A:A,MATCH(E622+1,C:C,0)+10),0))</f>
        <v>42256</v>
      </c>
      <c r="G622" s="13">
        <f>INDEX(C:C,MATCH(F622,C:C,0)+MATCH(1,INDEX(A:A,MATCH(F622+1,C:C,0)):INDEX(A:A,MATCH(F622+1,C:C,0)+10),0))</f>
        <v>42257</v>
      </c>
    </row>
    <row r="623" spans="1:7" x14ac:dyDescent="0.25">
      <c r="A623" s="175">
        <v>1</v>
      </c>
      <c r="B623" s="175">
        <v>20150908</v>
      </c>
      <c r="C623" s="176">
        <v>42255</v>
      </c>
      <c r="D623" s="13">
        <f>INDEX(C:C,ROW(A622)+MATCH(1,INDEX(A:A,ROW(A623)):INDEX(A:A,ROW(A623)+10),0))</f>
        <v>42255</v>
      </c>
      <c r="E623" s="13">
        <f>INDEX(C:C,MATCH(D623,C:C,0)+MATCH(1,INDEX(A:A,MATCH(D623+1,C:C,0)):INDEX(A:A,MATCH(D623+1,C:C,0)+10),0))</f>
        <v>42256</v>
      </c>
      <c r="F623" s="13">
        <f>INDEX(C:C,MATCH(E623,C:C,0)+MATCH(1,INDEX(A:A,MATCH(E623+1,C:C,0)):INDEX(A:A,MATCH(E623+1,C:C,0)+10),0))</f>
        <v>42257</v>
      </c>
      <c r="G623" s="13">
        <f>INDEX(C:C,MATCH(F623,C:C,0)+MATCH(1,INDEX(A:A,MATCH(F623+1,C:C,0)):INDEX(A:A,MATCH(F623+1,C:C,0)+10),0))</f>
        <v>42258</v>
      </c>
    </row>
    <row r="624" spans="1:7" x14ac:dyDescent="0.25">
      <c r="A624" s="175">
        <v>1</v>
      </c>
      <c r="B624" s="175">
        <v>20150909</v>
      </c>
      <c r="C624" s="176">
        <v>42256</v>
      </c>
      <c r="D624" s="13">
        <f>INDEX(C:C,ROW(A623)+MATCH(1,INDEX(A:A,ROW(A624)):INDEX(A:A,ROW(A624)+10),0))</f>
        <v>42256</v>
      </c>
      <c r="E624" s="13">
        <f>INDEX(C:C,MATCH(D624,C:C,0)+MATCH(1,INDEX(A:A,MATCH(D624+1,C:C,0)):INDEX(A:A,MATCH(D624+1,C:C,0)+10),0))</f>
        <v>42257</v>
      </c>
      <c r="F624" s="13">
        <f>INDEX(C:C,MATCH(E624,C:C,0)+MATCH(1,INDEX(A:A,MATCH(E624+1,C:C,0)):INDEX(A:A,MATCH(E624+1,C:C,0)+10),0))</f>
        <v>42258</v>
      </c>
      <c r="G624" s="13">
        <f>INDEX(C:C,MATCH(F624,C:C,0)+MATCH(1,INDEX(A:A,MATCH(F624+1,C:C,0)):INDEX(A:A,MATCH(F624+1,C:C,0)+10),0))</f>
        <v>42261</v>
      </c>
    </row>
    <row r="625" spans="1:7" x14ac:dyDescent="0.25">
      <c r="A625" s="175">
        <v>1</v>
      </c>
      <c r="B625" s="175">
        <v>20150910</v>
      </c>
      <c r="C625" s="176">
        <v>42257</v>
      </c>
      <c r="D625" s="13">
        <f>INDEX(C:C,ROW(A624)+MATCH(1,INDEX(A:A,ROW(A625)):INDEX(A:A,ROW(A625)+10),0))</f>
        <v>42257</v>
      </c>
      <c r="E625" s="13">
        <f>INDEX(C:C,MATCH(D625,C:C,0)+MATCH(1,INDEX(A:A,MATCH(D625+1,C:C,0)):INDEX(A:A,MATCH(D625+1,C:C,0)+10),0))</f>
        <v>42258</v>
      </c>
      <c r="F625" s="13">
        <f>INDEX(C:C,MATCH(E625,C:C,0)+MATCH(1,INDEX(A:A,MATCH(E625+1,C:C,0)):INDEX(A:A,MATCH(E625+1,C:C,0)+10),0))</f>
        <v>42261</v>
      </c>
      <c r="G625" s="13">
        <f>INDEX(C:C,MATCH(F625,C:C,0)+MATCH(1,INDEX(A:A,MATCH(F625+1,C:C,0)):INDEX(A:A,MATCH(F625+1,C:C,0)+10),0))</f>
        <v>42262</v>
      </c>
    </row>
    <row r="626" spans="1:7" x14ac:dyDescent="0.25">
      <c r="A626" s="175">
        <v>1</v>
      </c>
      <c r="B626" s="175">
        <v>20150911</v>
      </c>
      <c r="C626" s="176">
        <v>42258</v>
      </c>
      <c r="D626" s="13">
        <f>INDEX(C:C,ROW(A625)+MATCH(1,INDEX(A:A,ROW(A626)):INDEX(A:A,ROW(A626)+10),0))</f>
        <v>42258</v>
      </c>
      <c r="E626" s="13">
        <f>INDEX(C:C,MATCH(D626,C:C,0)+MATCH(1,INDEX(A:A,MATCH(D626+1,C:C,0)):INDEX(A:A,MATCH(D626+1,C:C,0)+10),0))</f>
        <v>42261</v>
      </c>
      <c r="F626" s="13">
        <f>INDEX(C:C,MATCH(E626,C:C,0)+MATCH(1,INDEX(A:A,MATCH(E626+1,C:C,0)):INDEX(A:A,MATCH(E626+1,C:C,0)+10),0))</f>
        <v>42262</v>
      </c>
      <c r="G626" s="13">
        <f>INDEX(C:C,MATCH(F626,C:C,0)+MATCH(1,INDEX(A:A,MATCH(F626+1,C:C,0)):INDEX(A:A,MATCH(F626+1,C:C,0)+10),0))</f>
        <v>42263</v>
      </c>
    </row>
    <row r="627" spans="1:7" x14ac:dyDescent="0.25">
      <c r="A627" s="175">
        <v>0</v>
      </c>
      <c r="B627" s="175">
        <v>20150912</v>
      </c>
      <c r="C627" s="176">
        <v>42259</v>
      </c>
      <c r="D627" s="13">
        <f>INDEX(C:C,ROW(A626)+MATCH(1,INDEX(A:A,ROW(A627)):INDEX(A:A,ROW(A627)+10),0))</f>
        <v>42261</v>
      </c>
      <c r="E627" s="13">
        <f>INDEX(C:C,MATCH(D627,C:C,0)+MATCH(1,INDEX(A:A,MATCH(D627+1,C:C,0)):INDEX(A:A,MATCH(D627+1,C:C,0)+10),0))</f>
        <v>42262</v>
      </c>
      <c r="F627" s="13">
        <f>INDEX(C:C,MATCH(E627,C:C,0)+MATCH(1,INDEX(A:A,MATCH(E627+1,C:C,0)):INDEX(A:A,MATCH(E627+1,C:C,0)+10),0))</f>
        <v>42263</v>
      </c>
      <c r="G627" s="13">
        <f>INDEX(C:C,MATCH(F627,C:C,0)+MATCH(1,INDEX(A:A,MATCH(F627+1,C:C,0)):INDEX(A:A,MATCH(F627+1,C:C,0)+10),0))</f>
        <v>42264</v>
      </c>
    </row>
    <row r="628" spans="1:7" x14ac:dyDescent="0.25">
      <c r="A628" s="175">
        <v>0</v>
      </c>
      <c r="B628" s="175">
        <v>20150913</v>
      </c>
      <c r="C628" s="176">
        <v>42260</v>
      </c>
      <c r="D628" s="13">
        <f>INDEX(C:C,ROW(A627)+MATCH(1,INDEX(A:A,ROW(A628)):INDEX(A:A,ROW(A628)+10),0))</f>
        <v>42261</v>
      </c>
      <c r="E628" s="13">
        <f>INDEX(C:C,MATCH(D628,C:C,0)+MATCH(1,INDEX(A:A,MATCH(D628+1,C:C,0)):INDEX(A:A,MATCH(D628+1,C:C,0)+10),0))</f>
        <v>42262</v>
      </c>
      <c r="F628" s="13">
        <f>INDEX(C:C,MATCH(E628,C:C,0)+MATCH(1,INDEX(A:A,MATCH(E628+1,C:C,0)):INDEX(A:A,MATCH(E628+1,C:C,0)+10),0))</f>
        <v>42263</v>
      </c>
      <c r="G628" s="13">
        <f>INDEX(C:C,MATCH(F628,C:C,0)+MATCH(1,INDEX(A:A,MATCH(F628+1,C:C,0)):INDEX(A:A,MATCH(F628+1,C:C,0)+10),0))</f>
        <v>42264</v>
      </c>
    </row>
    <row r="629" spans="1:7" x14ac:dyDescent="0.25">
      <c r="A629" s="175">
        <v>1</v>
      </c>
      <c r="B629" s="175">
        <v>20150914</v>
      </c>
      <c r="C629" s="176">
        <v>42261</v>
      </c>
      <c r="D629" s="13">
        <f>INDEX(C:C,ROW(A628)+MATCH(1,INDEX(A:A,ROW(A629)):INDEX(A:A,ROW(A629)+10),0))</f>
        <v>42261</v>
      </c>
      <c r="E629" s="13">
        <f>INDEX(C:C,MATCH(D629,C:C,0)+MATCH(1,INDEX(A:A,MATCH(D629+1,C:C,0)):INDEX(A:A,MATCH(D629+1,C:C,0)+10),0))</f>
        <v>42262</v>
      </c>
      <c r="F629" s="13">
        <f>INDEX(C:C,MATCH(E629,C:C,0)+MATCH(1,INDEX(A:A,MATCH(E629+1,C:C,0)):INDEX(A:A,MATCH(E629+1,C:C,0)+10),0))</f>
        <v>42263</v>
      </c>
      <c r="G629" s="13">
        <f>INDEX(C:C,MATCH(F629,C:C,0)+MATCH(1,INDEX(A:A,MATCH(F629+1,C:C,0)):INDEX(A:A,MATCH(F629+1,C:C,0)+10),0))</f>
        <v>42264</v>
      </c>
    </row>
    <row r="630" spans="1:7" x14ac:dyDescent="0.25">
      <c r="A630" s="175">
        <v>1</v>
      </c>
      <c r="B630" s="175">
        <v>20150915</v>
      </c>
      <c r="C630" s="176">
        <v>42262</v>
      </c>
      <c r="D630" s="13">
        <f>INDEX(C:C,ROW(A629)+MATCH(1,INDEX(A:A,ROW(A630)):INDEX(A:A,ROW(A630)+10),0))</f>
        <v>42262</v>
      </c>
      <c r="E630" s="13">
        <f>INDEX(C:C,MATCH(D630,C:C,0)+MATCH(1,INDEX(A:A,MATCH(D630+1,C:C,0)):INDEX(A:A,MATCH(D630+1,C:C,0)+10),0))</f>
        <v>42263</v>
      </c>
      <c r="F630" s="13">
        <f>INDEX(C:C,MATCH(E630,C:C,0)+MATCH(1,INDEX(A:A,MATCH(E630+1,C:C,0)):INDEX(A:A,MATCH(E630+1,C:C,0)+10),0))</f>
        <v>42264</v>
      </c>
      <c r="G630" s="13">
        <f>INDEX(C:C,MATCH(F630,C:C,0)+MATCH(1,INDEX(A:A,MATCH(F630+1,C:C,0)):INDEX(A:A,MATCH(F630+1,C:C,0)+10),0))</f>
        <v>42265</v>
      </c>
    </row>
    <row r="631" spans="1:7" x14ac:dyDescent="0.25">
      <c r="A631" s="175">
        <v>1</v>
      </c>
      <c r="B631" s="175">
        <v>20150916</v>
      </c>
      <c r="C631" s="176">
        <v>42263</v>
      </c>
      <c r="D631" s="13">
        <f>INDEX(C:C,ROW(A630)+MATCH(1,INDEX(A:A,ROW(A631)):INDEX(A:A,ROW(A631)+10),0))</f>
        <v>42263</v>
      </c>
      <c r="E631" s="13">
        <f>INDEX(C:C,MATCH(D631,C:C,0)+MATCH(1,INDEX(A:A,MATCH(D631+1,C:C,0)):INDEX(A:A,MATCH(D631+1,C:C,0)+10),0))</f>
        <v>42264</v>
      </c>
      <c r="F631" s="13">
        <f>INDEX(C:C,MATCH(E631,C:C,0)+MATCH(1,INDEX(A:A,MATCH(E631+1,C:C,0)):INDEX(A:A,MATCH(E631+1,C:C,0)+10),0))</f>
        <v>42265</v>
      </c>
      <c r="G631" s="13">
        <f>INDEX(C:C,MATCH(F631,C:C,0)+MATCH(1,INDEX(A:A,MATCH(F631+1,C:C,0)):INDEX(A:A,MATCH(F631+1,C:C,0)+10),0))</f>
        <v>42268</v>
      </c>
    </row>
    <row r="632" spans="1:7" x14ac:dyDescent="0.25">
      <c r="A632" s="175">
        <v>1</v>
      </c>
      <c r="B632" s="175">
        <v>20150917</v>
      </c>
      <c r="C632" s="176">
        <v>42264</v>
      </c>
      <c r="D632" s="13">
        <f>INDEX(C:C,ROW(A631)+MATCH(1,INDEX(A:A,ROW(A632)):INDEX(A:A,ROW(A632)+10),0))</f>
        <v>42264</v>
      </c>
      <c r="E632" s="13">
        <f>INDEX(C:C,MATCH(D632,C:C,0)+MATCH(1,INDEX(A:A,MATCH(D632+1,C:C,0)):INDEX(A:A,MATCH(D632+1,C:C,0)+10),0))</f>
        <v>42265</v>
      </c>
      <c r="F632" s="13">
        <f>INDEX(C:C,MATCH(E632,C:C,0)+MATCH(1,INDEX(A:A,MATCH(E632+1,C:C,0)):INDEX(A:A,MATCH(E632+1,C:C,0)+10),0))</f>
        <v>42268</v>
      </c>
      <c r="G632" s="13">
        <f>INDEX(C:C,MATCH(F632,C:C,0)+MATCH(1,INDEX(A:A,MATCH(F632+1,C:C,0)):INDEX(A:A,MATCH(F632+1,C:C,0)+10),0))</f>
        <v>42269</v>
      </c>
    </row>
    <row r="633" spans="1:7" x14ac:dyDescent="0.25">
      <c r="A633" s="175">
        <v>1</v>
      </c>
      <c r="B633" s="175">
        <v>20150918</v>
      </c>
      <c r="C633" s="176">
        <v>42265</v>
      </c>
      <c r="D633" s="13">
        <f>INDEX(C:C,ROW(A632)+MATCH(1,INDEX(A:A,ROW(A633)):INDEX(A:A,ROW(A633)+10),0))</f>
        <v>42265</v>
      </c>
      <c r="E633" s="13">
        <f>INDEX(C:C,MATCH(D633,C:C,0)+MATCH(1,INDEX(A:A,MATCH(D633+1,C:C,0)):INDEX(A:A,MATCH(D633+1,C:C,0)+10),0))</f>
        <v>42268</v>
      </c>
      <c r="F633" s="13">
        <f>INDEX(C:C,MATCH(E633,C:C,0)+MATCH(1,INDEX(A:A,MATCH(E633+1,C:C,0)):INDEX(A:A,MATCH(E633+1,C:C,0)+10),0))</f>
        <v>42269</v>
      </c>
      <c r="G633" s="13">
        <f>INDEX(C:C,MATCH(F633,C:C,0)+MATCH(1,INDEX(A:A,MATCH(F633+1,C:C,0)):INDEX(A:A,MATCH(F633+1,C:C,0)+10),0))</f>
        <v>42270</v>
      </c>
    </row>
    <row r="634" spans="1:7" x14ac:dyDescent="0.25">
      <c r="A634" s="175">
        <v>0</v>
      </c>
      <c r="B634" s="175">
        <v>20150919</v>
      </c>
      <c r="C634" s="176">
        <v>42266</v>
      </c>
      <c r="D634" s="13">
        <f>INDEX(C:C,ROW(A633)+MATCH(1,INDEX(A:A,ROW(A634)):INDEX(A:A,ROW(A634)+10),0))</f>
        <v>42268</v>
      </c>
      <c r="E634" s="13">
        <f>INDEX(C:C,MATCH(D634,C:C,0)+MATCH(1,INDEX(A:A,MATCH(D634+1,C:C,0)):INDEX(A:A,MATCH(D634+1,C:C,0)+10),0))</f>
        <v>42269</v>
      </c>
      <c r="F634" s="13">
        <f>INDEX(C:C,MATCH(E634,C:C,0)+MATCH(1,INDEX(A:A,MATCH(E634+1,C:C,0)):INDEX(A:A,MATCH(E634+1,C:C,0)+10),0))</f>
        <v>42270</v>
      </c>
      <c r="G634" s="13">
        <f>INDEX(C:C,MATCH(F634,C:C,0)+MATCH(1,INDEX(A:A,MATCH(F634+1,C:C,0)):INDEX(A:A,MATCH(F634+1,C:C,0)+10),0))</f>
        <v>42271</v>
      </c>
    </row>
    <row r="635" spans="1:7" x14ac:dyDescent="0.25">
      <c r="A635" s="175">
        <v>0</v>
      </c>
      <c r="B635" s="175">
        <v>20150920</v>
      </c>
      <c r="C635" s="176">
        <v>42267</v>
      </c>
      <c r="D635" s="13">
        <f>INDEX(C:C,ROW(A634)+MATCH(1,INDEX(A:A,ROW(A635)):INDEX(A:A,ROW(A635)+10),0))</f>
        <v>42268</v>
      </c>
      <c r="E635" s="13">
        <f>INDEX(C:C,MATCH(D635,C:C,0)+MATCH(1,INDEX(A:A,MATCH(D635+1,C:C,0)):INDEX(A:A,MATCH(D635+1,C:C,0)+10),0))</f>
        <v>42269</v>
      </c>
      <c r="F635" s="13">
        <f>INDEX(C:C,MATCH(E635,C:C,0)+MATCH(1,INDEX(A:A,MATCH(E635+1,C:C,0)):INDEX(A:A,MATCH(E635+1,C:C,0)+10),0))</f>
        <v>42270</v>
      </c>
      <c r="G635" s="13">
        <f>INDEX(C:C,MATCH(F635,C:C,0)+MATCH(1,INDEX(A:A,MATCH(F635+1,C:C,0)):INDEX(A:A,MATCH(F635+1,C:C,0)+10),0))</f>
        <v>42271</v>
      </c>
    </row>
    <row r="636" spans="1:7" x14ac:dyDescent="0.25">
      <c r="A636" s="175">
        <v>1</v>
      </c>
      <c r="B636" s="175">
        <v>20150921</v>
      </c>
      <c r="C636" s="176">
        <v>42268</v>
      </c>
      <c r="D636" s="13">
        <f>INDEX(C:C,ROW(A635)+MATCH(1,INDEX(A:A,ROW(A636)):INDEX(A:A,ROW(A636)+10),0))</f>
        <v>42268</v>
      </c>
      <c r="E636" s="13">
        <f>INDEX(C:C,MATCH(D636,C:C,0)+MATCH(1,INDEX(A:A,MATCH(D636+1,C:C,0)):INDEX(A:A,MATCH(D636+1,C:C,0)+10),0))</f>
        <v>42269</v>
      </c>
      <c r="F636" s="13">
        <f>INDEX(C:C,MATCH(E636,C:C,0)+MATCH(1,INDEX(A:A,MATCH(E636+1,C:C,0)):INDEX(A:A,MATCH(E636+1,C:C,0)+10),0))</f>
        <v>42270</v>
      </c>
      <c r="G636" s="13">
        <f>INDEX(C:C,MATCH(F636,C:C,0)+MATCH(1,INDEX(A:A,MATCH(F636+1,C:C,0)):INDEX(A:A,MATCH(F636+1,C:C,0)+10),0))</f>
        <v>42271</v>
      </c>
    </row>
    <row r="637" spans="1:7" x14ac:dyDescent="0.25">
      <c r="A637" s="175">
        <v>1</v>
      </c>
      <c r="B637" s="175">
        <v>20150922</v>
      </c>
      <c r="C637" s="176">
        <v>42269</v>
      </c>
      <c r="D637" s="13">
        <f>INDEX(C:C,ROW(A636)+MATCH(1,INDEX(A:A,ROW(A637)):INDEX(A:A,ROW(A637)+10),0))</f>
        <v>42269</v>
      </c>
      <c r="E637" s="13">
        <f>INDEX(C:C,MATCH(D637,C:C,0)+MATCH(1,INDEX(A:A,MATCH(D637+1,C:C,0)):INDEX(A:A,MATCH(D637+1,C:C,0)+10),0))</f>
        <v>42270</v>
      </c>
      <c r="F637" s="13">
        <f>INDEX(C:C,MATCH(E637,C:C,0)+MATCH(1,INDEX(A:A,MATCH(E637+1,C:C,0)):INDEX(A:A,MATCH(E637+1,C:C,0)+10),0))</f>
        <v>42271</v>
      </c>
      <c r="G637" s="13">
        <f>INDEX(C:C,MATCH(F637,C:C,0)+MATCH(1,INDEX(A:A,MATCH(F637+1,C:C,0)):INDEX(A:A,MATCH(F637+1,C:C,0)+10),0))</f>
        <v>42272</v>
      </c>
    </row>
    <row r="638" spans="1:7" x14ac:dyDescent="0.25">
      <c r="A638" s="175">
        <v>1</v>
      </c>
      <c r="B638" s="175">
        <v>20150923</v>
      </c>
      <c r="C638" s="176">
        <v>42270</v>
      </c>
      <c r="D638" s="13">
        <f>INDEX(C:C,ROW(A637)+MATCH(1,INDEX(A:A,ROW(A638)):INDEX(A:A,ROW(A638)+10),0))</f>
        <v>42270</v>
      </c>
      <c r="E638" s="13">
        <f>INDEX(C:C,MATCH(D638,C:C,0)+MATCH(1,INDEX(A:A,MATCH(D638+1,C:C,0)):INDEX(A:A,MATCH(D638+1,C:C,0)+10),0))</f>
        <v>42271</v>
      </c>
      <c r="F638" s="13">
        <f>INDEX(C:C,MATCH(E638,C:C,0)+MATCH(1,INDEX(A:A,MATCH(E638+1,C:C,0)):INDEX(A:A,MATCH(E638+1,C:C,0)+10),0))</f>
        <v>42272</v>
      </c>
      <c r="G638" s="13">
        <f>INDEX(C:C,MATCH(F638,C:C,0)+MATCH(1,INDEX(A:A,MATCH(F638+1,C:C,0)):INDEX(A:A,MATCH(F638+1,C:C,0)+10),0))</f>
        <v>42275</v>
      </c>
    </row>
    <row r="639" spans="1:7" x14ac:dyDescent="0.25">
      <c r="A639" s="175">
        <v>1</v>
      </c>
      <c r="B639" s="175">
        <v>20150924</v>
      </c>
      <c r="C639" s="176">
        <v>42271</v>
      </c>
      <c r="D639" s="13">
        <f>INDEX(C:C,ROW(A638)+MATCH(1,INDEX(A:A,ROW(A639)):INDEX(A:A,ROW(A639)+10),0))</f>
        <v>42271</v>
      </c>
      <c r="E639" s="13">
        <f>INDEX(C:C,MATCH(D639,C:C,0)+MATCH(1,INDEX(A:A,MATCH(D639+1,C:C,0)):INDEX(A:A,MATCH(D639+1,C:C,0)+10),0))</f>
        <v>42272</v>
      </c>
      <c r="F639" s="13">
        <f>INDEX(C:C,MATCH(E639,C:C,0)+MATCH(1,INDEX(A:A,MATCH(E639+1,C:C,0)):INDEX(A:A,MATCH(E639+1,C:C,0)+10),0))</f>
        <v>42275</v>
      </c>
      <c r="G639" s="13">
        <f>INDEX(C:C,MATCH(F639,C:C,0)+MATCH(1,INDEX(A:A,MATCH(F639+1,C:C,0)):INDEX(A:A,MATCH(F639+1,C:C,0)+10),0))</f>
        <v>42276</v>
      </c>
    </row>
    <row r="640" spans="1:7" x14ac:dyDescent="0.25">
      <c r="A640" s="175">
        <v>1</v>
      </c>
      <c r="B640" s="175">
        <v>20150925</v>
      </c>
      <c r="C640" s="176">
        <v>42272</v>
      </c>
      <c r="D640" s="13">
        <f>INDEX(C:C,ROW(A639)+MATCH(1,INDEX(A:A,ROW(A640)):INDEX(A:A,ROW(A640)+10),0))</f>
        <v>42272</v>
      </c>
      <c r="E640" s="13">
        <f>INDEX(C:C,MATCH(D640,C:C,0)+MATCH(1,INDEX(A:A,MATCH(D640+1,C:C,0)):INDEX(A:A,MATCH(D640+1,C:C,0)+10),0))</f>
        <v>42275</v>
      </c>
      <c r="F640" s="13">
        <f>INDEX(C:C,MATCH(E640,C:C,0)+MATCH(1,INDEX(A:A,MATCH(E640+1,C:C,0)):INDEX(A:A,MATCH(E640+1,C:C,0)+10),0))</f>
        <v>42276</v>
      </c>
      <c r="G640" s="13">
        <f>INDEX(C:C,MATCH(F640,C:C,0)+MATCH(1,INDEX(A:A,MATCH(F640+1,C:C,0)):INDEX(A:A,MATCH(F640+1,C:C,0)+10),0))</f>
        <v>42277</v>
      </c>
    </row>
    <row r="641" spans="1:7" x14ac:dyDescent="0.25">
      <c r="A641" s="175">
        <v>0</v>
      </c>
      <c r="B641" s="175">
        <v>20150926</v>
      </c>
      <c r="C641" s="176">
        <v>42273</v>
      </c>
      <c r="D641" s="13">
        <f>INDEX(C:C,ROW(A640)+MATCH(1,INDEX(A:A,ROW(A641)):INDEX(A:A,ROW(A641)+10),0))</f>
        <v>42275</v>
      </c>
      <c r="E641" s="13">
        <f>INDEX(C:C,MATCH(D641,C:C,0)+MATCH(1,INDEX(A:A,MATCH(D641+1,C:C,0)):INDEX(A:A,MATCH(D641+1,C:C,0)+10),0))</f>
        <v>42276</v>
      </c>
      <c r="F641" s="13">
        <f>INDEX(C:C,MATCH(E641,C:C,0)+MATCH(1,INDEX(A:A,MATCH(E641+1,C:C,0)):INDEX(A:A,MATCH(E641+1,C:C,0)+10),0))</f>
        <v>42277</v>
      </c>
      <c r="G641" s="13">
        <f>INDEX(C:C,MATCH(F641,C:C,0)+MATCH(1,INDEX(A:A,MATCH(F641+1,C:C,0)):INDEX(A:A,MATCH(F641+1,C:C,0)+10),0))</f>
        <v>42278</v>
      </c>
    </row>
    <row r="642" spans="1:7" x14ac:dyDescent="0.25">
      <c r="A642" s="175">
        <v>0</v>
      </c>
      <c r="B642" s="175">
        <v>20150927</v>
      </c>
      <c r="C642" s="176">
        <v>42274</v>
      </c>
      <c r="D642" s="13">
        <f>INDEX(C:C,ROW(A641)+MATCH(1,INDEX(A:A,ROW(A642)):INDEX(A:A,ROW(A642)+10),0))</f>
        <v>42275</v>
      </c>
      <c r="E642" s="13">
        <f>INDEX(C:C,MATCH(D642,C:C,0)+MATCH(1,INDEX(A:A,MATCH(D642+1,C:C,0)):INDEX(A:A,MATCH(D642+1,C:C,0)+10),0))</f>
        <v>42276</v>
      </c>
      <c r="F642" s="13">
        <f>INDEX(C:C,MATCH(E642,C:C,0)+MATCH(1,INDEX(A:A,MATCH(E642+1,C:C,0)):INDEX(A:A,MATCH(E642+1,C:C,0)+10),0))</f>
        <v>42277</v>
      </c>
      <c r="G642" s="13">
        <f>INDEX(C:C,MATCH(F642,C:C,0)+MATCH(1,INDEX(A:A,MATCH(F642+1,C:C,0)):INDEX(A:A,MATCH(F642+1,C:C,0)+10),0))</f>
        <v>42278</v>
      </c>
    </row>
    <row r="643" spans="1:7" x14ac:dyDescent="0.25">
      <c r="A643" s="175">
        <v>1</v>
      </c>
      <c r="B643" s="175">
        <v>20150928</v>
      </c>
      <c r="C643" s="176">
        <v>42275</v>
      </c>
      <c r="D643" s="13">
        <f>INDEX(C:C,ROW(A642)+MATCH(1,INDEX(A:A,ROW(A643)):INDEX(A:A,ROW(A643)+10),0))</f>
        <v>42275</v>
      </c>
      <c r="E643" s="13">
        <f>INDEX(C:C,MATCH(D643,C:C,0)+MATCH(1,INDEX(A:A,MATCH(D643+1,C:C,0)):INDEX(A:A,MATCH(D643+1,C:C,0)+10),0))</f>
        <v>42276</v>
      </c>
      <c r="F643" s="13">
        <f>INDEX(C:C,MATCH(E643,C:C,0)+MATCH(1,INDEX(A:A,MATCH(E643+1,C:C,0)):INDEX(A:A,MATCH(E643+1,C:C,0)+10),0))</f>
        <v>42277</v>
      </c>
      <c r="G643" s="13">
        <f>INDEX(C:C,MATCH(F643,C:C,0)+MATCH(1,INDEX(A:A,MATCH(F643+1,C:C,0)):INDEX(A:A,MATCH(F643+1,C:C,0)+10),0))</f>
        <v>42278</v>
      </c>
    </row>
    <row r="644" spans="1:7" x14ac:dyDescent="0.25">
      <c r="A644" s="175">
        <v>1</v>
      </c>
      <c r="B644" s="175">
        <v>20150929</v>
      </c>
      <c r="C644" s="176">
        <v>42276</v>
      </c>
      <c r="D644" s="13">
        <f>INDEX(C:C,ROW(A643)+MATCH(1,INDEX(A:A,ROW(A644)):INDEX(A:A,ROW(A644)+10),0))</f>
        <v>42276</v>
      </c>
      <c r="E644" s="13">
        <f>INDEX(C:C,MATCH(D644,C:C,0)+MATCH(1,INDEX(A:A,MATCH(D644+1,C:C,0)):INDEX(A:A,MATCH(D644+1,C:C,0)+10),0))</f>
        <v>42277</v>
      </c>
      <c r="F644" s="13">
        <f>INDEX(C:C,MATCH(E644,C:C,0)+MATCH(1,INDEX(A:A,MATCH(E644+1,C:C,0)):INDEX(A:A,MATCH(E644+1,C:C,0)+10),0))</f>
        <v>42278</v>
      </c>
      <c r="G644" s="13">
        <f>INDEX(C:C,MATCH(F644,C:C,0)+MATCH(1,INDEX(A:A,MATCH(F644+1,C:C,0)):INDEX(A:A,MATCH(F644+1,C:C,0)+10),0))</f>
        <v>42279</v>
      </c>
    </row>
    <row r="645" spans="1:7" x14ac:dyDescent="0.25">
      <c r="A645" s="175">
        <v>1</v>
      </c>
      <c r="B645" s="175">
        <v>20150930</v>
      </c>
      <c r="C645" s="176">
        <v>42277</v>
      </c>
      <c r="D645" s="13">
        <f>INDEX(C:C,ROW(A644)+MATCH(1,INDEX(A:A,ROW(A645)):INDEX(A:A,ROW(A645)+10),0))</f>
        <v>42277</v>
      </c>
      <c r="E645" s="13">
        <f>INDEX(C:C,MATCH(D645,C:C,0)+MATCH(1,INDEX(A:A,MATCH(D645+1,C:C,0)):INDEX(A:A,MATCH(D645+1,C:C,0)+10),0))</f>
        <v>42278</v>
      </c>
      <c r="F645" s="13">
        <f>INDEX(C:C,MATCH(E645,C:C,0)+MATCH(1,INDEX(A:A,MATCH(E645+1,C:C,0)):INDEX(A:A,MATCH(E645+1,C:C,0)+10),0))</f>
        <v>42279</v>
      </c>
      <c r="G645" s="13">
        <f>INDEX(C:C,MATCH(F645,C:C,0)+MATCH(1,INDEX(A:A,MATCH(F645+1,C:C,0)):INDEX(A:A,MATCH(F645+1,C:C,0)+10),0))</f>
        <v>42282</v>
      </c>
    </row>
    <row r="646" spans="1:7" x14ac:dyDescent="0.25">
      <c r="A646" s="175">
        <v>1</v>
      </c>
      <c r="B646" s="175">
        <v>20151001</v>
      </c>
      <c r="C646" s="176">
        <v>42278</v>
      </c>
      <c r="D646" s="13">
        <f>INDEX(C:C,ROW(A645)+MATCH(1,INDEX(A:A,ROW(A646)):INDEX(A:A,ROW(A646)+10),0))</f>
        <v>42278</v>
      </c>
      <c r="E646" s="13">
        <f>INDEX(C:C,MATCH(D646,C:C,0)+MATCH(1,INDEX(A:A,MATCH(D646+1,C:C,0)):INDEX(A:A,MATCH(D646+1,C:C,0)+10),0))</f>
        <v>42279</v>
      </c>
      <c r="F646" s="13">
        <f>INDEX(C:C,MATCH(E646,C:C,0)+MATCH(1,INDEX(A:A,MATCH(E646+1,C:C,0)):INDEX(A:A,MATCH(E646+1,C:C,0)+10),0))</f>
        <v>42282</v>
      </c>
      <c r="G646" s="13">
        <f>INDEX(C:C,MATCH(F646,C:C,0)+MATCH(1,INDEX(A:A,MATCH(F646+1,C:C,0)):INDEX(A:A,MATCH(F646+1,C:C,0)+10),0))</f>
        <v>42283</v>
      </c>
    </row>
    <row r="647" spans="1:7" x14ac:dyDescent="0.25">
      <c r="A647" s="175">
        <v>1</v>
      </c>
      <c r="B647" s="175">
        <v>20151002</v>
      </c>
      <c r="C647" s="176">
        <v>42279</v>
      </c>
      <c r="D647" s="13">
        <f>INDEX(C:C,ROW(A646)+MATCH(1,INDEX(A:A,ROW(A647)):INDEX(A:A,ROW(A647)+10),0))</f>
        <v>42279</v>
      </c>
      <c r="E647" s="13">
        <f>INDEX(C:C,MATCH(D647,C:C,0)+MATCH(1,INDEX(A:A,MATCH(D647+1,C:C,0)):INDEX(A:A,MATCH(D647+1,C:C,0)+10),0))</f>
        <v>42282</v>
      </c>
      <c r="F647" s="13">
        <f>INDEX(C:C,MATCH(E647,C:C,0)+MATCH(1,INDEX(A:A,MATCH(E647+1,C:C,0)):INDEX(A:A,MATCH(E647+1,C:C,0)+10),0))</f>
        <v>42283</v>
      </c>
      <c r="G647" s="13">
        <f>INDEX(C:C,MATCH(F647,C:C,0)+MATCH(1,INDEX(A:A,MATCH(F647+1,C:C,0)):INDEX(A:A,MATCH(F647+1,C:C,0)+10),0))</f>
        <v>42284</v>
      </c>
    </row>
    <row r="648" spans="1:7" x14ac:dyDescent="0.25">
      <c r="A648" s="175">
        <v>0</v>
      </c>
      <c r="B648" s="175">
        <v>20151003</v>
      </c>
      <c r="C648" s="176">
        <v>42280</v>
      </c>
      <c r="D648" s="13">
        <f>INDEX(C:C,ROW(A647)+MATCH(1,INDEX(A:A,ROW(A648)):INDEX(A:A,ROW(A648)+10),0))</f>
        <v>42282</v>
      </c>
      <c r="E648" s="13">
        <f>INDEX(C:C,MATCH(D648,C:C,0)+MATCH(1,INDEX(A:A,MATCH(D648+1,C:C,0)):INDEX(A:A,MATCH(D648+1,C:C,0)+10),0))</f>
        <v>42283</v>
      </c>
      <c r="F648" s="13">
        <f>INDEX(C:C,MATCH(E648,C:C,0)+MATCH(1,INDEX(A:A,MATCH(E648+1,C:C,0)):INDEX(A:A,MATCH(E648+1,C:C,0)+10),0))</f>
        <v>42284</v>
      </c>
      <c r="G648" s="13">
        <f>INDEX(C:C,MATCH(F648,C:C,0)+MATCH(1,INDEX(A:A,MATCH(F648+1,C:C,0)):INDEX(A:A,MATCH(F648+1,C:C,0)+10),0))</f>
        <v>42285</v>
      </c>
    </row>
    <row r="649" spans="1:7" x14ac:dyDescent="0.25">
      <c r="A649" s="175">
        <v>0</v>
      </c>
      <c r="B649" s="175">
        <v>20151004</v>
      </c>
      <c r="C649" s="176">
        <v>42281</v>
      </c>
      <c r="D649" s="13">
        <f>INDEX(C:C,ROW(A648)+MATCH(1,INDEX(A:A,ROW(A649)):INDEX(A:A,ROW(A649)+10),0))</f>
        <v>42282</v>
      </c>
      <c r="E649" s="13">
        <f>INDEX(C:C,MATCH(D649,C:C,0)+MATCH(1,INDEX(A:A,MATCH(D649+1,C:C,0)):INDEX(A:A,MATCH(D649+1,C:C,0)+10),0))</f>
        <v>42283</v>
      </c>
      <c r="F649" s="13">
        <f>INDEX(C:C,MATCH(E649,C:C,0)+MATCH(1,INDEX(A:A,MATCH(E649+1,C:C,0)):INDEX(A:A,MATCH(E649+1,C:C,0)+10),0))</f>
        <v>42284</v>
      </c>
      <c r="G649" s="13">
        <f>INDEX(C:C,MATCH(F649,C:C,0)+MATCH(1,INDEX(A:A,MATCH(F649+1,C:C,0)):INDEX(A:A,MATCH(F649+1,C:C,0)+10),0))</f>
        <v>42285</v>
      </c>
    </row>
    <row r="650" spans="1:7" x14ac:dyDescent="0.25">
      <c r="A650" s="175">
        <v>1</v>
      </c>
      <c r="B650" s="175">
        <v>20151005</v>
      </c>
      <c r="C650" s="176">
        <v>42282</v>
      </c>
      <c r="D650" s="13">
        <f>INDEX(C:C,ROW(A649)+MATCH(1,INDEX(A:A,ROW(A650)):INDEX(A:A,ROW(A650)+10),0))</f>
        <v>42282</v>
      </c>
      <c r="E650" s="13">
        <f>INDEX(C:C,MATCH(D650,C:C,0)+MATCH(1,INDEX(A:A,MATCH(D650+1,C:C,0)):INDEX(A:A,MATCH(D650+1,C:C,0)+10),0))</f>
        <v>42283</v>
      </c>
      <c r="F650" s="13">
        <f>INDEX(C:C,MATCH(E650,C:C,0)+MATCH(1,INDEX(A:A,MATCH(E650+1,C:C,0)):INDEX(A:A,MATCH(E650+1,C:C,0)+10),0))</f>
        <v>42284</v>
      </c>
      <c r="G650" s="13">
        <f>INDEX(C:C,MATCH(F650,C:C,0)+MATCH(1,INDEX(A:A,MATCH(F650+1,C:C,0)):INDEX(A:A,MATCH(F650+1,C:C,0)+10),0))</f>
        <v>42285</v>
      </c>
    </row>
    <row r="651" spans="1:7" x14ac:dyDescent="0.25">
      <c r="A651" s="175">
        <v>1</v>
      </c>
      <c r="B651" s="175">
        <v>20151006</v>
      </c>
      <c r="C651" s="176">
        <v>42283</v>
      </c>
      <c r="D651" s="13">
        <f>INDEX(C:C,ROW(A650)+MATCH(1,INDEX(A:A,ROW(A651)):INDEX(A:A,ROW(A651)+10),0))</f>
        <v>42283</v>
      </c>
      <c r="E651" s="13">
        <f>INDEX(C:C,MATCH(D651,C:C,0)+MATCH(1,INDEX(A:A,MATCH(D651+1,C:C,0)):INDEX(A:A,MATCH(D651+1,C:C,0)+10),0))</f>
        <v>42284</v>
      </c>
      <c r="F651" s="13">
        <f>INDEX(C:C,MATCH(E651,C:C,0)+MATCH(1,INDEX(A:A,MATCH(E651+1,C:C,0)):INDEX(A:A,MATCH(E651+1,C:C,0)+10),0))</f>
        <v>42285</v>
      </c>
      <c r="G651" s="13">
        <f>INDEX(C:C,MATCH(F651,C:C,0)+MATCH(1,INDEX(A:A,MATCH(F651+1,C:C,0)):INDEX(A:A,MATCH(F651+1,C:C,0)+10),0))</f>
        <v>42286</v>
      </c>
    </row>
    <row r="652" spans="1:7" x14ac:dyDescent="0.25">
      <c r="A652" s="175">
        <v>1</v>
      </c>
      <c r="B652" s="175">
        <v>20151007</v>
      </c>
      <c r="C652" s="176">
        <v>42284</v>
      </c>
      <c r="D652" s="13">
        <f>INDEX(C:C,ROW(A651)+MATCH(1,INDEX(A:A,ROW(A652)):INDEX(A:A,ROW(A652)+10),0))</f>
        <v>42284</v>
      </c>
      <c r="E652" s="13">
        <f>INDEX(C:C,MATCH(D652,C:C,0)+MATCH(1,INDEX(A:A,MATCH(D652+1,C:C,0)):INDEX(A:A,MATCH(D652+1,C:C,0)+10),0))</f>
        <v>42285</v>
      </c>
      <c r="F652" s="13">
        <f>INDEX(C:C,MATCH(E652,C:C,0)+MATCH(1,INDEX(A:A,MATCH(E652+1,C:C,0)):INDEX(A:A,MATCH(E652+1,C:C,0)+10),0))</f>
        <v>42286</v>
      </c>
      <c r="G652" s="13">
        <f>INDEX(C:C,MATCH(F652,C:C,0)+MATCH(1,INDEX(A:A,MATCH(F652+1,C:C,0)):INDEX(A:A,MATCH(F652+1,C:C,0)+10),0))</f>
        <v>42289</v>
      </c>
    </row>
    <row r="653" spans="1:7" x14ac:dyDescent="0.25">
      <c r="A653" s="175">
        <v>1</v>
      </c>
      <c r="B653" s="175">
        <v>20151008</v>
      </c>
      <c r="C653" s="176">
        <v>42285</v>
      </c>
      <c r="D653" s="13">
        <f>INDEX(C:C,ROW(A652)+MATCH(1,INDEX(A:A,ROW(A653)):INDEX(A:A,ROW(A653)+10),0))</f>
        <v>42285</v>
      </c>
      <c r="E653" s="13">
        <f>INDEX(C:C,MATCH(D653,C:C,0)+MATCH(1,INDEX(A:A,MATCH(D653+1,C:C,0)):INDEX(A:A,MATCH(D653+1,C:C,0)+10),0))</f>
        <v>42286</v>
      </c>
      <c r="F653" s="13">
        <f>INDEX(C:C,MATCH(E653,C:C,0)+MATCH(1,INDEX(A:A,MATCH(E653+1,C:C,0)):INDEX(A:A,MATCH(E653+1,C:C,0)+10),0))</f>
        <v>42289</v>
      </c>
      <c r="G653" s="13">
        <f>INDEX(C:C,MATCH(F653,C:C,0)+MATCH(1,INDEX(A:A,MATCH(F653+1,C:C,0)):INDEX(A:A,MATCH(F653+1,C:C,0)+10),0))</f>
        <v>42290</v>
      </c>
    </row>
    <row r="654" spans="1:7" x14ac:dyDescent="0.25">
      <c r="A654" s="175">
        <v>1</v>
      </c>
      <c r="B654" s="175">
        <v>20151009</v>
      </c>
      <c r="C654" s="176">
        <v>42286</v>
      </c>
      <c r="D654" s="13">
        <f>INDEX(C:C,ROW(A653)+MATCH(1,INDEX(A:A,ROW(A654)):INDEX(A:A,ROW(A654)+10),0))</f>
        <v>42286</v>
      </c>
      <c r="E654" s="13">
        <f>INDEX(C:C,MATCH(D654,C:C,0)+MATCH(1,INDEX(A:A,MATCH(D654+1,C:C,0)):INDEX(A:A,MATCH(D654+1,C:C,0)+10),0))</f>
        <v>42289</v>
      </c>
      <c r="F654" s="13">
        <f>INDEX(C:C,MATCH(E654,C:C,0)+MATCH(1,INDEX(A:A,MATCH(E654+1,C:C,0)):INDEX(A:A,MATCH(E654+1,C:C,0)+10),0))</f>
        <v>42290</v>
      </c>
      <c r="G654" s="13">
        <f>INDEX(C:C,MATCH(F654,C:C,0)+MATCH(1,INDEX(A:A,MATCH(F654+1,C:C,0)):INDEX(A:A,MATCH(F654+1,C:C,0)+10),0))</f>
        <v>42291</v>
      </c>
    </row>
    <row r="655" spans="1:7" x14ac:dyDescent="0.25">
      <c r="A655" s="175">
        <v>0</v>
      </c>
      <c r="B655" s="175">
        <v>20151010</v>
      </c>
      <c r="C655" s="176">
        <v>42287</v>
      </c>
      <c r="D655" s="13">
        <f>INDEX(C:C,ROW(A654)+MATCH(1,INDEX(A:A,ROW(A655)):INDEX(A:A,ROW(A655)+10),0))</f>
        <v>42289</v>
      </c>
      <c r="E655" s="13">
        <f>INDEX(C:C,MATCH(D655,C:C,0)+MATCH(1,INDEX(A:A,MATCH(D655+1,C:C,0)):INDEX(A:A,MATCH(D655+1,C:C,0)+10),0))</f>
        <v>42290</v>
      </c>
      <c r="F655" s="13">
        <f>INDEX(C:C,MATCH(E655,C:C,0)+MATCH(1,INDEX(A:A,MATCH(E655+1,C:C,0)):INDEX(A:A,MATCH(E655+1,C:C,0)+10),0))</f>
        <v>42291</v>
      </c>
      <c r="G655" s="13">
        <f>INDEX(C:C,MATCH(F655,C:C,0)+MATCH(1,INDEX(A:A,MATCH(F655+1,C:C,0)):INDEX(A:A,MATCH(F655+1,C:C,0)+10),0))</f>
        <v>42292</v>
      </c>
    </row>
    <row r="656" spans="1:7" x14ac:dyDescent="0.25">
      <c r="A656" s="175">
        <v>0</v>
      </c>
      <c r="B656" s="175">
        <v>20151011</v>
      </c>
      <c r="C656" s="176">
        <v>42288</v>
      </c>
      <c r="D656" s="13">
        <f>INDEX(C:C,ROW(A655)+MATCH(1,INDEX(A:A,ROW(A656)):INDEX(A:A,ROW(A656)+10),0))</f>
        <v>42289</v>
      </c>
      <c r="E656" s="13">
        <f>INDEX(C:C,MATCH(D656,C:C,0)+MATCH(1,INDEX(A:A,MATCH(D656+1,C:C,0)):INDEX(A:A,MATCH(D656+1,C:C,0)+10),0))</f>
        <v>42290</v>
      </c>
      <c r="F656" s="13">
        <f>INDEX(C:C,MATCH(E656,C:C,0)+MATCH(1,INDEX(A:A,MATCH(E656+1,C:C,0)):INDEX(A:A,MATCH(E656+1,C:C,0)+10),0))</f>
        <v>42291</v>
      </c>
      <c r="G656" s="13">
        <f>INDEX(C:C,MATCH(F656,C:C,0)+MATCH(1,INDEX(A:A,MATCH(F656+1,C:C,0)):INDEX(A:A,MATCH(F656+1,C:C,0)+10),0))</f>
        <v>42292</v>
      </c>
    </row>
    <row r="657" spans="1:7" x14ac:dyDescent="0.25">
      <c r="A657" s="175">
        <v>1</v>
      </c>
      <c r="B657" s="175">
        <v>20151012</v>
      </c>
      <c r="C657" s="176">
        <v>42289</v>
      </c>
      <c r="D657" s="13">
        <f>INDEX(C:C,ROW(A656)+MATCH(1,INDEX(A:A,ROW(A657)):INDEX(A:A,ROW(A657)+10),0))</f>
        <v>42289</v>
      </c>
      <c r="E657" s="13">
        <f>INDEX(C:C,MATCH(D657,C:C,0)+MATCH(1,INDEX(A:A,MATCH(D657+1,C:C,0)):INDEX(A:A,MATCH(D657+1,C:C,0)+10),0))</f>
        <v>42290</v>
      </c>
      <c r="F657" s="13">
        <f>INDEX(C:C,MATCH(E657,C:C,0)+MATCH(1,INDEX(A:A,MATCH(E657+1,C:C,0)):INDEX(A:A,MATCH(E657+1,C:C,0)+10),0))</f>
        <v>42291</v>
      </c>
      <c r="G657" s="13">
        <f>INDEX(C:C,MATCH(F657,C:C,0)+MATCH(1,INDEX(A:A,MATCH(F657+1,C:C,0)):INDEX(A:A,MATCH(F657+1,C:C,0)+10),0))</f>
        <v>42292</v>
      </c>
    </row>
    <row r="658" spans="1:7" x14ac:dyDescent="0.25">
      <c r="A658" s="175">
        <v>1</v>
      </c>
      <c r="B658" s="175">
        <v>20151013</v>
      </c>
      <c r="C658" s="176">
        <v>42290</v>
      </c>
      <c r="D658" s="13">
        <f>INDEX(C:C,ROW(A657)+MATCH(1,INDEX(A:A,ROW(A658)):INDEX(A:A,ROW(A658)+10),0))</f>
        <v>42290</v>
      </c>
      <c r="E658" s="13">
        <f>INDEX(C:C,MATCH(D658,C:C,0)+MATCH(1,INDEX(A:A,MATCH(D658+1,C:C,0)):INDEX(A:A,MATCH(D658+1,C:C,0)+10),0))</f>
        <v>42291</v>
      </c>
      <c r="F658" s="13">
        <f>INDEX(C:C,MATCH(E658,C:C,0)+MATCH(1,INDEX(A:A,MATCH(E658+1,C:C,0)):INDEX(A:A,MATCH(E658+1,C:C,0)+10),0))</f>
        <v>42292</v>
      </c>
      <c r="G658" s="13">
        <f>INDEX(C:C,MATCH(F658,C:C,0)+MATCH(1,INDEX(A:A,MATCH(F658+1,C:C,0)):INDEX(A:A,MATCH(F658+1,C:C,0)+10),0))</f>
        <v>42293</v>
      </c>
    </row>
    <row r="659" spans="1:7" x14ac:dyDescent="0.25">
      <c r="A659" s="175">
        <v>1</v>
      </c>
      <c r="B659" s="175">
        <v>20151014</v>
      </c>
      <c r="C659" s="176">
        <v>42291</v>
      </c>
      <c r="D659" s="13">
        <f>INDEX(C:C,ROW(A658)+MATCH(1,INDEX(A:A,ROW(A659)):INDEX(A:A,ROW(A659)+10),0))</f>
        <v>42291</v>
      </c>
      <c r="E659" s="13">
        <f>INDEX(C:C,MATCH(D659,C:C,0)+MATCH(1,INDEX(A:A,MATCH(D659+1,C:C,0)):INDEX(A:A,MATCH(D659+1,C:C,0)+10),0))</f>
        <v>42292</v>
      </c>
      <c r="F659" s="13">
        <f>INDEX(C:C,MATCH(E659,C:C,0)+MATCH(1,INDEX(A:A,MATCH(E659+1,C:C,0)):INDEX(A:A,MATCH(E659+1,C:C,0)+10),0))</f>
        <v>42293</v>
      </c>
      <c r="G659" s="13">
        <f>INDEX(C:C,MATCH(F659,C:C,0)+MATCH(1,INDEX(A:A,MATCH(F659+1,C:C,0)):INDEX(A:A,MATCH(F659+1,C:C,0)+10),0))</f>
        <v>42296</v>
      </c>
    </row>
    <row r="660" spans="1:7" x14ac:dyDescent="0.25">
      <c r="A660" s="175">
        <v>1</v>
      </c>
      <c r="B660" s="175">
        <v>20151015</v>
      </c>
      <c r="C660" s="176">
        <v>42292</v>
      </c>
      <c r="D660" s="13">
        <f>INDEX(C:C,ROW(A659)+MATCH(1,INDEX(A:A,ROW(A660)):INDEX(A:A,ROW(A660)+10),0))</f>
        <v>42292</v>
      </c>
      <c r="E660" s="13">
        <f>INDEX(C:C,MATCH(D660,C:C,0)+MATCH(1,INDEX(A:A,MATCH(D660+1,C:C,0)):INDEX(A:A,MATCH(D660+1,C:C,0)+10),0))</f>
        <v>42293</v>
      </c>
      <c r="F660" s="13">
        <f>INDEX(C:C,MATCH(E660,C:C,0)+MATCH(1,INDEX(A:A,MATCH(E660+1,C:C,0)):INDEX(A:A,MATCH(E660+1,C:C,0)+10),0))</f>
        <v>42296</v>
      </c>
      <c r="G660" s="13">
        <f>INDEX(C:C,MATCH(F660,C:C,0)+MATCH(1,INDEX(A:A,MATCH(F660+1,C:C,0)):INDEX(A:A,MATCH(F660+1,C:C,0)+10),0))</f>
        <v>42297</v>
      </c>
    </row>
    <row r="661" spans="1:7" x14ac:dyDescent="0.25">
      <c r="A661" s="175">
        <v>1</v>
      </c>
      <c r="B661" s="175">
        <v>20151016</v>
      </c>
      <c r="C661" s="176">
        <v>42293</v>
      </c>
      <c r="D661" s="13">
        <f>INDEX(C:C,ROW(A660)+MATCH(1,INDEX(A:A,ROW(A661)):INDEX(A:A,ROW(A661)+10),0))</f>
        <v>42293</v>
      </c>
      <c r="E661" s="13">
        <f>INDEX(C:C,MATCH(D661,C:C,0)+MATCH(1,INDEX(A:A,MATCH(D661+1,C:C,0)):INDEX(A:A,MATCH(D661+1,C:C,0)+10),0))</f>
        <v>42296</v>
      </c>
      <c r="F661" s="13">
        <f>INDEX(C:C,MATCH(E661,C:C,0)+MATCH(1,INDEX(A:A,MATCH(E661+1,C:C,0)):INDEX(A:A,MATCH(E661+1,C:C,0)+10),0))</f>
        <v>42297</v>
      </c>
      <c r="G661" s="13">
        <f>INDEX(C:C,MATCH(F661,C:C,0)+MATCH(1,INDEX(A:A,MATCH(F661+1,C:C,0)):INDEX(A:A,MATCH(F661+1,C:C,0)+10),0))</f>
        <v>42298</v>
      </c>
    </row>
    <row r="662" spans="1:7" x14ac:dyDescent="0.25">
      <c r="A662" s="175">
        <v>0</v>
      </c>
      <c r="B662" s="175">
        <v>20151017</v>
      </c>
      <c r="C662" s="176">
        <v>42294</v>
      </c>
      <c r="D662" s="13">
        <f>INDEX(C:C,ROW(A661)+MATCH(1,INDEX(A:A,ROW(A662)):INDEX(A:A,ROW(A662)+10),0))</f>
        <v>42296</v>
      </c>
      <c r="E662" s="13">
        <f>INDEX(C:C,MATCH(D662,C:C,0)+MATCH(1,INDEX(A:A,MATCH(D662+1,C:C,0)):INDEX(A:A,MATCH(D662+1,C:C,0)+10),0))</f>
        <v>42297</v>
      </c>
      <c r="F662" s="13">
        <f>INDEX(C:C,MATCH(E662,C:C,0)+MATCH(1,INDEX(A:A,MATCH(E662+1,C:C,0)):INDEX(A:A,MATCH(E662+1,C:C,0)+10),0))</f>
        <v>42298</v>
      </c>
      <c r="G662" s="13">
        <f>INDEX(C:C,MATCH(F662,C:C,0)+MATCH(1,INDEX(A:A,MATCH(F662+1,C:C,0)):INDEX(A:A,MATCH(F662+1,C:C,0)+10),0))</f>
        <v>42299</v>
      </c>
    </row>
    <row r="663" spans="1:7" x14ac:dyDescent="0.25">
      <c r="A663" s="175">
        <v>0</v>
      </c>
      <c r="B663" s="175">
        <v>20151018</v>
      </c>
      <c r="C663" s="176">
        <v>42295</v>
      </c>
      <c r="D663" s="13">
        <f>INDEX(C:C,ROW(A662)+MATCH(1,INDEX(A:A,ROW(A663)):INDEX(A:A,ROW(A663)+10),0))</f>
        <v>42296</v>
      </c>
      <c r="E663" s="13">
        <f>INDEX(C:C,MATCH(D663,C:C,0)+MATCH(1,INDEX(A:A,MATCH(D663+1,C:C,0)):INDEX(A:A,MATCH(D663+1,C:C,0)+10),0))</f>
        <v>42297</v>
      </c>
      <c r="F663" s="13">
        <f>INDEX(C:C,MATCH(E663,C:C,0)+MATCH(1,INDEX(A:A,MATCH(E663+1,C:C,0)):INDEX(A:A,MATCH(E663+1,C:C,0)+10),0))</f>
        <v>42298</v>
      </c>
      <c r="G663" s="13">
        <f>INDEX(C:C,MATCH(F663,C:C,0)+MATCH(1,INDEX(A:A,MATCH(F663+1,C:C,0)):INDEX(A:A,MATCH(F663+1,C:C,0)+10),0))</f>
        <v>42299</v>
      </c>
    </row>
    <row r="664" spans="1:7" x14ac:dyDescent="0.25">
      <c r="A664" s="175">
        <v>1</v>
      </c>
      <c r="B664" s="175">
        <v>20151019</v>
      </c>
      <c r="C664" s="176">
        <v>42296</v>
      </c>
      <c r="D664" s="13">
        <f>INDEX(C:C,ROW(A663)+MATCH(1,INDEX(A:A,ROW(A664)):INDEX(A:A,ROW(A664)+10),0))</f>
        <v>42296</v>
      </c>
      <c r="E664" s="13">
        <f>INDEX(C:C,MATCH(D664,C:C,0)+MATCH(1,INDEX(A:A,MATCH(D664+1,C:C,0)):INDEX(A:A,MATCH(D664+1,C:C,0)+10),0))</f>
        <v>42297</v>
      </c>
      <c r="F664" s="13">
        <f>INDEX(C:C,MATCH(E664,C:C,0)+MATCH(1,INDEX(A:A,MATCH(E664+1,C:C,0)):INDEX(A:A,MATCH(E664+1,C:C,0)+10),0))</f>
        <v>42298</v>
      </c>
      <c r="G664" s="13">
        <f>INDEX(C:C,MATCH(F664,C:C,0)+MATCH(1,INDEX(A:A,MATCH(F664+1,C:C,0)):INDEX(A:A,MATCH(F664+1,C:C,0)+10),0))</f>
        <v>42299</v>
      </c>
    </row>
    <row r="665" spans="1:7" x14ac:dyDescent="0.25">
      <c r="A665" s="175">
        <v>1</v>
      </c>
      <c r="B665" s="175">
        <v>20151020</v>
      </c>
      <c r="C665" s="176">
        <v>42297</v>
      </c>
      <c r="D665" s="13">
        <f>INDEX(C:C,ROW(A664)+MATCH(1,INDEX(A:A,ROW(A665)):INDEX(A:A,ROW(A665)+10),0))</f>
        <v>42297</v>
      </c>
      <c r="E665" s="13">
        <f>INDEX(C:C,MATCH(D665,C:C,0)+MATCH(1,INDEX(A:A,MATCH(D665+1,C:C,0)):INDEX(A:A,MATCH(D665+1,C:C,0)+10),0))</f>
        <v>42298</v>
      </c>
      <c r="F665" s="13">
        <f>INDEX(C:C,MATCH(E665,C:C,0)+MATCH(1,INDEX(A:A,MATCH(E665+1,C:C,0)):INDEX(A:A,MATCH(E665+1,C:C,0)+10),0))</f>
        <v>42299</v>
      </c>
      <c r="G665" s="13">
        <f>INDEX(C:C,MATCH(F665,C:C,0)+MATCH(1,INDEX(A:A,MATCH(F665+1,C:C,0)):INDEX(A:A,MATCH(F665+1,C:C,0)+10),0))</f>
        <v>42300</v>
      </c>
    </row>
    <row r="666" spans="1:7" x14ac:dyDescent="0.25">
      <c r="A666" s="175">
        <v>1</v>
      </c>
      <c r="B666" s="175">
        <v>20151021</v>
      </c>
      <c r="C666" s="176">
        <v>42298</v>
      </c>
      <c r="D666" s="13">
        <f>INDEX(C:C,ROW(A665)+MATCH(1,INDEX(A:A,ROW(A666)):INDEX(A:A,ROW(A666)+10),0))</f>
        <v>42298</v>
      </c>
      <c r="E666" s="13">
        <f>INDEX(C:C,MATCH(D666,C:C,0)+MATCH(1,INDEX(A:A,MATCH(D666+1,C:C,0)):INDEX(A:A,MATCH(D666+1,C:C,0)+10),0))</f>
        <v>42299</v>
      </c>
      <c r="F666" s="13">
        <f>INDEX(C:C,MATCH(E666,C:C,0)+MATCH(1,INDEX(A:A,MATCH(E666+1,C:C,0)):INDEX(A:A,MATCH(E666+1,C:C,0)+10),0))</f>
        <v>42300</v>
      </c>
      <c r="G666" s="13">
        <f>INDEX(C:C,MATCH(F666,C:C,0)+MATCH(1,INDEX(A:A,MATCH(F666+1,C:C,0)):INDEX(A:A,MATCH(F666+1,C:C,0)+10),0))</f>
        <v>42303</v>
      </c>
    </row>
    <row r="667" spans="1:7" x14ac:dyDescent="0.25">
      <c r="A667" s="175">
        <v>1</v>
      </c>
      <c r="B667" s="175">
        <v>20151022</v>
      </c>
      <c r="C667" s="176">
        <v>42299</v>
      </c>
      <c r="D667" s="13">
        <f>INDEX(C:C,ROW(A666)+MATCH(1,INDEX(A:A,ROW(A667)):INDEX(A:A,ROW(A667)+10),0))</f>
        <v>42299</v>
      </c>
      <c r="E667" s="13">
        <f>INDEX(C:C,MATCH(D667,C:C,0)+MATCH(1,INDEX(A:A,MATCH(D667+1,C:C,0)):INDEX(A:A,MATCH(D667+1,C:C,0)+10),0))</f>
        <v>42300</v>
      </c>
      <c r="F667" s="13">
        <f>INDEX(C:C,MATCH(E667,C:C,0)+MATCH(1,INDEX(A:A,MATCH(E667+1,C:C,0)):INDEX(A:A,MATCH(E667+1,C:C,0)+10),0))</f>
        <v>42303</v>
      </c>
      <c r="G667" s="13">
        <f>INDEX(C:C,MATCH(F667,C:C,0)+MATCH(1,INDEX(A:A,MATCH(F667+1,C:C,0)):INDEX(A:A,MATCH(F667+1,C:C,0)+10),0))</f>
        <v>42304</v>
      </c>
    </row>
    <row r="668" spans="1:7" x14ac:dyDescent="0.25">
      <c r="A668" s="175">
        <v>1</v>
      </c>
      <c r="B668" s="175">
        <v>20151023</v>
      </c>
      <c r="C668" s="176">
        <v>42300</v>
      </c>
      <c r="D668" s="13">
        <f>INDEX(C:C,ROW(A667)+MATCH(1,INDEX(A:A,ROW(A668)):INDEX(A:A,ROW(A668)+10),0))</f>
        <v>42300</v>
      </c>
      <c r="E668" s="13">
        <f>INDEX(C:C,MATCH(D668,C:C,0)+MATCH(1,INDEX(A:A,MATCH(D668+1,C:C,0)):INDEX(A:A,MATCH(D668+1,C:C,0)+10),0))</f>
        <v>42303</v>
      </c>
      <c r="F668" s="13">
        <f>INDEX(C:C,MATCH(E668,C:C,0)+MATCH(1,INDEX(A:A,MATCH(E668+1,C:C,0)):INDEX(A:A,MATCH(E668+1,C:C,0)+10),0))</f>
        <v>42304</v>
      </c>
      <c r="G668" s="13">
        <f>INDEX(C:C,MATCH(F668,C:C,0)+MATCH(1,INDEX(A:A,MATCH(F668+1,C:C,0)):INDEX(A:A,MATCH(F668+1,C:C,0)+10),0))</f>
        <v>42305</v>
      </c>
    </row>
    <row r="669" spans="1:7" x14ac:dyDescent="0.25">
      <c r="A669" s="175">
        <v>0</v>
      </c>
      <c r="B669" s="175">
        <v>20151024</v>
      </c>
      <c r="C669" s="176">
        <v>42301</v>
      </c>
      <c r="D669" s="13">
        <f>INDEX(C:C,ROW(A668)+MATCH(1,INDEX(A:A,ROW(A669)):INDEX(A:A,ROW(A669)+10),0))</f>
        <v>42303</v>
      </c>
      <c r="E669" s="13">
        <f>INDEX(C:C,MATCH(D669,C:C,0)+MATCH(1,INDEX(A:A,MATCH(D669+1,C:C,0)):INDEX(A:A,MATCH(D669+1,C:C,0)+10),0))</f>
        <v>42304</v>
      </c>
      <c r="F669" s="13">
        <f>INDEX(C:C,MATCH(E669,C:C,0)+MATCH(1,INDEX(A:A,MATCH(E669+1,C:C,0)):INDEX(A:A,MATCH(E669+1,C:C,0)+10),0))</f>
        <v>42305</v>
      </c>
      <c r="G669" s="13">
        <f>INDEX(C:C,MATCH(F669,C:C,0)+MATCH(1,INDEX(A:A,MATCH(F669+1,C:C,0)):INDEX(A:A,MATCH(F669+1,C:C,0)+10),0))</f>
        <v>42306</v>
      </c>
    </row>
    <row r="670" spans="1:7" x14ac:dyDescent="0.25">
      <c r="A670" s="175">
        <v>0</v>
      </c>
      <c r="B670" s="175">
        <v>20151025</v>
      </c>
      <c r="C670" s="176">
        <v>42302</v>
      </c>
      <c r="D670" s="13">
        <f>INDEX(C:C,ROW(A669)+MATCH(1,INDEX(A:A,ROW(A670)):INDEX(A:A,ROW(A670)+10),0))</f>
        <v>42303</v>
      </c>
      <c r="E670" s="13">
        <f>INDEX(C:C,MATCH(D670,C:C,0)+MATCH(1,INDEX(A:A,MATCH(D670+1,C:C,0)):INDEX(A:A,MATCH(D670+1,C:C,0)+10),0))</f>
        <v>42304</v>
      </c>
      <c r="F670" s="13">
        <f>INDEX(C:C,MATCH(E670,C:C,0)+MATCH(1,INDEX(A:A,MATCH(E670+1,C:C,0)):INDEX(A:A,MATCH(E670+1,C:C,0)+10),0))</f>
        <v>42305</v>
      </c>
      <c r="G670" s="13">
        <f>INDEX(C:C,MATCH(F670,C:C,0)+MATCH(1,INDEX(A:A,MATCH(F670+1,C:C,0)):INDEX(A:A,MATCH(F670+1,C:C,0)+10),0))</f>
        <v>42306</v>
      </c>
    </row>
    <row r="671" spans="1:7" x14ac:dyDescent="0.25">
      <c r="A671" s="175">
        <v>1</v>
      </c>
      <c r="B671" s="175">
        <v>20151026</v>
      </c>
      <c r="C671" s="176">
        <v>42303</v>
      </c>
      <c r="D671" s="13">
        <f>INDEX(C:C,ROW(A670)+MATCH(1,INDEX(A:A,ROW(A671)):INDEX(A:A,ROW(A671)+10),0))</f>
        <v>42303</v>
      </c>
      <c r="E671" s="13">
        <f>INDEX(C:C,MATCH(D671,C:C,0)+MATCH(1,INDEX(A:A,MATCH(D671+1,C:C,0)):INDEX(A:A,MATCH(D671+1,C:C,0)+10),0))</f>
        <v>42304</v>
      </c>
      <c r="F671" s="13">
        <f>INDEX(C:C,MATCH(E671,C:C,0)+MATCH(1,INDEX(A:A,MATCH(E671+1,C:C,0)):INDEX(A:A,MATCH(E671+1,C:C,0)+10),0))</f>
        <v>42305</v>
      </c>
      <c r="G671" s="13">
        <f>INDEX(C:C,MATCH(F671,C:C,0)+MATCH(1,INDEX(A:A,MATCH(F671+1,C:C,0)):INDEX(A:A,MATCH(F671+1,C:C,0)+10),0))</f>
        <v>42306</v>
      </c>
    </row>
    <row r="672" spans="1:7" x14ac:dyDescent="0.25">
      <c r="A672" s="175">
        <v>1</v>
      </c>
      <c r="B672" s="175">
        <v>20151027</v>
      </c>
      <c r="C672" s="176">
        <v>42304</v>
      </c>
      <c r="D672" s="13">
        <f>INDEX(C:C,ROW(A671)+MATCH(1,INDEX(A:A,ROW(A672)):INDEX(A:A,ROW(A672)+10),0))</f>
        <v>42304</v>
      </c>
      <c r="E672" s="13">
        <f>INDEX(C:C,MATCH(D672,C:C,0)+MATCH(1,INDEX(A:A,MATCH(D672+1,C:C,0)):INDEX(A:A,MATCH(D672+1,C:C,0)+10),0))</f>
        <v>42305</v>
      </c>
      <c r="F672" s="13">
        <f>INDEX(C:C,MATCH(E672,C:C,0)+MATCH(1,INDEX(A:A,MATCH(E672+1,C:C,0)):INDEX(A:A,MATCH(E672+1,C:C,0)+10),0))</f>
        <v>42306</v>
      </c>
      <c r="G672" s="13">
        <f>INDEX(C:C,MATCH(F672,C:C,0)+MATCH(1,INDEX(A:A,MATCH(F672+1,C:C,0)):INDEX(A:A,MATCH(F672+1,C:C,0)+10),0))</f>
        <v>42307</v>
      </c>
    </row>
    <row r="673" spans="1:7" x14ac:dyDescent="0.25">
      <c r="A673" s="175">
        <v>1</v>
      </c>
      <c r="B673" s="175">
        <v>20151028</v>
      </c>
      <c r="C673" s="176">
        <v>42305</v>
      </c>
      <c r="D673" s="13">
        <f>INDEX(C:C,ROW(A672)+MATCH(1,INDEX(A:A,ROW(A673)):INDEX(A:A,ROW(A673)+10),0))</f>
        <v>42305</v>
      </c>
      <c r="E673" s="13">
        <f>INDEX(C:C,MATCH(D673,C:C,0)+MATCH(1,INDEX(A:A,MATCH(D673+1,C:C,0)):INDEX(A:A,MATCH(D673+1,C:C,0)+10),0))</f>
        <v>42306</v>
      </c>
      <c r="F673" s="13">
        <f>INDEX(C:C,MATCH(E673,C:C,0)+MATCH(1,INDEX(A:A,MATCH(E673+1,C:C,0)):INDEX(A:A,MATCH(E673+1,C:C,0)+10),0))</f>
        <v>42307</v>
      </c>
      <c r="G673" s="13">
        <f>INDEX(C:C,MATCH(F673,C:C,0)+MATCH(1,INDEX(A:A,MATCH(F673+1,C:C,0)):INDEX(A:A,MATCH(F673+1,C:C,0)+10),0))</f>
        <v>42310</v>
      </c>
    </row>
    <row r="674" spans="1:7" x14ac:dyDescent="0.25">
      <c r="A674" s="175">
        <v>1</v>
      </c>
      <c r="B674" s="175">
        <v>20151029</v>
      </c>
      <c r="C674" s="176">
        <v>42306</v>
      </c>
      <c r="D674" s="13">
        <f>INDEX(C:C,ROW(A673)+MATCH(1,INDEX(A:A,ROW(A674)):INDEX(A:A,ROW(A674)+10),0))</f>
        <v>42306</v>
      </c>
      <c r="E674" s="13">
        <f>INDEX(C:C,MATCH(D674,C:C,0)+MATCH(1,INDEX(A:A,MATCH(D674+1,C:C,0)):INDEX(A:A,MATCH(D674+1,C:C,0)+10),0))</f>
        <v>42307</v>
      </c>
      <c r="F674" s="13">
        <f>INDEX(C:C,MATCH(E674,C:C,0)+MATCH(1,INDEX(A:A,MATCH(E674+1,C:C,0)):INDEX(A:A,MATCH(E674+1,C:C,0)+10),0))</f>
        <v>42310</v>
      </c>
      <c r="G674" s="13">
        <f>INDEX(C:C,MATCH(F674,C:C,0)+MATCH(1,INDEX(A:A,MATCH(F674+1,C:C,0)):INDEX(A:A,MATCH(F674+1,C:C,0)+10),0))</f>
        <v>42311</v>
      </c>
    </row>
    <row r="675" spans="1:7" x14ac:dyDescent="0.25">
      <c r="A675" s="175">
        <v>1</v>
      </c>
      <c r="B675" s="175">
        <v>20151030</v>
      </c>
      <c r="C675" s="176">
        <v>42307</v>
      </c>
      <c r="D675" s="13">
        <f>INDEX(C:C,ROW(A674)+MATCH(1,INDEX(A:A,ROW(A675)):INDEX(A:A,ROW(A675)+10),0))</f>
        <v>42307</v>
      </c>
      <c r="E675" s="13">
        <f>INDEX(C:C,MATCH(D675,C:C,0)+MATCH(1,INDEX(A:A,MATCH(D675+1,C:C,0)):INDEX(A:A,MATCH(D675+1,C:C,0)+10),0))</f>
        <v>42310</v>
      </c>
      <c r="F675" s="13">
        <f>INDEX(C:C,MATCH(E675,C:C,0)+MATCH(1,INDEX(A:A,MATCH(E675+1,C:C,0)):INDEX(A:A,MATCH(E675+1,C:C,0)+10),0))</f>
        <v>42311</v>
      </c>
      <c r="G675" s="13">
        <f>INDEX(C:C,MATCH(F675,C:C,0)+MATCH(1,INDEX(A:A,MATCH(F675+1,C:C,0)):INDEX(A:A,MATCH(F675+1,C:C,0)+10),0))</f>
        <v>42312</v>
      </c>
    </row>
    <row r="676" spans="1:7" x14ac:dyDescent="0.25">
      <c r="A676" s="175">
        <v>0</v>
      </c>
      <c r="B676" s="175">
        <v>20151031</v>
      </c>
      <c r="C676" s="176">
        <v>42308</v>
      </c>
      <c r="D676" s="13">
        <f>INDEX(C:C,ROW(A675)+MATCH(1,INDEX(A:A,ROW(A676)):INDEX(A:A,ROW(A676)+10),0))</f>
        <v>42310</v>
      </c>
      <c r="E676" s="13">
        <f>INDEX(C:C,MATCH(D676,C:C,0)+MATCH(1,INDEX(A:A,MATCH(D676+1,C:C,0)):INDEX(A:A,MATCH(D676+1,C:C,0)+10),0))</f>
        <v>42311</v>
      </c>
      <c r="F676" s="13">
        <f>INDEX(C:C,MATCH(E676,C:C,0)+MATCH(1,INDEX(A:A,MATCH(E676+1,C:C,0)):INDEX(A:A,MATCH(E676+1,C:C,0)+10),0))</f>
        <v>42312</v>
      </c>
      <c r="G676" s="13">
        <f>INDEX(C:C,MATCH(F676,C:C,0)+MATCH(1,INDEX(A:A,MATCH(F676+1,C:C,0)):INDEX(A:A,MATCH(F676+1,C:C,0)+10),0))</f>
        <v>42313</v>
      </c>
    </row>
    <row r="677" spans="1:7" x14ac:dyDescent="0.25">
      <c r="A677" s="175">
        <v>0</v>
      </c>
      <c r="B677" s="175">
        <v>20151101</v>
      </c>
      <c r="C677" s="176">
        <v>42309</v>
      </c>
      <c r="D677" s="13">
        <f>INDEX(C:C,ROW(A676)+MATCH(1,INDEX(A:A,ROW(A677)):INDEX(A:A,ROW(A677)+10),0))</f>
        <v>42310</v>
      </c>
      <c r="E677" s="13">
        <f>INDEX(C:C,MATCH(D677,C:C,0)+MATCH(1,INDEX(A:A,MATCH(D677+1,C:C,0)):INDEX(A:A,MATCH(D677+1,C:C,0)+10),0))</f>
        <v>42311</v>
      </c>
      <c r="F677" s="13">
        <f>INDEX(C:C,MATCH(E677,C:C,0)+MATCH(1,INDEX(A:A,MATCH(E677+1,C:C,0)):INDEX(A:A,MATCH(E677+1,C:C,0)+10),0))</f>
        <v>42312</v>
      </c>
      <c r="G677" s="13">
        <f>INDEX(C:C,MATCH(F677,C:C,0)+MATCH(1,INDEX(A:A,MATCH(F677+1,C:C,0)):INDEX(A:A,MATCH(F677+1,C:C,0)+10),0))</f>
        <v>42313</v>
      </c>
    </row>
    <row r="678" spans="1:7" x14ac:dyDescent="0.25">
      <c r="A678" s="175">
        <v>1</v>
      </c>
      <c r="B678" s="175">
        <v>20151102</v>
      </c>
      <c r="C678" s="176">
        <v>42310</v>
      </c>
      <c r="D678" s="13">
        <f>INDEX(C:C,ROW(A677)+MATCH(1,INDEX(A:A,ROW(A678)):INDEX(A:A,ROW(A678)+10),0))</f>
        <v>42310</v>
      </c>
      <c r="E678" s="13">
        <f>INDEX(C:C,MATCH(D678,C:C,0)+MATCH(1,INDEX(A:A,MATCH(D678+1,C:C,0)):INDEX(A:A,MATCH(D678+1,C:C,0)+10),0))</f>
        <v>42311</v>
      </c>
      <c r="F678" s="13">
        <f>INDEX(C:C,MATCH(E678,C:C,0)+MATCH(1,INDEX(A:A,MATCH(E678+1,C:C,0)):INDEX(A:A,MATCH(E678+1,C:C,0)+10),0))</f>
        <v>42312</v>
      </c>
      <c r="G678" s="13">
        <f>INDEX(C:C,MATCH(F678,C:C,0)+MATCH(1,INDEX(A:A,MATCH(F678+1,C:C,0)):INDEX(A:A,MATCH(F678+1,C:C,0)+10),0))</f>
        <v>42313</v>
      </c>
    </row>
    <row r="679" spans="1:7" x14ac:dyDescent="0.25">
      <c r="A679" s="175">
        <v>1</v>
      </c>
      <c r="B679" s="175">
        <v>20151103</v>
      </c>
      <c r="C679" s="176">
        <v>42311</v>
      </c>
      <c r="D679" s="13">
        <f>INDEX(C:C,ROW(A678)+MATCH(1,INDEX(A:A,ROW(A679)):INDEX(A:A,ROW(A679)+10),0))</f>
        <v>42311</v>
      </c>
      <c r="E679" s="13">
        <f>INDEX(C:C,MATCH(D679,C:C,0)+MATCH(1,INDEX(A:A,MATCH(D679+1,C:C,0)):INDEX(A:A,MATCH(D679+1,C:C,0)+10),0))</f>
        <v>42312</v>
      </c>
      <c r="F679" s="13">
        <f>INDEX(C:C,MATCH(E679,C:C,0)+MATCH(1,INDEX(A:A,MATCH(E679+1,C:C,0)):INDEX(A:A,MATCH(E679+1,C:C,0)+10),0))</f>
        <v>42313</v>
      </c>
      <c r="G679" s="13">
        <f>INDEX(C:C,MATCH(F679,C:C,0)+MATCH(1,INDEX(A:A,MATCH(F679+1,C:C,0)):INDEX(A:A,MATCH(F679+1,C:C,0)+10),0))</f>
        <v>42314</v>
      </c>
    </row>
    <row r="680" spans="1:7" x14ac:dyDescent="0.25">
      <c r="A680" s="175">
        <v>1</v>
      </c>
      <c r="B680" s="175">
        <v>20151104</v>
      </c>
      <c r="C680" s="176">
        <v>42312</v>
      </c>
      <c r="D680" s="13">
        <f>INDEX(C:C,ROW(A679)+MATCH(1,INDEX(A:A,ROW(A680)):INDEX(A:A,ROW(A680)+10),0))</f>
        <v>42312</v>
      </c>
      <c r="E680" s="13">
        <f>INDEX(C:C,MATCH(D680,C:C,0)+MATCH(1,INDEX(A:A,MATCH(D680+1,C:C,0)):INDEX(A:A,MATCH(D680+1,C:C,0)+10),0))</f>
        <v>42313</v>
      </c>
      <c r="F680" s="13">
        <f>INDEX(C:C,MATCH(E680,C:C,0)+MATCH(1,INDEX(A:A,MATCH(E680+1,C:C,0)):INDEX(A:A,MATCH(E680+1,C:C,0)+10),0))</f>
        <v>42314</v>
      </c>
      <c r="G680" s="13">
        <f>INDEX(C:C,MATCH(F680,C:C,0)+MATCH(1,INDEX(A:A,MATCH(F680+1,C:C,0)):INDEX(A:A,MATCH(F680+1,C:C,0)+10),0))</f>
        <v>42317</v>
      </c>
    </row>
    <row r="681" spans="1:7" x14ac:dyDescent="0.25">
      <c r="A681" s="175">
        <v>1</v>
      </c>
      <c r="B681" s="175">
        <v>20151105</v>
      </c>
      <c r="C681" s="176">
        <v>42313</v>
      </c>
      <c r="D681" s="13">
        <f>INDEX(C:C,ROW(A680)+MATCH(1,INDEX(A:A,ROW(A681)):INDEX(A:A,ROW(A681)+10),0))</f>
        <v>42313</v>
      </c>
      <c r="E681" s="13">
        <f>INDEX(C:C,MATCH(D681,C:C,0)+MATCH(1,INDEX(A:A,MATCH(D681+1,C:C,0)):INDEX(A:A,MATCH(D681+1,C:C,0)+10),0))</f>
        <v>42314</v>
      </c>
      <c r="F681" s="13">
        <f>INDEX(C:C,MATCH(E681,C:C,0)+MATCH(1,INDEX(A:A,MATCH(E681+1,C:C,0)):INDEX(A:A,MATCH(E681+1,C:C,0)+10),0))</f>
        <v>42317</v>
      </c>
      <c r="G681" s="13">
        <f>INDEX(C:C,MATCH(F681,C:C,0)+MATCH(1,INDEX(A:A,MATCH(F681+1,C:C,0)):INDEX(A:A,MATCH(F681+1,C:C,0)+10),0))</f>
        <v>42318</v>
      </c>
    </row>
    <row r="682" spans="1:7" x14ac:dyDescent="0.25">
      <c r="A682" s="175">
        <v>1</v>
      </c>
      <c r="B682" s="175">
        <v>20151106</v>
      </c>
      <c r="C682" s="176">
        <v>42314</v>
      </c>
      <c r="D682" s="13">
        <f>INDEX(C:C,ROW(A681)+MATCH(1,INDEX(A:A,ROW(A682)):INDEX(A:A,ROW(A682)+10),0))</f>
        <v>42314</v>
      </c>
      <c r="E682" s="13">
        <f>INDEX(C:C,MATCH(D682,C:C,0)+MATCH(1,INDEX(A:A,MATCH(D682+1,C:C,0)):INDEX(A:A,MATCH(D682+1,C:C,0)+10),0))</f>
        <v>42317</v>
      </c>
      <c r="F682" s="13">
        <f>INDEX(C:C,MATCH(E682,C:C,0)+MATCH(1,INDEX(A:A,MATCH(E682+1,C:C,0)):INDEX(A:A,MATCH(E682+1,C:C,0)+10),0))</f>
        <v>42318</v>
      </c>
      <c r="G682" s="13">
        <f>INDEX(C:C,MATCH(F682,C:C,0)+MATCH(1,INDEX(A:A,MATCH(F682+1,C:C,0)):INDEX(A:A,MATCH(F682+1,C:C,0)+10),0))</f>
        <v>42319</v>
      </c>
    </row>
    <row r="683" spans="1:7" x14ac:dyDescent="0.25">
      <c r="A683" s="175">
        <v>0</v>
      </c>
      <c r="B683" s="175">
        <v>20151107</v>
      </c>
      <c r="C683" s="176">
        <v>42315</v>
      </c>
      <c r="D683" s="13">
        <f>INDEX(C:C,ROW(A682)+MATCH(1,INDEX(A:A,ROW(A683)):INDEX(A:A,ROW(A683)+10),0))</f>
        <v>42317</v>
      </c>
      <c r="E683" s="13">
        <f>INDEX(C:C,MATCH(D683,C:C,0)+MATCH(1,INDEX(A:A,MATCH(D683+1,C:C,0)):INDEX(A:A,MATCH(D683+1,C:C,0)+10),0))</f>
        <v>42318</v>
      </c>
      <c r="F683" s="13">
        <f>INDEX(C:C,MATCH(E683,C:C,0)+MATCH(1,INDEX(A:A,MATCH(E683+1,C:C,0)):INDEX(A:A,MATCH(E683+1,C:C,0)+10),0))</f>
        <v>42319</v>
      </c>
      <c r="G683" s="13">
        <f>INDEX(C:C,MATCH(F683,C:C,0)+MATCH(1,INDEX(A:A,MATCH(F683+1,C:C,0)):INDEX(A:A,MATCH(F683+1,C:C,0)+10),0))</f>
        <v>42320</v>
      </c>
    </row>
    <row r="684" spans="1:7" x14ac:dyDescent="0.25">
      <c r="A684" s="175">
        <v>0</v>
      </c>
      <c r="B684" s="175">
        <v>20151108</v>
      </c>
      <c r="C684" s="176">
        <v>42316</v>
      </c>
      <c r="D684" s="13">
        <f>INDEX(C:C,ROW(A683)+MATCH(1,INDEX(A:A,ROW(A684)):INDEX(A:A,ROW(A684)+10),0))</f>
        <v>42317</v>
      </c>
      <c r="E684" s="13">
        <f>INDEX(C:C,MATCH(D684,C:C,0)+MATCH(1,INDEX(A:A,MATCH(D684+1,C:C,0)):INDEX(A:A,MATCH(D684+1,C:C,0)+10),0))</f>
        <v>42318</v>
      </c>
      <c r="F684" s="13">
        <f>INDEX(C:C,MATCH(E684,C:C,0)+MATCH(1,INDEX(A:A,MATCH(E684+1,C:C,0)):INDEX(A:A,MATCH(E684+1,C:C,0)+10),0))</f>
        <v>42319</v>
      </c>
      <c r="G684" s="13">
        <f>INDEX(C:C,MATCH(F684,C:C,0)+MATCH(1,INDEX(A:A,MATCH(F684+1,C:C,0)):INDEX(A:A,MATCH(F684+1,C:C,0)+10),0))</f>
        <v>42320</v>
      </c>
    </row>
    <row r="685" spans="1:7" x14ac:dyDescent="0.25">
      <c r="A685" s="175">
        <v>1</v>
      </c>
      <c r="B685" s="175">
        <v>20151109</v>
      </c>
      <c r="C685" s="176">
        <v>42317</v>
      </c>
      <c r="D685" s="13">
        <f>INDEX(C:C,ROW(A684)+MATCH(1,INDEX(A:A,ROW(A685)):INDEX(A:A,ROW(A685)+10),0))</f>
        <v>42317</v>
      </c>
      <c r="E685" s="13">
        <f>INDEX(C:C,MATCH(D685,C:C,0)+MATCH(1,INDEX(A:A,MATCH(D685+1,C:C,0)):INDEX(A:A,MATCH(D685+1,C:C,0)+10),0))</f>
        <v>42318</v>
      </c>
      <c r="F685" s="13">
        <f>INDEX(C:C,MATCH(E685,C:C,0)+MATCH(1,INDEX(A:A,MATCH(E685+1,C:C,0)):INDEX(A:A,MATCH(E685+1,C:C,0)+10),0))</f>
        <v>42319</v>
      </c>
      <c r="G685" s="13">
        <f>INDEX(C:C,MATCH(F685,C:C,0)+MATCH(1,INDEX(A:A,MATCH(F685+1,C:C,0)):INDEX(A:A,MATCH(F685+1,C:C,0)+10),0))</f>
        <v>42320</v>
      </c>
    </row>
    <row r="686" spans="1:7" x14ac:dyDescent="0.25">
      <c r="A686" s="175">
        <v>1</v>
      </c>
      <c r="B686" s="175">
        <v>20151110</v>
      </c>
      <c r="C686" s="176">
        <v>42318</v>
      </c>
      <c r="D686" s="13">
        <f>INDEX(C:C,ROW(A685)+MATCH(1,INDEX(A:A,ROW(A686)):INDEX(A:A,ROW(A686)+10),0))</f>
        <v>42318</v>
      </c>
      <c r="E686" s="13">
        <f>INDEX(C:C,MATCH(D686,C:C,0)+MATCH(1,INDEX(A:A,MATCH(D686+1,C:C,0)):INDEX(A:A,MATCH(D686+1,C:C,0)+10),0))</f>
        <v>42319</v>
      </c>
      <c r="F686" s="13">
        <f>INDEX(C:C,MATCH(E686,C:C,0)+MATCH(1,INDEX(A:A,MATCH(E686+1,C:C,0)):INDEX(A:A,MATCH(E686+1,C:C,0)+10),0))</f>
        <v>42320</v>
      </c>
      <c r="G686" s="13">
        <f>INDEX(C:C,MATCH(F686,C:C,0)+MATCH(1,INDEX(A:A,MATCH(F686+1,C:C,0)):INDEX(A:A,MATCH(F686+1,C:C,0)+10),0))</f>
        <v>42321</v>
      </c>
    </row>
    <row r="687" spans="1:7" x14ac:dyDescent="0.25">
      <c r="A687" s="175">
        <v>1</v>
      </c>
      <c r="B687" s="175">
        <v>20151111</v>
      </c>
      <c r="C687" s="176">
        <v>42319</v>
      </c>
      <c r="D687" s="13">
        <f>INDEX(C:C,ROW(A686)+MATCH(1,INDEX(A:A,ROW(A687)):INDEX(A:A,ROW(A687)+10),0))</f>
        <v>42319</v>
      </c>
      <c r="E687" s="13">
        <f>INDEX(C:C,MATCH(D687,C:C,0)+MATCH(1,INDEX(A:A,MATCH(D687+1,C:C,0)):INDEX(A:A,MATCH(D687+1,C:C,0)+10),0))</f>
        <v>42320</v>
      </c>
      <c r="F687" s="13">
        <f>INDEX(C:C,MATCH(E687,C:C,0)+MATCH(1,INDEX(A:A,MATCH(E687+1,C:C,0)):INDEX(A:A,MATCH(E687+1,C:C,0)+10),0))</f>
        <v>42321</v>
      </c>
      <c r="G687" s="13">
        <f>INDEX(C:C,MATCH(F687,C:C,0)+MATCH(1,INDEX(A:A,MATCH(F687+1,C:C,0)):INDEX(A:A,MATCH(F687+1,C:C,0)+10),0))</f>
        <v>42324</v>
      </c>
    </row>
    <row r="688" spans="1:7" x14ac:dyDescent="0.25">
      <c r="A688" s="175">
        <v>1</v>
      </c>
      <c r="B688" s="175">
        <v>20151112</v>
      </c>
      <c r="C688" s="176">
        <v>42320</v>
      </c>
      <c r="D688" s="13">
        <f>INDEX(C:C,ROW(A687)+MATCH(1,INDEX(A:A,ROW(A688)):INDEX(A:A,ROW(A688)+10),0))</f>
        <v>42320</v>
      </c>
      <c r="E688" s="13">
        <f>INDEX(C:C,MATCH(D688,C:C,0)+MATCH(1,INDEX(A:A,MATCH(D688+1,C:C,0)):INDEX(A:A,MATCH(D688+1,C:C,0)+10),0))</f>
        <v>42321</v>
      </c>
      <c r="F688" s="13">
        <f>INDEX(C:C,MATCH(E688,C:C,0)+MATCH(1,INDEX(A:A,MATCH(E688+1,C:C,0)):INDEX(A:A,MATCH(E688+1,C:C,0)+10),0))</f>
        <v>42324</v>
      </c>
      <c r="G688" s="13">
        <f>INDEX(C:C,MATCH(F688,C:C,0)+MATCH(1,INDEX(A:A,MATCH(F688+1,C:C,0)):INDEX(A:A,MATCH(F688+1,C:C,0)+10),0))</f>
        <v>42325</v>
      </c>
    </row>
    <row r="689" spans="1:7" x14ac:dyDescent="0.25">
      <c r="A689" s="175">
        <v>1</v>
      </c>
      <c r="B689" s="175">
        <v>20151113</v>
      </c>
      <c r="C689" s="176">
        <v>42321</v>
      </c>
      <c r="D689" s="13">
        <f>INDEX(C:C,ROW(A688)+MATCH(1,INDEX(A:A,ROW(A689)):INDEX(A:A,ROW(A689)+10),0))</f>
        <v>42321</v>
      </c>
      <c r="E689" s="13">
        <f>INDEX(C:C,MATCH(D689,C:C,0)+MATCH(1,INDEX(A:A,MATCH(D689+1,C:C,0)):INDEX(A:A,MATCH(D689+1,C:C,0)+10),0))</f>
        <v>42324</v>
      </c>
      <c r="F689" s="13">
        <f>INDEX(C:C,MATCH(E689,C:C,0)+MATCH(1,INDEX(A:A,MATCH(E689+1,C:C,0)):INDEX(A:A,MATCH(E689+1,C:C,0)+10),0))</f>
        <v>42325</v>
      </c>
      <c r="G689" s="13">
        <f>INDEX(C:C,MATCH(F689,C:C,0)+MATCH(1,INDEX(A:A,MATCH(F689+1,C:C,0)):INDEX(A:A,MATCH(F689+1,C:C,0)+10),0))</f>
        <v>42326</v>
      </c>
    </row>
    <row r="690" spans="1:7" x14ac:dyDescent="0.25">
      <c r="A690" s="175">
        <v>0</v>
      </c>
      <c r="B690" s="175">
        <v>20151114</v>
      </c>
      <c r="C690" s="176">
        <v>42322</v>
      </c>
      <c r="D690" s="13">
        <f>INDEX(C:C,ROW(A689)+MATCH(1,INDEX(A:A,ROW(A690)):INDEX(A:A,ROW(A690)+10),0))</f>
        <v>42324</v>
      </c>
      <c r="E690" s="13">
        <f>INDEX(C:C,MATCH(D690,C:C,0)+MATCH(1,INDEX(A:A,MATCH(D690+1,C:C,0)):INDEX(A:A,MATCH(D690+1,C:C,0)+10),0))</f>
        <v>42325</v>
      </c>
      <c r="F690" s="13">
        <f>INDEX(C:C,MATCH(E690,C:C,0)+MATCH(1,INDEX(A:A,MATCH(E690+1,C:C,0)):INDEX(A:A,MATCH(E690+1,C:C,0)+10),0))</f>
        <v>42326</v>
      </c>
      <c r="G690" s="13">
        <f>INDEX(C:C,MATCH(F690,C:C,0)+MATCH(1,INDEX(A:A,MATCH(F690+1,C:C,0)):INDEX(A:A,MATCH(F690+1,C:C,0)+10),0))</f>
        <v>42327</v>
      </c>
    </row>
    <row r="691" spans="1:7" x14ac:dyDescent="0.25">
      <c r="A691" s="175">
        <v>0</v>
      </c>
      <c r="B691" s="175">
        <v>20151115</v>
      </c>
      <c r="C691" s="176">
        <v>42323</v>
      </c>
      <c r="D691" s="13">
        <f>INDEX(C:C,ROW(A690)+MATCH(1,INDEX(A:A,ROW(A691)):INDEX(A:A,ROW(A691)+10),0))</f>
        <v>42324</v>
      </c>
      <c r="E691" s="13">
        <f>INDEX(C:C,MATCH(D691,C:C,0)+MATCH(1,INDEX(A:A,MATCH(D691+1,C:C,0)):INDEX(A:A,MATCH(D691+1,C:C,0)+10),0))</f>
        <v>42325</v>
      </c>
      <c r="F691" s="13">
        <f>INDEX(C:C,MATCH(E691,C:C,0)+MATCH(1,INDEX(A:A,MATCH(E691+1,C:C,0)):INDEX(A:A,MATCH(E691+1,C:C,0)+10),0))</f>
        <v>42326</v>
      </c>
      <c r="G691" s="13">
        <f>INDEX(C:C,MATCH(F691,C:C,0)+MATCH(1,INDEX(A:A,MATCH(F691+1,C:C,0)):INDEX(A:A,MATCH(F691+1,C:C,0)+10),0))</f>
        <v>42327</v>
      </c>
    </row>
    <row r="692" spans="1:7" x14ac:dyDescent="0.25">
      <c r="A692" s="175">
        <v>1</v>
      </c>
      <c r="B692" s="175">
        <v>20151116</v>
      </c>
      <c r="C692" s="176">
        <v>42324</v>
      </c>
      <c r="D692" s="13">
        <f>INDEX(C:C,ROW(A691)+MATCH(1,INDEX(A:A,ROW(A692)):INDEX(A:A,ROW(A692)+10),0))</f>
        <v>42324</v>
      </c>
      <c r="E692" s="13">
        <f>INDEX(C:C,MATCH(D692,C:C,0)+MATCH(1,INDEX(A:A,MATCH(D692+1,C:C,0)):INDEX(A:A,MATCH(D692+1,C:C,0)+10),0))</f>
        <v>42325</v>
      </c>
      <c r="F692" s="13">
        <f>INDEX(C:C,MATCH(E692,C:C,0)+MATCH(1,INDEX(A:A,MATCH(E692+1,C:C,0)):INDEX(A:A,MATCH(E692+1,C:C,0)+10),0))</f>
        <v>42326</v>
      </c>
      <c r="G692" s="13">
        <f>INDEX(C:C,MATCH(F692,C:C,0)+MATCH(1,INDEX(A:A,MATCH(F692+1,C:C,0)):INDEX(A:A,MATCH(F692+1,C:C,0)+10),0))</f>
        <v>42327</v>
      </c>
    </row>
    <row r="693" spans="1:7" x14ac:dyDescent="0.25">
      <c r="A693" s="175">
        <v>1</v>
      </c>
      <c r="B693" s="175">
        <v>20151117</v>
      </c>
      <c r="C693" s="176">
        <v>42325</v>
      </c>
      <c r="D693" s="13">
        <f>INDEX(C:C,ROW(A692)+MATCH(1,INDEX(A:A,ROW(A693)):INDEX(A:A,ROW(A693)+10),0))</f>
        <v>42325</v>
      </c>
      <c r="E693" s="13">
        <f>INDEX(C:C,MATCH(D693,C:C,0)+MATCH(1,INDEX(A:A,MATCH(D693+1,C:C,0)):INDEX(A:A,MATCH(D693+1,C:C,0)+10),0))</f>
        <v>42326</v>
      </c>
      <c r="F693" s="13">
        <f>INDEX(C:C,MATCH(E693,C:C,0)+MATCH(1,INDEX(A:A,MATCH(E693+1,C:C,0)):INDEX(A:A,MATCH(E693+1,C:C,0)+10),0))</f>
        <v>42327</v>
      </c>
      <c r="G693" s="13">
        <f>INDEX(C:C,MATCH(F693,C:C,0)+MATCH(1,INDEX(A:A,MATCH(F693+1,C:C,0)):INDEX(A:A,MATCH(F693+1,C:C,0)+10),0))</f>
        <v>42328</v>
      </c>
    </row>
    <row r="694" spans="1:7" x14ac:dyDescent="0.25">
      <c r="A694" s="175">
        <v>1</v>
      </c>
      <c r="B694" s="175">
        <v>20151118</v>
      </c>
      <c r="C694" s="176">
        <v>42326</v>
      </c>
      <c r="D694" s="13">
        <f>INDEX(C:C,ROW(A693)+MATCH(1,INDEX(A:A,ROW(A694)):INDEX(A:A,ROW(A694)+10),0))</f>
        <v>42326</v>
      </c>
      <c r="E694" s="13">
        <f>INDEX(C:C,MATCH(D694,C:C,0)+MATCH(1,INDEX(A:A,MATCH(D694+1,C:C,0)):INDEX(A:A,MATCH(D694+1,C:C,0)+10),0))</f>
        <v>42327</v>
      </c>
      <c r="F694" s="13">
        <f>INDEX(C:C,MATCH(E694,C:C,0)+MATCH(1,INDEX(A:A,MATCH(E694+1,C:C,0)):INDEX(A:A,MATCH(E694+1,C:C,0)+10),0))</f>
        <v>42328</v>
      </c>
      <c r="G694" s="13">
        <f>INDEX(C:C,MATCH(F694,C:C,0)+MATCH(1,INDEX(A:A,MATCH(F694+1,C:C,0)):INDEX(A:A,MATCH(F694+1,C:C,0)+10),0))</f>
        <v>42331</v>
      </c>
    </row>
    <row r="695" spans="1:7" x14ac:dyDescent="0.25">
      <c r="A695" s="175">
        <v>1</v>
      </c>
      <c r="B695" s="175">
        <v>20151119</v>
      </c>
      <c r="C695" s="176">
        <v>42327</v>
      </c>
      <c r="D695" s="13">
        <f>INDEX(C:C,ROW(A694)+MATCH(1,INDEX(A:A,ROW(A695)):INDEX(A:A,ROW(A695)+10),0))</f>
        <v>42327</v>
      </c>
      <c r="E695" s="13">
        <f>INDEX(C:C,MATCH(D695,C:C,0)+MATCH(1,INDEX(A:A,MATCH(D695+1,C:C,0)):INDEX(A:A,MATCH(D695+1,C:C,0)+10),0))</f>
        <v>42328</v>
      </c>
      <c r="F695" s="13">
        <f>INDEX(C:C,MATCH(E695,C:C,0)+MATCH(1,INDEX(A:A,MATCH(E695+1,C:C,0)):INDEX(A:A,MATCH(E695+1,C:C,0)+10),0))</f>
        <v>42331</v>
      </c>
      <c r="G695" s="13">
        <f>INDEX(C:C,MATCH(F695,C:C,0)+MATCH(1,INDEX(A:A,MATCH(F695+1,C:C,0)):INDEX(A:A,MATCH(F695+1,C:C,0)+10),0))</f>
        <v>42332</v>
      </c>
    </row>
    <row r="696" spans="1:7" x14ac:dyDescent="0.25">
      <c r="A696" s="175">
        <v>1</v>
      </c>
      <c r="B696" s="175">
        <v>20151120</v>
      </c>
      <c r="C696" s="176">
        <v>42328</v>
      </c>
      <c r="D696" s="13">
        <f>INDEX(C:C,ROW(A695)+MATCH(1,INDEX(A:A,ROW(A696)):INDEX(A:A,ROW(A696)+10),0))</f>
        <v>42328</v>
      </c>
      <c r="E696" s="13">
        <f>INDEX(C:C,MATCH(D696,C:C,0)+MATCH(1,INDEX(A:A,MATCH(D696+1,C:C,0)):INDEX(A:A,MATCH(D696+1,C:C,0)+10),0))</f>
        <v>42331</v>
      </c>
      <c r="F696" s="13">
        <f>INDEX(C:C,MATCH(E696,C:C,0)+MATCH(1,INDEX(A:A,MATCH(E696+1,C:C,0)):INDEX(A:A,MATCH(E696+1,C:C,0)+10),0))</f>
        <v>42332</v>
      </c>
      <c r="G696" s="13">
        <f>INDEX(C:C,MATCH(F696,C:C,0)+MATCH(1,INDEX(A:A,MATCH(F696+1,C:C,0)):INDEX(A:A,MATCH(F696+1,C:C,0)+10),0))</f>
        <v>42333</v>
      </c>
    </row>
    <row r="697" spans="1:7" x14ac:dyDescent="0.25">
      <c r="A697" s="175">
        <v>0</v>
      </c>
      <c r="B697" s="175">
        <v>20151121</v>
      </c>
      <c r="C697" s="176">
        <v>42329</v>
      </c>
      <c r="D697" s="13">
        <f>INDEX(C:C,ROW(A696)+MATCH(1,INDEX(A:A,ROW(A697)):INDEX(A:A,ROW(A697)+10),0))</f>
        <v>42331</v>
      </c>
      <c r="E697" s="13">
        <f>INDEX(C:C,MATCH(D697,C:C,0)+MATCH(1,INDEX(A:A,MATCH(D697+1,C:C,0)):INDEX(A:A,MATCH(D697+1,C:C,0)+10),0))</f>
        <v>42332</v>
      </c>
      <c r="F697" s="13">
        <f>INDEX(C:C,MATCH(E697,C:C,0)+MATCH(1,INDEX(A:A,MATCH(E697+1,C:C,0)):INDEX(A:A,MATCH(E697+1,C:C,0)+10),0))</f>
        <v>42333</v>
      </c>
      <c r="G697" s="13">
        <f>INDEX(C:C,MATCH(F697,C:C,0)+MATCH(1,INDEX(A:A,MATCH(F697+1,C:C,0)):INDEX(A:A,MATCH(F697+1,C:C,0)+10),0))</f>
        <v>42334</v>
      </c>
    </row>
    <row r="698" spans="1:7" x14ac:dyDescent="0.25">
      <c r="A698" s="175">
        <v>0</v>
      </c>
      <c r="B698" s="175">
        <v>20151122</v>
      </c>
      <c r="C698" s="176">
        <v>42330</v>
      </c>
      <c r="D698" s="13">
        <f>INDEX(C:C,ROW(A697)+MATCH(1,INDEX(A:A,ROW(A698)):INDEX(A:A,ROW(A698)+10),0))</f>
        <v>42331</v>
      </c>
      <c r="E698" s="13">
        <f>INDEX(C:C,MATCH(D698,C:C,0)+MATCH(1,INDEX(A:A,MATCH(D698+1,C:C,0)):INDEX(A:A,MATCH(D698+1,C:C,0)+10),0))</f>
        <v>42332</v>
      </c>
      <c r="F698" s="13">
        <f>INDEX(C:C,MATCH(E698,C:C,0)+MATCH(1,INDEX(A:A,MATCH(E698+1,C:C,0)):INDEX(A:A,MATCH(E698+1,C:C,0)+10),0))</f>
        <v>42333</v>
      </c>
      <c r="G698" s="13">
        <f>INDEX(C:C,MATCH(F698,C:C,0)+MATCH(1,INDEX(A:A,MATCH(F698+1,C:C,0)):INDEX(A:A,MATCH(F698+1,C:C,0)+10),0))</f>
        <v>42334</v>
      </c>
    </row>
    <row r="699" spans="1:7" x14ac:dyDescent="0.25">
      <c r="A699" s="175">
        <v>1</v>
      </c>
      <c r="B699" s="175">
        <v>20151123</v>
      </c>
      <c r="C699" s="176">
        <v>42331</v>
      </c>
      <c r="D699" s="13">
        <f>INDEX(C:C,ROW(A698)+MATCH(1,INDEX(A:A,ROW(A699)):INDEX(A:A,ROW(A699)+10),0))</f>
        <v>42331</v>
      </c>
      <c r="E699" s="13">
        <f>INDEX(C:C,MATCH(D699,C:C,0)+MATCH(1,INDEX(A:A,MATCH(D699+1,C:C,0)):INDEX(A:A,MATCH(D699+1,C:C,0)+10),0))</f>
        <v>42332</v>
      </c>
      <c r="F699" s="13">
        <f>INDEX(C:C,MATCH(E699,C:C,0)+MATCH(1,INDEX(A:A,MATCH(E699+1,C:C,0)):INDEX(A:A,MATCH(E699+1,C:C,0)+10),0))</f>
        <v>42333</v>
      </c>
      <c r="G699" s="13">
        <f>INDEX(C:C,MATCH(F699,C:C,0)+MATCH(1,INDEX(A:A,MATCH(F699+1,C:C,0)):INDEX(A:A,MATCH(F699+1,C:C,0)+10),0))</f>
        <v>42334</v>
      </c>
    </row>
    <row r="700" spans="1:7" x14ac:dyDescent="0.25">
      <c r="A700" s="175">
        <v>1</v>
      </c>
      <c r="B700" s="175">
        <v>20151124</v>
      </c>
      <c r="C700" s="176">
        <v>42332</v>
      </c>
      <c r="D700" s="13">
        <f>INDEX(C:C,ROW(A699)+MATCH(1,INDEX(A:A,ROW(A700)):INDEX(A:A,ROW(A700)+10),0))</f>
        <v>42332</v>
      </c>
      <c r="E700" s="13">
        <f>INDEX(C:C,MATCH(D700,C:C,0)+MATCH(1,INDEX(A:A,MATCH(D700+1,C:C,0)):INDEX(A:A,MATCH(D700+1,C:C,0)+10),0))</f>
        <v>42333</v>
      </c>
      <c r="F700" s="13">
        <f>INDEX(C:C,MATCH(E700,C:C,0)+MATCH(1,INDEX(A:A,MATCH(E700+1,C:C,0)):INDEX(A:A,MATCH(E700+1,C:C,0)+10),0))</f>
        <v>42334</v>
      </c>
      <c r="G700" s="13">
        <f>INDEX(C:C,MATCH(F700,C:C,0)+MATCH(1,INDEX(A:A,MATCH(F700+1,C:C,0)):INDEX(A:A,MATCH(F700+1,C:C,0)+10),0))</f>
        <v>42335</v>
      </c>
    </row>
    <row r="701" spans="1:7" x14ac:dyDescent="0.25">
      <c r="A701" s="175">
        <v>1</v>
      </c>
      <c r="B701" s="175">
        <v>20151125</v>
      </c>
      <c r="C701" s="176">
        <v>42333</v>
      </c>
      <c r="D701" s="13">
        <f>INDEX(C:C,ROW(A700)+MATCH(1,INDEX(A:A,ROW(A701)):INDEX(A:A,ROW(A701)+10),0))</f>
        <v>42333</v>
      </c>
      <c r="E701" s="13">
        <f>INDEX(C:C,MATCH(D701,C:C,0)+MATCH(1,INDEX(A:A,MATCH(D701+1,C:C,0)):INDEX(A:A,MATCH(D701+1,C:C,0)+10),0))</f>
        <v>42334</v>
      </c>
      <c r="F701" s="13">
        <f>INDEX(C:C,MATCH(E701,C:C,0)+MATCH(1,INDEX(A:A,MATCH(E701+1,C:C,0)):INDEX(A:A,MATCH(E701+1,C:C,0)+10),0))</f>
        <v>42335</v>
      </c>
      <c r="G701" s="13">
        <f>INDEX(C:C,MATCH(F701,C:C,0)+MATCH(1,INDEX(A:A,MATCH(F701+1,C:C,0)):INDEX(A:A,MATCH(F701+1,C:C,0)+10),0))</f>
        <v>42338</v>
      </c>
    </row>
    <row r="702" spans="1:7" x14ac:dyDescent="0.25">
      <c r="A702" s="175">
        <v>1</v>
      </c>
      <c r="B702" s="175">
        <v>20151126</v>
      </c>
      <c r="C702" s="176">
        <v>42334</v>
      </c>
      <c r="D702" s="13">
        <f>INDEX(C:C,ROW(A701)+MATCH(1,INDEX(A:A,ROW(A702)):INDEX(A:A,ROW(A702)+10),0))</f>
        <v>42334</v>
      </c>
      <c r="E702" s="13">
        <f>INDEX(C:C,MATCH(D702,C:C,0)+MATCH(1,INDEX(A:A,MATCH(D702+1,C:C,0)):INDEX(A:A,MATCH(D702+1,C:C,0)+10),0))</f>
        <v>42335</v>
      </c>
      <c r="F702" s="13">
        <f>INDEX(C:C,MATCH(E702,C:C,0)+MATCH(1,INDEX(A:A,MATCH(E702+1,C:C,0)):INDEX(A:A,MATCH(E702+1,C:C,0)+10),0))</f>
        <v>42338</v>
      </c>
      <c r="G702" s="13">
        <f>INDEX(C:C,MATCH(F702,C:C,0)+MATCH(1,INDEX(A:A,MATCH(F702+1,C:C,0)):INDEX(A:A,MATCH(F702+1,C:C,0)+10),0))</f>
        <v>42339</v>
      </c>
    </row>
    <row r="703" spans="1:7" x14ac:dyDescent="0.25">
      <c r="A703" s="175">
        <v>1</v>
      </c>
      <c r="B703" s="175">
        <v>20151127</v>
      </c>
      <c r="C703" s="176">
        <v>42335</v>
      </c>
      <c r="D703" s="13">
        <f>INDEX(C:C,ROW(A702)+MATCH(1,INDEX(A:A,ROW(A703)):INDEX(A:A,ROW(A703)+10),0))</f>
        <v>42335</v>
      </c>
      <c r="E703" s="13">
        <f>INDEX(C:C,MATCH(D703,C:C,0)+MATCH(1,INDEX(A:A,MATCH(D703+1,C:C,0)):INDEX(A:A,MATCH(D703+1,C:C,0)+10),0))</f>
        <v>42338</v>
      </c>
      <c r="F703" s="13">
        <f>INDEX(C:C,MATCH(E703,C:C,0)+MATCH(1,INDEX(A:A,MATCH(E703+1,C:C,0)):INDEX(A:A,MATCH(E703+1,C:C,0)+10),0))</f>
        <v>42339</v>
      </c>
      <c r="G703" s="13">
        <f>INDEX(C:C,MATCH(F703,C:C,0)+MATCH(1,INDEX(A:A,MATCH(F703+1,C:C,0)):INDEX(A:A,MATCH(F703+1,C:C,0)+10),0))</f>
        <v>42340</v>
      </c>
    </row>
    <row r="704" spans="1:7" x14ac:dyDescent="0.25">
      <c r="A704" s="175">
        <v>0</v>
      </c>
      <c r="B704" s="175">
        <v>20151128</v>
      </c>
      <c r="C704" s="176">
        <v>42336</v>
      </c>
      <c r="D704" s="13">
        <f>INDEX(C:C,ROW(A703)+MATCH(1,INDEX(A:A,ROW(A704)):INDEX(A:A,ROW(A704)+10),0))</f>
        <v>42338</v>
      </c>
      <c r="E704" s="13">
        <f>INDEX(C:C,MATCH(D704,C:C,0)+MATCH(1,INDEX(A:A,MATCH(D704+1,C:C,0)):INDEX(A:A,MATCH(D704+1,C:C,0)+10),0))</f>
        <v>42339</v>
      </c>
      <c r="F704" s="13">
        <f>INDEX(C:C,MATCH(E704,C:C,0)+MATCH(1,INDEX(A:A,MATCH(E704+1,C:C,0)):INDEX(A:A,MATCH(E704+1,C:C,0)+10),0))</f>
        <v>42340</v>
      </c>
      <c r="G704" s="13">
        <f>INDEX(C:C,MATCH(F704,C:C,0)+MATCH(1,INDEX(A:A,MATCH(F704+1,C:C,0)):INDEX(A:A,MATCH(F704+1,C:C,0)+10),0))</f>
        <v>42341</v>
      </c>
    </row>
    <row r="705" spans="1:7" x14ac:dyDescent="0.25">
      <c r="A705" s="175">
        <v>0</v>
      </c>
      <c r="B705" s="175">
        <v>20151129</v>
      </c>
      <c r="C705" s="176">
        <v>42337</v>
      </c>
      <c r="D705" s="13">
        <f>INDEX(C:C,ROW(A704)+MATCH(1,INDEX(A:A,ROW(A705)):INDEX(A:A,ROW(A705)+10),0))</f>
        <v>42338</v>
      </c>
      <c r="E705" s="13">
        <f>INDEX(C:C,MATCH(D705,C:C,0)+MATCH(1,INDEX(A:A,MATCH(D705+1,C:C,0)):INDEX(A:A,MATCH(D705+1,C:C,0)+10),0))</f>
        <v>42339</v>
      </c>
      <c r="F705" s="13">
        <f>INDEX(C:C,MATCH(E705,C:C,0)+MATCH(1,INDEX(A:A,MATCH(E705+1,C:C,0)):INDEX(A:A,MATCH(E705+1,C:C,0)+10),0))</f>
        <v>42340</v>
      </c>
      <c r="G705" s="13">
        <f>INDEX(C:C,MATCH(F705,C:C,0)+MATCH(1,INDEX(A:A,MATCH(F705+1,C:C,0)):INDEX(A:A,MATCH(F705+1,C:C,0)+10),0))</f>
        <v>42341</v>
      </c>
    </row>
    <row r="706" spans="1:7" x14ac:dyDescent="0.25">
      <c r="A706" s="175">
        <v>1</v>
      </c>
      <c r="B706" s="175">
        <v>20151130</v>
      </c>
      <c r="C706" s="176">
        <v>42338</v>
      </c>
      <c r="D706" s="13">
        <f>INDEX(C:C,ROW(A705)+MATCH(1,INDEX(A:A,ROW(A706)):INDEX(A:A,ROW(A706)+10),0))</f>
        <v>42338</v>
      </c>
      <c r="E706" s="13">
        <f>INDEX(C:C,MATCH(D706,C:C,0)+MATCH(1,INDEX(A:A,MATCH(D706+1,C:C,0)):INDEX(A:A,MATCH(D706+1,C:C,0)+10),0))</f>
        <v>42339</v>
      </c>
      <c r="F706" s="13">
        <f>INDEX(C:C,MATCH(E706,C:C,0)+MATCH(1,INDEX(A:A,MATCH(E706+1,C:C,0)):INDEX(A:A,MATCH(E706+1,C:C,0)+10),0))</f>
        <v>42340</v>
      </c>
      <c r="G706" s="13">
        <f>INDEX(C:C,MATCH(F706,C:C,0)+MATCH(1,INDEX(A:A,MATCH(F706+1,C:C,0)):INDEX(A:A,MATCH(F706+1,C:C,0)+10),0))</f>
        <v>42341</v>
      </c>
    </row>
    <row r="707" spans="1:7" x14ac:dyDescent="0.25">
      <c r="A707" s="175">
        <v>1</v>
      </c>
      <c r="B707" s="175">
        <v>20151201</v>
      </c>
      <c r="C707" s="176">
        <v>42339</v>
      </c>
      <c r="D707" s="13">
        <f>INDEX(C:C,ROW(A706)+MATCH(1,INDEX(A:A,ROW(A707)):INDEX(A:A,ROW(A707)+10),0))</f>
        <v>42339</v>
      </c>
      <c r="E707" s="13">
        <f>INDEX(C:C,MATCH(D707,C:C,0)+MATCH(1,INDEX(A:A,MATCH(D707+1,C:C,0)):INDEX(A:A,MATCH(D707+1,C:C,0)+10),0))</f>
        <v>42340</v>
      </c>
      <c r="F707" s="13">
        <f>INDEX(C:C,MATCH(E707,C:C,0)+MATCH(1,INDEX(A:A,MATCH(E707+1,C:C,0)):INDEX(A:A,MATCH(E707+1,C:C,0)+10),0))</f>
        <v>42341</v>
      </c>
      <c r="G707" s="13">
        <f>INDEX(C:C,MATCH(F707,C:C,0)+MATCH(1,INDEX(A:A,MATCH(F707+1,C:C,0)):INDEX(A:A,MATCH(F707+1,C:C,0)+10),0))</f>
        <v>42342</v>
      </c>
    </row>
    <row r="708" spans="1:7" x14ac:dyDescent="0.25">
      <c r="A708" s="175">
        <v>1</v>
      </c>
      <c r="B708" s="175">
        <v>20151202</v>
      </c>
      <c r="C708" s="176">
        <v>42340</v>
      </c>
      <c r="D708" s="13">
        <f>INDEX(C:C,ROW(A707)+MATCH(1,INDEX(A:A,ROW(A708)):INDEX(A:A,ROW(A708)+10),0))</f>
        <v>42340</v>
      </c>
      <c r="E708" s="13">
        <f>INDEX(C:C,MATCH(D708,C:C,0)+MATCH(1,INDEX(A:A,MATCH(D708+1,C:C,0)):INDEX(A:A,MATCH(D708+1,C:C,0)+10),0))</f>
        <v>42341</v>
      </c>
      <c r="F708" s="13">
        <f>INDEX(C:C,MATCH(E708,C:C,0)+MATCH(1,INDEX(A:A,MATCH(E708+1,C:C,0)):INDEX(A:A,MATCH(E708+1,C:C,0)+10),0))</f>
        <v>42342</v>
      </c>
      <c r="G708" s="13">
        <f>INDEX(C:C,MATCH(F708,C:C,0)+MATCH(1,INDEX(A:A,MATCH(F708+1,C:C,0)):INDEX(A:A,MATCH(F708+1,C:C,0)+10),0))</f>
        <v>42345</v>
      </c>
    </row>
    <row r="709" spans="1:7" x14ac:dyDescent="0.25">
      <c r="A709" s="175">
        <v>1</v>
      </c>
      <c r="B709" s="175">
        <v>20151203</v>
      </c>
      <c r="C709" s="176">
        <v>42341</v>
      </c>
      <c r="D709" s="13">
        <f>INDEX(C:C,ROW(A708)+MATCH(1,INDEX(A:A,ROW(A709)):INDEX(A:A,ROW(A709)+10),0))</f>
        <v>42341</v>
      </c>
      <c r="E709" s="13">
        <f>INDEX(C:C,MATCH(D709,C:C,0)+MATCH(1,INDEX(A:A,MATCH(D709+1,C:C,0)):INDEX(A:A,MATCH(D709+1,C:C,0)+10),0))</f>
        <v>42342</v>
      </c>
      <c r="F709" s="13">
        <f>INDEX(C:C,MATCH(E709,C:C,0)+MATCH(1,INDEX(A:A,MATCH(E709+1,C:C,0)):INDEX(A:A,MATCH(E709+1,C:C,0)+10),0))</f>
        <v>42345</v>
      </c>
      <c r="G709" s="13">
        <f>INDEX(C:C,MATCH(F709,C:C,0)+MATCH(1,INDEX(A:A,MATCH(F709+1,C:C,0)):INDEX(A:A,MATCH(F709+1,C:C,0)+10),0))</f>
        <v>42346</v>
      </c>
    </row>
    <row r="710" spans="1:7" x14ac:dyDescent="0.25">
      <c r="A710" s="175">
        <v>1</v>
      </c>
      <c r="B710" s="175">
        <v>20151204</v>
      </c>
      <c r="C710" s="176">
        <v>42342</v>
      </c>
      <c r="D710" s="13">
        <f>INDEX(C:C,ROW(A709)+MATCH(1,INDEX(A:A,ROW(A710)):INDEX(A:A,ROW(A710)+10),0))</f>
        <v>42342</v>
      </c>
      <c r="E710" s="13">
        <f>INDEX(C:C,MATCH(D710,C:C,0)+MATCH(1,INDEX(A:A,MATCH(D710+1,C:C,0)):INDEX(A:A,MATCH(D710+1,C:C,0)+10),0))</f>
        <v>42345</v>
      </c>
      <c r="F710" s="13">
        <f>INDEX(C:C,MATCH(E710,C:C,0)+MATCH(1,INDEX(A:A,MATCH(E710+1,C:C,0)):INDEX(A:A,MATCH(E710+1,C:C,0)+10),0))</f>
        <v>42346</v>
      </c>
      <c r="G710" s="13">
        <f>INDEX(C:C,MATCH(F710,C:C,0)+MATCH(1,INDEX(A:A,MATCH(F710+1,C:C,0)):INDEX(A:A,MATCH(F710+1,C:C,0)+10),0))</f>
        <v>42347</v>
      </c>
    </row>
    <row r="711" spans="1:7" x14ac:dyDescent="0.25">
      <c r="A711" s="175">
        <v>0</v>
      </c>
      <c r="B711" s="175">
        <v>20151205</v>
      </c>
      <c r="C711" s="176">
        <v>42343</v>
      </c>
      <c r="D711" s="13">
        <f>INDEX(C:C,ROW(A710)+MATCH(1,INDEX(A:A,ROW(A711)):INDEX(A:A,ROW(A711)+10),0))</f>
        <v>42345</v>
      </c>
      <c r="E711" s="13">
        <f>INDEX(C:C,MATCH(D711,C:C,0)+MATCH(1,INDEX(A:A,MATCH(D711+1,C:C,0)):INDEX(A:A,MATCH(D711+1,C:C,0)+10),0))</f>
        <v>42346</v>
      </c>
      <c r="F711" s="13">
        <f>INDEX(C:C,MATCH(E711,C:C,0)+MATCH(1,INDEX(A:A,MATCH(E711+1,C:C,0)):INDEX(A:A,MATCH(E711+1,C:C,0)+10),0))</f>
        <v>42347</v>
      </c>
      <c r="G711" s="13">
        <f>INDEX(C:C,MATCH(F711,C:C,0)+MATCH(1,INDEX(A:A,MATCH(F711+1,C:C,0)):INDEX(A:A,MATCH(F711+1,C:C,0)+10),0))</f>
        <v>42348</v>
      </c>
    </row>
    <row r="712" spans="1:7" x14ac:dyDescent="0.25">
      <c r="A712" s="175">
        <v>0</v>
      </c>
      <c r="B712" s="175">
        <v>20151206</v>
      </c>
      <c r="C712" s="176">
        <v>42344</v>
      </c>
      <c r="D712" s="13">
        <f>INDEX(C:C,ROW(A711)+MATCH(1,INDEX(A:A,ROW(A712)):INDEX(A:A,ROW(A712)+10),0))</f>
        <v>42345</v>
      </c>
      <c r="E712" s="13">
        <f>INDEX(C:C,MATCH(D712,C:C,0)+MATCH(1,INDEX(A:A,MATCH(D712+1,C:C,0)):INDEX(A:A,MATCH(D712+1,C:C,0)+10),0))</f>
        <v>42346</v>
      </c>
      <c r="F712" s="13">
        <f>INDEX(C:C,MATCH(E712,C:C,0)+MATCH(1,INDEX(A:A,MATCH(E712+1,C:C,0)):INDEX(A:A,MATCH(E712+1,C:C,0)+10),0))</f>
        <v>42347</v>
      </c>
      <c r="G712" s="13">
        <f>INDEX(C:C,MATCH(F712,C:C,0)+MATCH(1,INDEX(A:A,MATCH(F712+1,C:C,0)):INDEX(A:A,MATCH(F712+1,C:C,0)+10),0))</f>
        <v>42348</v>
      </c>
    </row>
    <row r="713" spans="1:7" x14ac:dyDescent="0.25">
      <c r="A713" s="175">
        <v>1</v>
      </c>
      <c r="B713" s="175">
        <v>20151207</v>
      </c>
      <c r="C713" s="176">
        <v>42345</v>
      </c>
      <c r="D713" s="13">
        <f>INDEX(C:C,ROW(A712)+MATCH(1,INDEX(A:A,ROW(A713)):INDEX(A:A,ROW(A713)+10),0))</f>
        <v>42345</v>
      </c>
      <c r="E713" s="13">
        <f>INDEX(C:C,MATCH(D713,C:C,0)+MATCH(1,INDEX(A:A,MATCH(D713+1,C:C,0)):INDEX(A:A,MATCH(D713+1,C:C,0)+10),0))</f>
        <v>42346</v>
      </c>
      <c r="F713" s="13">
        <f>INDEX(C:C,MATCH(E713,C:C,0)+MATCH(1,INDEX(A:A,MATCH(E713+1,C:C,0)):INDEX(A:A,MATCH(E713+1,C:C,0)+10),0))</f>
        <v>42347</v>
      </c>
      <c r="G713" s="13">
        <f>INDEX(C:C,MATCH(F713,C:C,0)+MATCH(1,INDEX(A:A,MATCH(F713+1,C:C,0)):INDEX(A:A,MATCH(F713+1,C:C,0)+10),0))</f>
        <v>42348</v>
      </c>
    </row>
    <row r="714" spans="1:7" x14ac:dyDescent="0.25">
      <c r="A714" s="175">
        <v>1</v>
      </c>
      <c r="B714" s="175">
        <v>20151208</v>
      </c>
      <c r="C714" s="176">
        <v>42346</v>
      </c>
      <c r="D714" s="13">
        <f>INDEX(C:C,ROW(A713)+MATCH(1,INDEX(A:A,ROW(A714)):INDEX(A:A,ROW(A714)+10),0))</f>
        <v>42346</v>
      </c>
      <c r="E714" s="13">
        <f>INDEX(C:C,MATCH(D714,C:C,0)+MATCH(1,INDEX(A:A,MATCH(D714+1,C:C,0)):INDEX(A:A,MATCH(D714+1,C:C,0)+10),0))</f>
        <v>42347</v>
      </c>
      <c r="F714" s="13">
        <f>INDEX(C:C,MATCH(E714,C:C,0)+MATCH(1,INDEX(A:A,MATCH(E714+1,C:C,0)):INDEX(A:A,MATCH(E714+1,C:C,0)+10),0))</f>
        <v>42348</v>
      </c>
      <c r="G714" s="13">
        <f>INDEX(C:C,MATCH(F714,C:C,0)+MATCH(1,INDEX(A:A,MATCH(F714+1,C:C,0)):INDEX(A:A,MATCH(F714+1,C:C,0)+10),0))</f>
        <v>42349</v>
      </c>
    </row>
    <row r="715" spans="1:7" x14ac:dyDescent="0.25">
      <c r="A715" s="175">
        <v>1</v>
      </c>
      <c r="B715" s="175">
        <v>20151209</v>
      </c>
      <c r="C715" s="176">
        <v>42347</v>
      </c>
      <c r="D715" s="13">
        <f>INDEX(C:C,ROW(A714)+MATCH(1,INDEX(A:A,ROW(A715)):INDEX(A:A,ROW(A715)+10),0))</f>
        <v>42347</v>
      </c>
      <c r="E715" s="13">
        <f>INDEX(C:C,MATCH(D715,C:C,0)+MATCH(1,INDEX(A:A,MATCH(D715+1,C:C,0)):INDEX(A:A,MATCH(D715+1,C:C,0)+10),0))</f>
        <v>42348</v>
      </c>
      <c r="F715" s="13">
        <f>INDEX(C:C,MATCH(E715,C:C,0)+MATCH(1,INDEX(A:A,MATCH(E715+1,C:C,0)):INDEX(A:A,MATCH(E715+1,C:C,0)+10),0))</f>
        <v>42349</v>
      </c>
      <c r="G715" s="13">
        <f>INDEX(C:C,MATCH(F715,C:C,0)+MATCH(1,INDEX(A:A,MATCH(F715+1,C:C,0)):INDEX(A:A,MATCH(F715+1,C:C,0)+10),0))</f>
        <v>42352</v>
      </c>
    </row>
    <row r="716" spans="1:7" x14ac:dyDescent="0.25">
      <c r="A716" s="175">
        <v>1</v>
      </c>
      <c r="B716" s="175">
        <v>20151210</v>
      </c>
      <c r="C716" s="176">
        <v>42348</v>
      </c>
      <c r="D716" s="13">
        <f>INDEX(C:C,ROW(A715)+MATCH(1,INDEX(A:A,ROW(A716)):INDEX(A:A,ROW(A716)+10),0))</f>
        <v>42348</v>
      </c>
      <c r="E716" s="13">
        <f>INDEX(C:C,MATCH(D716,C:C,0)+MATCH(1,INDEX(A:A,MATCH(D716+1,C:C,0)):INDEX(A:A,MATCH(D716+1,C:C,0)+10),0))</f>
        <v>42349</v>
      </c>
      <c r="F716" s="13">
        <f>INDEX(C:C,MATCH(E716,C:C,0)+MATCH(1,INDEX(A:A,MATCH(E716+1,C:C,0)):INDEX(A:A,MATCH(E716+1,C:C,0)+10),0))</f>
        <v>42352</v>
      </c>
      <c r="G716" s="13">
        <f>INDEX(C:C,MATCH(F716,C:C,0)+MATCH(1,INDEX(A:A,MATCH(F716+1,C:C,0)):INDEX(A:A,MATCH(F716+1,C:C,0)+10),0))</f>
        <v>42353</v>
      </c>
    </row>
    <row r="717" spans="1:7" x14ac:dyDescent="0.25">
      <c r="A717" s="175">
        <v>1</v>
      </c>
      <c r="B717" s="175">
        <v>20151211</v>
      </c>
      <c r="C717" s="176">
        <v>42349</v>
      </c>
      <c r="D717" s="13">
        <f>INDEX(C:C,ROW(A716)+MATCH(1,INDEX(A:A,ROW(A717)):INDEX(A:A,ROW(A717)+10),0))</f>
        <v>42349</v>
      </c>
      <c r="E717" s="13">
        <f>INDEX(C:C,MATCH(D717,C:C,0)+MATCH(1,INDEX(A:A,MATCH(D717+1,C:C,0)):INDEX(A:A,MATCH(D717+1,C:C,0)+10),0))</f>
        <v>42352</v>
      </c>
      <c r="F717" s="13">
        <f>INDEX(C:C,MATCH(E717,C:C,0)+MATCH(1,INDEX(A:A,MATCH(E717+1,C:C,0)):INDEX(A:A,MATCH(E717+1,C:C,0)+10),0))</f>
        <v>42353</v>
      </c>
      <c r="G717" s="13">
        <f>INDEX(C:C,MATCH(F717,C:C,0)+MATCH(1,INDEX(A:A,MATCH(F717+1,C:C,0)):INDEX(A:A,MATCH(F717+1,C:C,0)+10),0))</f>
        <v>42354</v>
      </c>
    </row>
    <row r="718" spans="1:7" x14ac:dyDescent="0.25">
      <c r="A718" s="175">
        <v>0</v>
      </c>
      <c r="B718" s="175">
        <v>20151212</v>
      </c>
      <c r="C718" s="176">
        <v>42350</v>
      </c>
      <c r="D718" s="13">
        <f>INDEX(C:C,ROW(A717)+MATCH(1,INDEX(A:A,ROW(A718)):INDEX(A:A,ROW(A718)+10),0))</f>
        <v>42352</v>
      </c>
      <c r="E718" s="13">
        <f>INDEX(C:C,MATCH(D718,C:C,0)+MATCH(1,INDEX(A:A,MATCH(D718+1,C:C,0)):INDEX(A:A,MATCH(D718+1,C:C,0)+10),0))</f>
        <v>42353</v>
      </c>
      <c r="F718" s="13">
        <f>INDEX(C:C,MATCH(E718,C:C,0)+MATCH(1,INDEX(A:A,MATCH(E718+1,C:C,0)):INDEX(A:A,MATCH(E718+1,C:C,0)+10),0))</f>
        <v>42354</v>
      </c>
      <c r="G718" s="13">
        <f>INDEX(C:C,MATCH(F718,C:C,0)+MATCH(1,INDEX(A:A,MATCH(F718+1,C:C,0)):INDEX(A:A,MATCH(F718+1,C:C,0)+10),0))</f>
        <v>42355</v>
      </c>
    </row>
    <row r="719" spans="1:7" x14ac:dyDescent="0.25">
      <c r="A719" s="175">
        <v>0</v>
      </c>
      <c r="B719" s="175">
        <v>20151213</v>
      </c>
      <c r="C719" s="176">
        <v>42351</v>
      </c>
      <c r="D719" s="13">
        <f>INDEX(C:C,ROW(A718)+MATCH(1,INDEX(A:A,ROW(A719)):INDEX(A:A,ROW(A719)+10),0))</f>
        <v>42352</v>
      </c>
      <c r="E719" s="13">
        <f>INDEX(C:C,MATCH(D719,C:C,0)+MATCH(1,INDEX(A:A,MATCH(D719+1,C:C,0)):INDEX(A:A,MATCH(D719+1,C:C,0)+10),0))</f>
        <v>42353</v>
      </c>
      <c r="F719" s="13">
        <f>INDEX(C:C,MATCH(E719,C:C,0)+MATCH(1,INDEX(A:A,MATCH(E719+1,C:C,0)):INDEX(A:A,MATCH(E719+1,C:C,0)+10),0))</f>
        <v>42354</v>
      </c>
      <c r="G719" s="13">
        <f>INDEX(C:C,MATCH(F719,C:C,0)+MATCH(1,INDEX(A:A,MATCH(F719+1,C:C,0)):INDEX(A:A,MATCH(F719+1,C:C,0)+10),0))</f>
        <v>42355</v>
      </c>
    </row>
    <row r="720" spans="1:7" x14ac:dyDescent="0.25">
      <c r="A720" s="175">
        <v>1</v>
      </c>
      <c r="B720" s="175">
        <v>20151214</v>
      </c>
      <c r="C720" s="176">
        <v>42352</v>
      </c>
      <c r="D720" s="13">
        <f>INDEX(C:C,ROW(A719)+MATCH(1,INDEX(A:A,ROW(A720)):INDEX(A:A,ROW(A720)+10),0))</f>
        <v>42352</v>
      </c>
      <c r="E720" s="13">
        <f>INDEX(C:C,MATCH(D720,C:C,0)+MATCH(1,INDEX(A:A,MATCH(D720+1,C:C,0)):INDEX(A:A,MATCH(D720+1,C:C,0)+10),0))</f>
        <v>42353</v>
      </c>
      <c r="F720" s="13">
        <f>INDEX(C:C,MATCH(E720,C:C,0)+MATCH(1,INDEX(A:A,MATCH(E720+1,C:C,0)):INDEX(A:A,MATCH(E720+1,C:C,0)+10),0))</f>
        <v>42354</v>
      </c>
      <c r="G720" s="13">
        <f>INDEX(C:C,MATCH(F720,C:C,0)+MATCH(1,INDEX(A:A,MATCH(F720+1,C:C,0)):INDEX(A:A,MATCH(F720+1,C:C,0)+10),0))</f>
        <v>42355</v>
      </c>
    </row>
    <row r="721" spans="1:7" x14ac:dyDescent="0.25">
      <c r="A721" s="175">
        <v>1</v>
      </c>
      <c r="B721" s="175">
        <v>20151215</v>
      </c>
      <c r="C721" s="176">
        <v>42353</v>
      </c>
      <c r="D721" s="13">
        <f>INDEX(C:C,ROW(A720)+MATCH(1,INDEX(A:A,ROW(A721)):INDEX(A:A,ROW(A721)+10),0))</f>
        <v>42353</v>
      </c>
      <c r="E721" s="13">
        <f>INDEX(C:C,MATCH(D721,C:C,0)+MATCH(1,INDEX(A:A,MATCH(D721+1,C:C,0)):INDEX(A:A,MATCH(D721+1,C:C,0)+10),0))</f>
        <v>42354</v>
      </c>
      <c r="F721" s="13">
        <f>INDEX(C:C,MATCH(E721,C:C,0)+MATCH(1,INDEX(A:A,MATCH(E721+1,C:C,0)):INDEX(A:A,MATCH(E721+1,C:C,0)+10),0))</f>
        <v>42355</v>
      </c>
      <c r="G721" s="13">
        <f>INDEX(C:C,MATCH(F721,C:C,0)+MATCH(1,INDEX(A:A,MATCH(F721+1,C:C,0)):INDEX(A:A,MATCH(F721+1,C:C,0)+10),0))</f>
        <v>42356</v>
      </c>
    </row>
    <row r="722" spans="1:7" x14ac:dyDescent="0.25">
      <c r="A722" s="175">
        <v>1</v>
      </c>
      <c r="B722" s="175">
        <v>20151216</v>
      </c>
      <c r="C722" s="176">
        <v>42354</v>
      </c>
      <c r="D722" s="13">
        <f>INDEX(C:C,ROW(A721)+MATCH(1,INDEX(A:A,ROW(A722)):INDEX(A:A,ROW(A722)+10),0))</f>
        <v>42354</v>
      </c>
      <c r="E722" s="13">
        <f>INDEX(C:C,MATCH(D722,C:C,0)+MATCH(1,INDEX(A:A,MATCH(D722+1,C:C,0)):INDEX(A:A,MATCH(D722+1,C:C,0)+10),0))</f>
        <v>42355</v>
      </c>
      <c r="F722" s="13">
        <f>INDEX(C:C,MATCH(E722,C:C,0)+MATCH(1,INDEX(A:A,MATCH(E722+1,C:C,0)):INDEX(A:A,MATCH(E722+1,C:C,0)+10),0))</f>
        <v>42356</v>
      </c>
      <c r="G722" s="13">
        <f>INDEX(C:C,MATCH(F722,C:C,0)+MATCH(1,INDEX(A:A,MATCH(F722+1,C:C,0)):INDEX(A:A,MATCH(F722+1,C:C,0)+10),0))</f>
        <v>42359</v>
      </c>
    </row>
    <row r="723" spans="1:7" x14ac:dyDescent="0.25">
      <c r="A723" s="175">
        <v>1</v>
      </c>
      <c r="B723" s="175">
        <v>20151217</v>
      </c>
      <c r="C723" s="176">
        <v>42355</v>
      </c>
      <c r="D723" s="13">
        <f>INDEX(C:C,ROW(A722)+MATCH(1,INDEX(A:A,ROW(A723)):INDEX(A:A,ROW(A723)+10),0))</f>
        <v>42355</v>
      </c>
      <c r="E723" s="13">
        <f>INDEX(C:C,MATCH(D723,C:C,0)+MATCH(1,INDEX(A:A,MATCH(D723+1,C:C,0)):INDEX(A:A,MATCH(D723+1,C:C,0)+10),0))</f>
        <v>42356</v>
      </c>
      <c r="F723" s="13">
        <f>INDEX(C:C,MATCH(E723,C:C,0)+MATCH(1,INDEX(A:A,MATCH(E723+1,C:C,0)):INDEX(A:A,MATCH(E723+1,C:C,0)+10),0))</f>
        <v>42359</v>
      </c>
      <c r="G723" s="13">
        <f>INDEX(C:C,MATCH(F723,C:C,0)+MATCH(1,INDEX(A:A,MATCH(F723+1,C:C,0)):INDEX(A:A,MATCH(F723+1,C:C,0)+10),0))</f>
        <v>42360</v>
      </c>
    </row>
    <row r="724" spans="1:7" x14ac:dyDescent="0.25">
      <c r="A724" s="175">
        <v>1</v>
      </c>
      <c r="B724" s="175">
        <v>20151218</v>
      </c>
      <c r="C724" s="176">
        <v>42356</v>
      </c>
      <c r="D724" s="13">
        <f>INDEX(C:C,ROW(A723)+MATCH(1,INDEX(A:A,ROW(A724)):INDEX(A:A,ROW(A724)+10),0))</f>
        <v>42356</v>
      </c>
      <c r="E724" s="13">
        <f>INDEX(C:C,MATCH(D724,C:C,0)+MATCH(1,INDEX(A:A,MATCH(D724+1,C:C,0)):INDEX(A:A,MATCH(D724+1,C:C,0)+10),0))</f>
        <v>42359</v>
      </c>
      <c r="F724" s="13">
        <f>INDEX(C:C,MATCH(E724,C:C,0)+MATCH(1,INDEX(A:A,MATCH(E724+1,C:C,0)):INDEX(A:A,MATCH(E724+1,C:C,0)+10),0))</f>
        <v>42360</v>
      </c>
      <c r="G724" s="13">
        <f>INDEX(C:C,MATCH(F724,C:C,0)+MATCH(1,INDEX(A:A,MATCH(F724+1,C:C,0)):INDEX(A:A,MATCH(F724+1,C:C,0)+10),0))</f>
        <v>42361</v>
      </c>
    </row>
    <row r="725" spans="1:7" x14ac:dyDescent="0.25">
      <c r="A725" s="175">
        <v>0</v>
      </c>
      <c r="B725" s="175">
        <v>20151219</v>
      </c>
      <c r="C725" s="176">
        <v>42357</v>
      </c>
      <c r="D725" s="13">
        <f>INDEX(C:C,ROW(A724)+MATCH(1,INDEX(A:A,ROW(A725)):INDEX(A:A,ROW(A725)+10),0))</f>
        <v>42359</v>
      </c>
      <c r="E725" s="13">
        <f>INDEX(C:C,MATCH(D725,C:C,0)+MATCH(1,INDEX(A:A,MATCH(D725+1,C:C,0)):INDEX(A:A,MATCH(D725+1,C:C,0)+10),0))</f>
        <v>42360</v>
      </c>
      <c r="F725" s="13">
        <f>INDEX(C:C,MATCH(E725,C:C,0)+MATCH(1,INDEX(A:A,MATCH(E725+1,C:C,0)):INDEX(A:A,MATCH(E725+1,C:C,0)+10),0))</f>
        <v>42361</v>
      </c>
      <c r="G725" s="13">
        <f>INDEX(C:C,MATCH(F725,C:C,0)+MATCH(1,INDEX(A:A,MATCH(F725+1,C:C,0)):INDEX(A:A,MATCH(F725+1,C:C,0)+10),0))</f>
        <v>42362</v>
      </c>
    </row>
    <row r="726" spans="1:7" x14ac:dyDescent="0.25">
      <c r="A726" s="175">
        <v>0</v>
      </c>
      <c r="B726" s="175">
        <v>20151220</v>
      </c>
      <c r="C726" s="176">
        <v>42358</v>
      </c>
      <c r="D726" s="13">
        <f>INDEX(C:C,ROW(A725)+MATCH(1,INDEX(A:A,ROW(A726)):INDEX(A:A,ROW(A726)+10),0))</f>
        <v>42359</v>
      </c>
      <c r="E726" s="13">
        <f>INDEX(C:C,MATCH(D726,C:C,0)+MATCH(1,INDEX(A:A,MATCH(D726+1,C:C,0)):INDEX(A:A,MATCH(D726+1,C:C,0)+10),0))</f>
        <v>42360</v>
      </c>
      <c r="F726" s="13">
        <f>INDEX(C:C,MATCH(E726,C:C,0)+MATCH(1,INDEX(A:A,MATCH(E726+1,C:C,0)):INDEX(A:A,MATCH(E726+1,C:C,0)+10),0))</f>
        <v>42361</v>
      </c>
      <c r="G726" s="13">
        <f>INDEX(C:C,MATCH(F726,C:C,0)+MATCH(1,INDEX(A:A,MATCH(F726+1,C:C,0)):INDEX(A:A,MATCH(F726+1,C:C,0)+10),0))</f>
        <v>42362</v>
      </c>
    </row>
    <row r="727" spans="1:7" x14ac:dyDescent="0.25">
      <c r="A727" s="175">
        <v>1</v>
      </c>
      <c r="B727" s="175">
        <v>20151221</v>
      </c>
      <c r="C727" s="176">
        <v>42359</v>
      </c>
      <c r="D727" s="13">
        <f>INDEX(C:C,ROW(A726)+MATCH(1,INDEX(A:A,ROW(A727)):INDEX(A:A,ROW(A727)+10),0))</f>
        <v>42359</v>
      </c>
      <c r="E727" s="13">
        <f>INDEX(C:C,MATCH(D727,C:C,0)+MATCH(1,INDEX(A:A,MATCH(D727+1,C:C,0)):INDEX(A:A,MATCH(D727+1,C:C,0)+10),0))</f>
        <v>42360</v>
      </c>
      <c r="F727" s="13">
        <f>INDEX(C:C,MATCH(E727,C:C,0)+MATCH(1,INDEX(A:A,MATCH(E727+1,C:C,0)):INDEX(A:A,MATCH(E727+1,C:C,0)+10),0))</f>
        <v>42361</v>
      </c>
      <c r="G727" s="13">
        <f>INDEX(C:C,MATCH(F727,C:C,0)+MATCH(1,INDEX(A:A,MATCH(F727+1,C:C,0)):INDEX(A:A,MATCH(F727+1,C:C,0)+10),0))</f>
        <v>42362</v>
      </c>
    </row>
    <row r="728" spans="1:7" x14ac:dyDescent="0.25">
      <c r="A728" s="175">
        <v>1</v>
      </c>
      <c r="B728" s="175">
        <v>20151222</v>
      </c>
      <c r="C728" s="176">
        <v>42360</v>
      </c>
      <c r="D728" s="13">
        <f>INDEX(C:C,ROW(A727)+MATCH(1,INDEX(A:A,ROW(A728)):INDEX(A:A,ROW(A728)+10),0))</f>
        <v>42360</v>
      </c>
      <c r="E728" s="13">
        <f>INDEX(C:C,MATCH(D728,C:C,0)+MATCH(1,INDEX(A:A,MATCH(D728+1,C:C,0)):INDEX(A:A,MATCH(D728+1,C:C,0)+10),0))</f>
        <v>42361</v>
      </c>
      <c r="F728" s="13">
        <f>INDEX(C:C,MATCH(E728,C:C,0)+MATCH(1,INDEX(A:A,MATCH(E728+1,C:C,0)):INDEX(A:A,MATCH(E728+1,C:C,0)+10),0))</f>
        <v>42362</v>
      </c>
      <c r="G728" s="13">
        <f>INDEX(C:C,MATCH(F728,C:C,0)+MATCH(1,INDEX(A:A,MATCH(F728+1,C:C,0)):INDEX(A:A,MATCH(F728+1,C:C,0)+10),0))</f>
        <v>42366</v>
      </c>
    </row>
    <row r="729" spans="1:7" x14ac:dyDescent="0.25">
      <c r="A729" s="175">
        <v>1</v>
      </c>
      <c r="B729" s="175">
        <v>20151223</v>
      </c>
      <c r="C729" s="176">
        <v>42361</v>
      </c>
      <c r="D729" s="13">
        <f>INDEX(C:C,ROW(A728)+MATCH(1,INDEX(A:A,ROW(A729)):INDEX(A:A,ROW(A729)+10),0))</f>
        <v>42361</v>
      </c>
      <c r="E729" s="13">
        <f>INDEX(C:C,MATCH(D729,C:C,0)+MATCH(1,INDEX(A:A,MATCH(D729+1,C:C,0)):INDEX(A:A,MATCH(D729+1,C:C,0)+10),0))</f>
        <v>42362</v>
      </c>
      <c r="F729" s="13">
        <f>INDEX(C:C,MATCH(E729,C:C,0)+MATCH(1,INDEX(A:A,MATCH(E729+1,C:C,0)):INDEX(A:A,MATCH(E729+1,C:C,0)+10),0))</f>
        <v>42366</v>
      </c>
      <c r="G729" s="13">
        <f>INDEX(C:C,MATCH(F729,C:C,0)+MATCH(1,INDEX(A:A,MATCH(F729+1,C:C,0)):INDEX(A:A,MATCH(F729+1,C:C,0)+10),0))</f>
        <v>42367</v>
      </c>
    </row>
    <row r="730" spans="1:7" x14ac:dyDescent="0.25">
      <c r="A730" s="175">
        <v>1</v>
      </c>
      <c r="B730" s="175">
        <v>20151224</v>
      </c>
      <c r="C730" s="176">
        <v>42362</v>
      </c>
      <c r="D730" s="13">
        <f>INDEX(C:C,ROW(A729)+MATCH(1,INDEX(A:A,ROW(A730)):INDEX(A:A,ROW(A730)+10),0))</f>
        <v>42362</v>
      </c>
      <c r="E730" s="13">
        <f>INDEX(C:C,MATCH(D730,C:C,0)+MATCH(1,INDEX(A:A,MATCH(D730+1,C:C,0)):INDEX(A:A,MATCH(D730+1,C:C,0)+10),0))</f>
        <v>42366</v>
      </c>
      <c r="F730" s="13">
        <f>INDEX(C:C,MATCH(E730,C:C,0)+MATCH(1,INDEX(A:A,MATCH(E730+1,C:C,0)):INDEX(A:A,MATCH(E730+1,C:C,0)+10),0))</f>
        <v>42367</v>
      </c>
      <c r="G730" s="13">
        <f>INDEX(C:C,MATCH(F730,C:C,0)+MATCH(1,INDEX(A:A,MATCH(F730+1,C:C,0)):INDEX(A:A,MATCH(F730+1,C:C,0)+10),0))</f>
        <v>42368</v>
      </c>
    </row>
    <row r="731" spans="1:7" x14ac:dyDescent="0.25">
      <c r="A731" s="175">
        <v>0</v>
      </c>
      <c r="B731" s="175">
        <v>20151225</v>
      </c>
      <c r="C731" s="176">
        <v>42363</v>
      </c>
      <c r="D731" s="13">
        <f>INDEX(C:C,ROW(A730)+MATCH(1,INDEX(A:A,ROW(A731)):INDEX(A:A,ROW(A731)+10),0))</f>
        <v>42366</v>
      </c>
      <c r="E731" s="13">
        <f>INDEX(C:C,MATCH(D731,C:C,0)+MATCH(1,INDEX(A:A,MATCH(D731+1,C:C,0)):INDEX(A:A,MATCH(D731+1,C:C,0)+10),0))</f>
        <v>42367</v>
      </c>
      <c r="F731" s="13">
        <f>INDEX(C:C,MATCH(E731,C:C,0)+MATCH(1,INDEX(A:A,MATCH(E731+1,C:C,0)):INDEX(A:A,MATCH(E731+1,C:C,0)+10),0))</f>
        <v>42368</v>
      </c>
      <c r="G731" s="13">
        <f>INDEX(C:C,MATCH(F731,C:C,0)+MATCH(1,INDEX(A:A,MATCH(F731+1,C:C,0)):INDEX(A:A,MATCH(F731+1,C:C,0)+10),0))</f>
        <v>42369</v>
      </c>
    </row>
    <row r="732" spans="1:7" x14ac:dyDescent="0.25">
      <c r="A732" s="175">
        <v>0</v>
      </c>
      <c r="B732" s="175">
        <v>20151226</v>
      </c>
      <c r="C732" s="176">
        <v>42364</v>
      </c>
      <c r="D732" s="13">
        <f>INDEX(C:C,ROW(A731)+MATCH(1,INDEX(A:A,ROW(A732)):INDEX(A:A,ROW(A732)+10),0))</f>
        <v>42366</v>
      </c>
      <c r="E732" s="13">
        <f>INDEX(C:C,MATCH(D732,C:C,0)+MATCH(1,INDEX(A:A,MATCH(D732+1,C:C,0)):INDEX(A:A,MATCH(D732+1,C:C,0)+10),0))</f>
        <v>42367</v>
      </c>
      <c r="F732" s="13">
        <f>INDEX(C:C,MATCH(E732,C:C,0)+MATCH(1,INDEX(A:A,MATCH(E732+1,C:C,0)):INDEX(A:A,MATCH(E732+1,C:C,0)+10),0))</f>
        <v>42368</v>
      </c>
      <c r="G732" s="13">
        <f>INDEX(C:C,MATCH(F732,C:C,0)+MATCH(1,INDEX(A:A,MATCH(F732+1,C:C,0)):INDEX(A:A,MATCH(F732+1,C:C,0)+10),0))</f>
        <v>42369</v>
      </c>
    </row>
    <row r="733" spans="1:7" x14ac:dyDescent="0.25">
      <c r="A733" s="175">
        <v>0</v>
      </c>
      <c r="B733" s="175">
        <v>20151227</v>
      </c>
      <c r="C733" s="176">
        <v>42365</v>
      </c>
      <c r="D733" s="13">
        <f>INDEX(C:C,ROW(A732)+MATCH(1,INDEX(A:A,ROW(A733)):INDEX(A:A,ROW(A733)+10),0))</f>
        <v>42366</v>
      </c>
      <c r="E733" s="13">
        <f>INDEX(C:C,MATCH(D733,C:C,0)+MATCH(1,INDEX(A:A,MATCH(D733+1,C:C,0)):INDEX(A:A,MATCH(D733+1,C:C,0)+10),0))</f>
        <v>42367</v>
      </c>
      <c r="F733" s="13">
        <f>INDEX(C:C,MATCH(E733,C:C,0)+MATCH(1,INDEX(A:A,MATCH(E733+1,C:C,0)):INDEX(A:A,MATCH(E733+1,C:C,0)+10),0))</f>
        <v>42368</v>
      </c>
      <c r="G733" s="13">
        <f>INDEX(C:C,MATCH(F733,C:C,0)+MATCH(1,INDEX(A:A,MATCH(F733+1,C:C,0)):INDEX(A:A,MATCH(F733+1,C:C,0)+10),0))</f>
        <v>42369</v>
      </c>
    </row>
    <row r="734" spans="1:7" x14ac:dyDescent="0.25">
      <c r="A734" s="175">
        <v>1</v>
      </c>
      <c r="B734" s="175">
        <v>20151228</v>
      </c>
      <c r="C734" s="176">
        <v>42366</v>
      </c>
      <c r="D734" s="13">
        <f>INDEX(C:C,ROW(A733)+MATCH(1,INDEX(A:A,ROW(A734)):INDEX(A:A,ROW(A734)+10),0))</f>
        <v>42366</v>
      </c>
      <c r="E734" s="13">
        <f>INDEX(C:C,MATCH(D734,C:C,0)+MATCH(1,INDEX(A:A,MATCH(D734+1,C:C,0)):INDEX(A:A,MATCH(D734+1,C:C,0)+10),0))</f>
        <v>42367</v>
      </c>
      <c r="F734" s="13">
        <f>INDEX(C:C,MATCH(E734,C:C,0)+MATCH(1,INDEX(A:A,MATCH(E734+1,C:C,0)):INDEX(A:A,MATCH(E734+1,C:C,0)+10),0))</f>
        <v>42368</v>
      </c>
      <c r="G734" s="13">
        <f>INDEX(C:C,MATCH(F734,C:C,0)+MATCH(1,INDEX(A:A,MATCH(F734+1,C:C,0)):INDEX(A:A,MATCH(F734+1,C:C,0)+10),0))</f>
        <v>42369</v>
      </c>
    </row>
    <row r="735" spans="1:7" x14ac:dyDescent="0.25">
      <c r="A735" s="175">
        <v>1</v>
      </c>
      <c r="B735" s="175">
        <v>20151229</v>
      </c>
      <c r="C735" s="176">
        <v>42367</v>
      </c>
      <c r="D735" s="13">
        <f>INDEX(C:C,ROW(A734)+MATCH(1,INDEX(A:A,ROW(A735)):INDEX(A:A,ROW(A735)+10),0))</f>
        <v>42367</v>
      </c>
      <c r="E735" s="13">
        <f>INDEX(C:C,MATCH(D735,C:C,0)+MATCH(1,INDEX(A:A,MATCH(D735+1,C:C,0)):INDEX(A:A,MATCH(D735+1,C:C,0)+10),0))</f>
        <v>42368</v>
      </c>
      <c r="F735" s="13">
        <f>INDEX(C:C,MATCH(E735,C:C,0)+MATCH(1,INDEX(A:A,MATCH(E735+1,C:C,0)):INDEX(A:A,MATCH(E735+1,C:C,0)+10),0))</f>
        <v>42369</v>
      </c>
      <c r="G735" s="13">
        <f>INDEX(C:C,MATCH(F735,C:C,0)+MATCH(1,INDEX(A:A,MATCH(F735+1,C:C,0)):INDEX(A:A,MATCH(F735+1,C:C,0)+10),0))</f>
        <v>42373</v>
      </c>
    </row>
    <row r="736" spans="1:7" x14ac:dyDescent="0.25">
      <c r="A736" s="175">
        <v>1</v>
      </c>
      <c r="B736" s="175">
        <v>20151230</v>
      </c>
      <c r="C736" s="176">
        <v>42368</v>
      </c>
      <c r="D736" s="13">
        <f>INDEX(C:C,ROW(A735)+MATCH(1,INDEX(A:A,ROW(A736)):INDEX(A:A,ROW(A736)+10),0))</f>
        <v>42368</v>
      </c>
      <c r="E736" s="13">
        <f>INDEX(C:C,MATCH(D736,C:C,0)+MATCH(1,INDEX(A:A,MATCH(D736+1,C:C,0)):INDEX(A:A,MATCH(D736+1,C:C,0)+10),0))</f>
        <v>42369</v>
      </c>
      <c r="F736" s="13">
        <f>INDEX(C:C,MATCH(E736,C:C,0)+MATCH(1,INDEX(A:A,MATCH(E736+1,C:C,0)):INDEX(A:A,MATCH(E736+1,C:C,0)+10),0))</f>
        <v>42373</v>
      </c>
      <c r="G736" s="13">
        <f>INDEX(C:C,MATCH(F736,C:C,0)+MATCH(1,INDEX(A:A,MATCH(F736+1,C:C,0)):INDEX(A:A,MATCH(F736+1,C:C,0)+10),0))</f>
        <v>42374</v>
      </c>
    </row>
    <row r="737" spans="1:7" x14ac:dyDescent="0.25">
      <c r="A737" s="175">
        <v>1</v>
      </c>
      <c r="B737" s="175">
        <v>20151231</v>
      </c>
      <c r="C737" s="176">
        <v>42369</v>
      </c>
      <c r="D737" s="13">
        <f>INDEX(C:C,ROW(A736)+MATCH(1,INDEX(A:A,ROW(A737)):INDEX(A:A,ROW(A737)+10),0))</f>
        <v>42369</v>
      </c>
      <c r="E737" s="13">
        <f>INDEX(C:C,MATCH(D737,C:C,0)+MATCH(1,INDEX(A:A,MATCH(D737+1,C:C,0)):INDEX(A:A,MATCH(D737+1,C:C,0)+10),0))</f>
        <v>42373</v>
      </c>
      <c r="F737" s="13">
        <f>INDEX(C:C,MATCH(E737,C:C,0)+MATCH(1,INDEX(A:A,MATCH(E737+1,C:C,0)):INDEX(A:A,MATCH(E737+1,C:C,0)+10),0))</f>
        <v>42374</v>
      </c>
      <c r="G737" s="13">
        <f>INDEX(C:C,MATCH(F737,C:C,0)+MATCH(1,INDEX(A:A,MATCH(F737+1,C:C,0)):INDEX(A:A,MATCH(F737+1,C:C,0)+10),0))</f>
        <v>42375</v>
      </c>
    </row>
    <row r="738" spans="1:7" x14ac:dyDescent="0.25">
      <c r="A738" s="175">
        <v>0</v>
      </c>
      <c r="B738" s="175">
        <v>20160101</v>
      </c>
      <c r="C738" s="176">
        <v>42370</v>
      </c>
      <c r="D738" s="13">
        <f>INDEX(C:C,ROW(A737)+MATCH(1,INDEX(A:A,ROW(A738)):INDEX(A:A,ROW(A738)+10),0))</f>
        <v>42373</v>
      </c>
      <c r="E738" s="13">
        <f>INDEX(C:C,MATCH(D738,C:C,0)+MATCH(1,INDEX(A:A,MATCH(D738+1,C:C,0)):INDEX(A:A,MATCH(D738+1,C:C,0)+10),0))</f>
        <v>42374</v>
      </c>
      <c r="F738" s="13">
        <f>INDEX(C:C,MATCH(E738,C:C,0)+MATCH(1,INDEX(A:A,MATCH(E738+1,C:C,0)):INDEX(A:A,MATCH(E738+1,C:C,0)+10),0))</f>
        <v>42375</v>
      </c>
      <c r="G738" s="13">
        <f>INDEX(C:C,MATCH(F738,C:C,0)+MATCH(1,INDEX(A:A,MATCH(F738+1,C:C,0)):INDEX(A:A,MATCH(F738+1,C:C,0)+10),0))</f>
        <v>42376</v>
      </c>
    </row>
    <row r="739" spans="1:7" x14ac:dyDescent="0.25">
      <c r="A739" s="175">
        <v>0</v>
      </c>
      <c r="B739" s="175">
        <v>20160102</v>
      </c>
      <c r="C739" s="176">
        <v>42371</v>
      </c>
      <c r="D739" s="13">
        <f>INDEX(C:C,ROW(A738)+MATCH(1,INDEX(A:A,ROW(A739)):INDEX(A:A,ROW(A739)+10),0))</f>
        <v>42373</v>
      </c>
      <c r="E739" s="13">
        <f>INDEX(C:C,MATCH(D739,C:C,0)+MATCH(1,INDEX(A:A,MATCH(D739+1,C:C,0)):INDEX(A:A,MATCH(D739+1,C:C,0)+10),0))</f>
        <v>42374</v>
      </c>
      <c r="F739" s="13">
        <f>INDEX(C:C,MATCH(E739,C:C,0)+MATCH(1,INDEX(A:A,MATCH(E739+1,C:C,0)):INDEX(A:A,MATCH(E739+1,C:C,0)+10),0))</f>
        <v>42375</v>
      </c>
      <c r="G739" s="13">
        <f>INDEX(C:C,MATCH(F739,C:C,0)+MATCH(1,INDEX(A:A,MATCH(F739+1,C:C,0)):INDEX(A:A,MATCH(F739+1,C:C,0)+10),0))</f>
        <v>42376</v>
      </c>
    </row>
    <row r="740" spans="1:7" x14ac:dyDescent="0.25">
      <c r="A740" s="175">
        <v>0</v>
      </c>
      <c r="B740" s="175">
        <v>20160103</v>
      </c>
      <c r="C740" s="176">
        <v>42372</v>
      </c>
      <c r="D740" s="13">
        <f>INDEX(C:C,ROW(A739)+MATCH(1,INDEX(A:A,ROW(A740)):INDEX(A:A,ROW(A740)+10),0))</f>
        <v>42373</v>
      </c>
      <c r="E740" s="13">
        <f>INDEX(C:C,MATCH(D740,C:C,0)+MATCH(1,INDEX(A:A,MATCH(D740+1,C:C,0)):INDEX(A:A,MATCH(D740+1,C:C,0)+10),0))</f>
        <v>42374</v>
      </c>
      <c r="F740" s="13">
        <f>INDEX(C:C,MATCH(E740,C:C,0)+MATCH(1,INDEX(A:A,MATCH(E740+1,C:C,0)):INDEX(A:A,MATCH(E740+1,C:C,0)+10),0))</f>
        <v>42375</v>
      </c>
      <c r="G740" s="13">
        <f>INDEX(C:C,MATCH(F740,C:C,0)+MATCH(1,INDEX(A:A,MATCH(F740+1,C:C,0)):INDEX(A:A,MATCH(F740+1,C:C,0)+10),0))</f>
        <v>42376</v>
      </c>
    </row>
    <row r="741" spans="1:7" x14ac:dyDescent="0.25">
      <c r="A741" s="175">
        <v>1</v>
      </c>
      <c r="B741" s="175">
        <v>20160104</v>
      </c>
      <c r="C741" s="176">
        <v>42373</v>
      </c>
      <c r="D741" s="13">
        <f>INDEX(C:C,ROW(A740)+MATCH(1,INDEX(A:A,ROW(A741)):INDEX(A:A,ROW(A741)+10),0))</f>
        <v>42373</v>
      </c>
      <c r="E741" s="13">
        <f>INDEX(C:C,MATCH(D741,C:C,0)+MATCH(1,INDEX(A:A,MATCH(D741+1,C:C,0)):INDEX(A:A,MATCH(D741+1,C:C,0)+10),0))</f>
        <v>42374</v>
      </c>
      <c r="F741" s="13">
        <f>INDEX(C:C,MATCH(E741,C:C,0)+MATCH(1,INDEX(A:A,MATCH(E741+1,C:C,0)):INDEX(A:A,MATCH(E741+1,C:C,0)+10),0))</f>
        <v>42375</v>
      </c>
      <c r="G741" s="13">
        <f>INDEX(C:C,MATCH(F741,C:C,0)+MATCH(1,INDEX(A:A,MATCH(F741+1,C:C,0)):INDEX(A:A,MATCH(F741+1,C:C,0)+10),0))</f>
        <v>42376</v>
      </c>
    </row>
    <row r="742" spans="1:7" x14ac:dyDescent="0.25">
      <c r="A742" s="175">
        <v>1</v>
      </c>
      <c r="B742" s="175">
        <v>20160105</v>
      </c>
      <c r="C742" s="176">
        <v>42374</v>
      </c>
      <c r="D742" s="13">
        <f>INDEX(C:C,ROW(A741)+MATCH(1,INDEX(A:A,ROW(A742)):INDEX(A:A,ROW(A742)+10),0))</f>
        <v>42374</v>
      </c>
      <c r="E742" s="13">
        <f>INDEX(C:C,MATCH(D742,C:C,0)+MATCH(1,INDEX(A:A,MATCH(D742+1,C:C,0)):INDEX(A:A,MATCH(D742+1,C:C,0)+10),0))</f>
        <v>42375</v>
      </c>
      <c r="F742" s="13">
        <f>INDEX(C:C,MATCH(E742,C:C,0)+MATCH(1,INDEX(A:A,MATCH(E742+1,C:C,0)):INDEX(A:A,MATCH(E742+1,C:C,0)+10),0))</f>
        <v>42376</v>
      </c>
      <c r="G742" s="13">
        <f>INDEX(C:C,MATCH(F742,C:C,0)+MATCH(1,INDEX(A:A,MATCH(F742+1,C:C,0)):INDEX(A:A,MATCH(F742+1,C:C,0)+10),0))</f>
        <v>42377</v>
      </c>
    </row>
    <row r="743" spans="1:7" x14ac:dyDescent="0.25">
      <c r="A743" s="175">
        <v>1</v>
      </c>
      <c r="B743" s="175">
        <v>20160106</v>
      </c>
      <c r="C743" s="176">
        <v>42375</v>
      </c>
      <c r="D743" s="13">
        <f>INDEX(C:C,ROW(A742)+MATCH(1,INDEX(A:A,ROW(A743)):INDEX(A:A,ROW(A743)+10),0))</f>
        <v>42375</v>
      </c>
      <c r="E743" s="13">
        <f>INDEX(C:C,MATCH(D743,C:C,0)+MATCH(1,INDEX(A:A,MATCH(D743+1,C:C,0)):INDEX(A:A,MATCH(D743+1,C:C,0)+10),0))</f>
        <v>42376</v>
      </c>
      <c r="F743" s="13">
        <f>INDEX(C:C,MATCH(E743,C:C,0)+MATCH(1,INDEX(A:A,MATCH(E743+1,C:C,0)):INDEX(A:A,MATCH(E743+1,C:C,0)+10),0))</f>
        <v>42377</v>
      </c>
      <c r="G743" s="13">
        <f>INDEX(C:C,MATCH(F743,C:C,0)+MATCH(1,INDEX(A:A,MATCH(F743+1,C:C,0)):INDEX(A:A,MATCH(F743+1,C:C,0)+10),0))</f>
        <v>42380</v>
      </c>
    </row>
    <row r="744" spans="1:7" x14ac:dyDescent="0.25">
      <c r="A744" s="175">
        <v>1</v>
      </c>
      <c r="B744" s="175">
        <v>20160107</v>
      </c>
      <c r="C744" s="176">
        <v>42376</v>
      </c>
      <c r="D744" s="13">
        <f>INDEX(C:C,ROW(A743)+MATCH(1,INDEX(A:A,ROW(A744)):INDEX(A:A,ROW(A744)+10),0))</f>
        <v>42376</v>
      </c>
      <c r="E744" s="13">
        <f>INDEX(C:C,MATCH(D744,C:C,0)+MATCH(1,INDEX(A:A,MATCH(D744+1,C:C,0)):INDEX(A:A,MATCH(D744+1,C:C,0)+10),0))</f>
        <v>42377</v>
      </c>
      <c r="F744" s="13">
        <f>INDEX(C:C,MATCH(E744,C:C,0)+MATCH(1,INDEX(A:A,MATCH(E744+1,C:C,0)):INDEX(A:A,MATCH(E744+1,C:C,0)+10),0))</f>
        <v>42380</v>
      </c>
      <c r="G744" s="13">
        <f>INDEX(C:C,MATCH(F744,C:C,0)+MATCH(1,INDEX(A:A,MATCH(F744+1,C:C,0)):INDEX(A:A,MATCH(F744+1,C:C,0)+10),0))</f>
        <v>42381</v>
      </c>
    </row>
    <row r="745" spans="1:7" x14ac:dyDescent="0.25">
      <c r="A745" s="175">
        <v>1</v>
      </c>
      <c r="B745" s="175">
        <v>20160108</v>
      </c>
      <c r="C745" s="176">
        <v>42377</v>
      </c>
      <c r="D745" s="13">
        <f>INDEX(C:C,ROW(A744)+MATCH(1,INDEX(A:A,ROW(A745)):INDEX(A:A,ROW(A745)+10),0))</f>
        <v>42377</v>
      </c>
      <c r="E745" s="13">
        <f>INDEX(C:C,MATCH(D745,C:C,0)+MATCH(1,INDEX(A:A,MATCH(D745+1,C:C,0)):INDEX(A:A,MATCH(D745+1,C:C,0)+10),0))</f>
        <v>42380</v>
      </c>
      <c r="F745" s="13">
        <f>INDEX(C:C,MATCH(E745,C:C,0)+MATCH(1,INDEX(A:A,MATCH(E745+1,C:C,0)):INDEX(A:A,MATCH(E745+1,C:C,0)+10),0))</f>
        <v>42381</v>
      </c>
      <c r="G745" s="13">
        <f>INDEX(C:C,MATCH(F745,C:C,0)+MATCH(1,INDEX(A:A,MATCH(F745+1,C:C,0)):INDEX(A:A,MATCH(F745+1,C:C,0)+10),0))</f>
        <v>42382</v>
      </c>
    </row>
    <row r="746" spans="1:7" x14ac:dyDescent="0.25">
      <c r="A746" s="175">
        <v>0</v>
      </c>
      <c r="B746" s="175">
        <v>20160109</v>
      </c>
      <c r="C746" s="176">
        <v>42378</v>
      </c>
      <c r="D746" s="13">
        <f>INDEX(C:C,ROW(A745)+MATCH(1,INDEX(A:A,ROW(A746)):INDEX(A:A,ROW(A746)+10),0))</f>
        <v>42380</v>
      </c>
      <c r="E746" s="13">
        <f>INDEX(C:C,MATCH(D746,C:C,0)+MATCH(1,INDEX(A:A,MATCH(D746+1,C:C,0)):INDEX(A:A,MATCH(D746+1,C:C,0)+10),0))</f>
        <v>42381</v>
      </c>
      <c r="F746" s="13">
        <f>INDEX(C:C,MATCH(E746,C:C,0)+MATCH(1,INDEX(A:A,MATCH(E746+1,C:C,0)):INDEX(A:A,MATCH(E746+1,C:C,0)+10),0))</f>
        <v>42382</v>
      </c>
      <c r="G746" s="13">
        <f>INDEX(C:C,MATCH(F746,C:C,0)+MATCH(1,INDEX(A:A,MATCH(F746+1,C:C,0)):INDEX(A:A,MATCH(F746+1,C:C,0)+10),0))</f>
        <v>42383</v>
      </c>
    </row>
    <row r="747" spans="1:7" x14ac:dyDescent="0.25">
      <c r="A747" s="175">
        <v>0</v>
      </c>
      <c r="B747" s="175">
        <v>20160110</v>
      </c>
      <c r="C747" s="176">
        <v>42379</v>
      </c>
      <c r="D747" s="13">
        <f>INDEX(C:C,ROW(A746)+MATCH(1,INDEX(A:A,ROW(A747)):INDEX(A:A,ROW(A747)+10),0))</f>
        <v>42380</v>
      </c>
      <c r="E747" s="13">
        <f>INDEX(C:C,MATCH(D747,C:C,0)+MATCH(1,INDEX(A:A,MATCH(D747+1,C:C,0)):INDEX(A:A,MATCH(D747+1,C:C,0)+10),0))</f>
        <v>42381</v>
      </c>
      <c r="F747" s="13">
        <f>INDEX(C:C,MATCH(E747,C:C,0)+MATCH(1,INDEX(A:A,MATCH(E747+1,C:C,0)):INDEX(A:A,MATCH(E747+1,C:C,0)+10),0))</f>
        <v>42382</v>
      </c>
      <c r="G747" s="13">
        <f>INDEX(C:C,MATCH(F747,C:C,0)+MATCH(1,INDEX(A:A,MATCH(F747+1,C:C,0)):INDEX(A:A,MATCH(F747+1,C:C,0)+10),0))</f>
        <v>42383</v>
      </c>
    </row>
    <row r="748" spans="1:7" x14ac:dyDescent="0.25">
      <c r="A748" s="175">
        <v>1</v>
      </c>
      <c r="B748" s="175">
        <v>20160111</v>
      </c>
      <c r="C748" s="176">
        <v>42380</v>
      </c>
      <c r="D748" s="13">
        <f>INDEX(C:C,ROW(A747)+MATCH(1,INDEX(A:A,ROW(A748)):INDEX(A:A,ROW(A748)+10),0))</f>
        <v>42380</v>
      </c>
      <c r="E748" s="13">
        <f>INDEX(C:C,MATCH(D748,C:C,0)+MATCH(1,INDEX(A:A,MATCH(D748+1,C:C,0)):INDEX(A:A,MATCH(D748+1,C:C,0)+10),0))</f>
        <v>42381</v>
      </c>
      <c r="F748" s="13">
        <f>INDEX(C:C,MATCH(E748,C:C,0)+MATCH(1,INDEX(A:A,MATCH(E748+1,C:C,0)):INDEX(A:A,MATCH(E748+1,C:C,0)+10),0))</f>
        <v>42382</v>
      </c>
      <c r="G748" s="13">
        <f>INDEX(C:C,MATCH(F748,C:C,0)+MATCH(1,INDEX(A:A,MATCH(F748+1,C:C,0)):INDEX(A:A,MATCH(F748+1,C:C,0)+10),0))</f>
        <v>42383</v>
      </c>
    </row>
    <row r="749" spans="1:7" x14ac:dyDescent="0.25">
      <c r="A749" s="175">
        <v>1</v>
      </c>
      <c r="B749" s="175">
        <v>20160112</v>
      </c>
      <c r="C749" s="176">
        <v>42381</v>
      </c>
      <c r="D749" s="13">
        <f>INDEX(C:C,ROW(A748)+MATCH(1,INDEX(A:A,ROW(A749)):INDEX(A:A,ROW(A749)+10),0))</f>
        <v>42381</v>
      </c>
      <c r="E749" s="13">
        <f>INDEX(C:C,MATCH(D749,C:C,0)+MATCH(1,INDEX(A:A,MATCH(D749+1,C:C,0)):INDEX(A:A,MATCH(D749+1,C:C,0)+10),0))</f>
        <v>42382</v>
      </c>
      <c r="F749" s="13">
        <f>INDEX(C:C,MATCH(E749,C:C,0)+MATCH(1,INDEX(A:A,MATCH(E749+1,C:C,0)):INDEX(A:A,MATCH(E749+1,C:C,0)+10),0))</f>
        <v>42383</v>
      </c>
      <c r="G749" s="13">
        <f>INDEX(C:C,MATCH(F749,C:C,0)+MATCH(1,INDEX(A:A,MATCH(F749+1,C:C,0)):INDEX(A:A,MATCH(F749+1,C:C,0)+10),0))</f>
        <v>42384</v>
      </c>
    </row>
    <row r="750" spans="1:7" x14ac:dyDescent="0.25">
      <c r="A750" s="175">
        <v>1</v>
      </c>
      <c r="B750" s="175">
        <v>20160113</v>
      </c>
      <c r="C750" s="176">
        <v>42382</v>
      </c>
      <c r="D750" s="13">
        <f>INDEX(C:C,ROW(A749)+MATCH(1,INDEX(A:A,ROW(A750)):INDEX(A:A,ROW(A750)+10),0))</f>
        <v>42382</v>
      </c>
      <c r="E750" s="13">
        <f>INDEX(C:C,MATCH(D750,C:C,0)+MATCH(1,INDEX(A:A,MATCH(D750+1,C:C,0)):INDEX(A:A,MATCH(D750+1,C:C,0)+10),0))</f>
        <v>42383</v>
      </c>
      <c r="F750" s="13">
        <f>INDEX(C:C,MATCH(E750,C:C,0)+MATCH(1,INDEX(A:A,MATCH(E750+1,C:C,0)):INDEX(A:A,MATCH(E750+1,C:C,0)+10),0))</f>
        <v>42384</v>
      </c>
      <c r="G750" s="13">
        <f>INDEX(C:C,MATCH(F750,C:C,0)+MATCH(1,INDEX(A:A,MATCH(F750+1,C:C,0)):INDEX(A:A,MATCH(F750+1,C:C,0)+10),0))</f>
        <v>42387</v>
      </c>
    </row>
    <row r="751" spans="1:7" x14ac:dyDescent="0.25">
      <c r="A751" s="175">
        <v>1</v>
      </c>
      <c r="B751" s="175">
        <v>20160114</v>
      </c>
      <c r="C751" s="176">
        <v>42383</v>
      </c>
      <c r="D751" s="13">
        <f>INDEX(C:C,ROW(A750)+MATCH(1,INDEX(A:A,ROW(A751)):INDEX(A:A,ROW(A751)+10),0))</f>
        <v>42383</v>
      </c>
      <c r="E751" s="13">
        <f>INDEX(C:C,MATCH(D751,C:C,0)+MATCH(1,INDEX(A:A,MATCH(D751+1,C:C,0)):INDEX(A:A,MATCH(D751+1,C:C,0)+10),0))</f>
        <v>42384</v>
      </c>
      <c r="F751" s="13">
        <f>INDEX(C:C,MATCH(E751,C:C,0)+MATCH(1,INDEX(A:A,MATCH(E751+1,C:C,0)):INDEX(A:A,MATCH(E751+1,C:C,0)+10),0))</f>
        <v>42387</v>
      </c>
      <c r="G751" s="13">
        <f>INDEX(C:C,MATCH(F751,C:C,0)+MATCH(1,INDEX(A:A,MATCH(F751+1,C:C,0)):INDEX(A:A,MATCH(F751+1,C:C,0)+10),0))</f>
        <v>42388</v>
      </c>
    </row>
    <row r="752" spans="1:7" x14ac:dyDescent="0.25">
      <c r="A752" s="175">
        <v>1</v>
      </c>
      <c r="B752" s="175">
        <v>20160115</v>
      </c>
      <c r="C752" s="176">
        <v>42384</v>
      </c>
      <c r="D752" s="13">
        <f>INDEX(C:C,ROW(A751)+MATCH(1,INDEX(A:A,ROW(A752)):INDEX(A:A,ROW(A752)+10),0))</f>
        <v>42384</v>
      </c>
      <c r="E752" s="13">
        <f>INDEX(C:C,MATCH(D752,C:C,0)+MATCH(1,INDEX(A:A,MATCH(D752+1,C:C,0)):INDEX(A:A,MATCH(D752+1,C:C,0)+10),0))</f>
        <v>42387</v>
      </c>
      <c r="F752" s="13">
        <f>INDEX(C:C,MATCH(E752,C:C,0)+MATCH(1,INDEX(A:A,MATCH(E752+1,C:C,0)):INDEX(A:A,MATCH(E752+1,C:C,0)+10),0))</f>
        <v>42388</v>
      </c>
      <c r="G752" s="13">
        <f>INDEX(C:C,MATCH(F752,C:C,0)+MATCH(1,INDEX(A:A,MATCH(F752+1,C:C,0)):INDEX(A:A,MATCH(F752+1,C:C,0)+10),0))</f>
        <v>42389</v>
      </c>
    </row>
    <row r="753" spans="1:7" x14ac:dyDescent="0.25">
      <c r="A753" s="175">
        <v>0</v>
      </c>
      <c r="B753" s="175">
        <v>20160116</v>
      </c>
      <c r="C753" s="176">
        <v>42385</v>
      </c>
      <c r="D753" s="13">
        <f>INDEX(C:C,ROW(A752)+MATCH(1,INDEX(A:A,ROW(A753)):INDEX(A:A,ROW(A753)+10),0))</f>
        <v>42387</v>
      </c>
      <c r="E753" s="13">
        <f>INDEX(C:C,MATCH(D753,C:C,0)+MATCH(1,INDEX(A:A,MATCH(D753+1,C:C,0)):INDEX(A:A,MATCH(D753+1,C:C,0)+10),0))</f>
        <v>42388</v>
      </c>
      <c r="F753" s="13">
        <f>INDEX(C:C,MATCH(E753,C:C,0)+MATCH(1,INDEX(A:A,MATCH(E753+1,C:C,0)):INDEX(A:A,MATCH(E753+1,C:C,0)+10),0))</f>
        <v>42389</v>
      </c>
      <c r="G753" s="13">
        <f>INDEX(C:C,MATCH(F753,C:C,0)+MATCH(1,INDEX(A:A,MATCH(F753+1,C:C,0)):INDEX(A:A,MATCH(F753+1,C:C,0)+10),0))</f>
        <v>42390</v>
      </c>
    </row>
    <row r="754" spans="1:7" x14ac:dyDescent="0.25">
      <c r="A754" s="175">
        <v>0</v>
      </c>
      <c r="B754" s="175">
        <v>20160117</v>
      </c>
      <c r="C754" s="176">
        <v>42386</v>
      </c>
      <c r="D754" s="13">
        <f>INDEX(C:C,ROW(A753)+MATCH(1,INDEX(A:A,ROW(A754)):INDEX(A:A,ROW(A754)+10),0))</f>
        <v>42387</v>
      </c>
      <c r="E754" s="13">
        <f>INDEX(C:C,MATCH(D754,C:C,0)+MATCH(1,INDEX(A:A,MATCH(D754+1,C:C,0)):INDEX(A:A,MATCH(D754+1,C:C,0)+10),0))</f>
        <v>42388</v>
      </c>
      <c r="F754" s="13">
        <f>INDEX(C:C,MATCH(E754,C:C,0)+MATCH(1,INDEX(A:A,MATCH(E754+1,C:C,0)):INDEX(A:A,MATCH(E754+1,C:C,0)+10),0))</f>
        <v>42389</v>
      </c>
      <c r="G754" s="13">
        <f>INDEX(C:C,MATCH(F754,C:C,0)+MATCH(1,INDEX(A:A,MATCH(F754+1,C:C,0)):INDEX(A:A,MATCH(F754+1,C:C,0)+10),0))</f>
        <v>42390</v>
      </c>
    </row>
    <row r="755" spans="1:7" x14ac:dyDescent="0.25">
      <c r="A755" s="175">
        <v>1</v>
      </c>
      <c r="B755" s="175">
        <v>20160118</v>
      </c>
      <c r="C755" s="176">
        <v>42387</v>
      </c>
      <c r="D755" s="13">
        <f>INDEX(C:C,ROW(A754)+MATCH(1,INDEX(A:A,ROW(A755)):INDEX(A:A,ROW(A755)+10),0))</f>
        <v>42387</v>
      </c>
      <c r="E755" s="13">
        <f>INDEX(C:C,MATCH(D755,C:C,0)+MATCH(1,INDEX(A:A,MATCH(D755+1,C:C,0)):INDEX(A:A,MATCH(D755+1,C:C,0)+10),0))</f>
        <v>42388</v>
      </c>
      <c r="F755" s="13">
        <f>INDEX(C:C,MATCH(E755,C:C,0)+MATCH(1,INDEX(A:A,MATCH(E755+1,C:C,0)):INDEX(A:A,MATCH(E755+1,C:C,0)+10),0))</f>
        <v>42389</v>
      </c>
      <c r="G755" s="13">
        <f>INDEX(C:C,MATCH(F755,C:C,0)+MATCH(1,INDEX(A:A,MATCH(F755+1,C:C,0)):INDEX(A:A,MATCH(F755+1,C:C,0)+10),0))</f>
        <v>42390</v>
      </c>
    </row>
    <row r="756" spans="1:7" x14ac:dyDescent="0.25">
      <c r="A756" s="175">
        <v>1</v>
      </c>
      <c r="B756" s="175">
        <v>20160119</v>
      </c>
      <c r="C756" s="176">
        <v>42388</v>
      </c>
      <c r="D756" s="13">
        <f>INDEX(C:C,ROW(A755)+MATCH(1,INDEX(A:A,ROW(A756)):INDEX(A:A,ROW(A756)+10),0))</f>
        <v>42388</v>
      </c>
      <c r="E756" s="13">
        <f>INDEX(C:C,MATCH(D756,C:C,0)+MATCH(1,INDEX(A:A,MATCH(D756+1,C:C,0)):INDEX(A:A,MATCH(D756+1,C:C,0)+10),0))</f>
        <v>42389</v>
      </c>
      <c r="F756" s="13">
        <f>INDEX(C:C,MATCH(E756,C:C,0)+MATCH(1,INDEX(A:A,MATCH(E756+1,C:C,0)):INDEX(A:A,MATCH(E756+1,C:C,0)+10),0))</f>
        <v>42390</v>
      </c>
      <c r="G756" s="13">
        <f>INDEX(C:C,MATCH(F756,C:C,0)+MATCH(1,INDEX(A:A,MATCH(F756+1,C:C,0)):INDEX(A:A,MATCH(F756+1,C:C,0)+10),0))</f>
        <v>42391</v>
      </c>
    </row>
    <row r="757" spans="1:7" x14ac:dyDescent="0.25">
      <c r="A757" s="175">
        <v>1</v>
      </c>
      <c r="B757" s="175">
        <v>20160120</v>
      </c>
      <c r="C757" s="176">
        <v>42389</v>
      </c>
      <c r="D757" s="13">
        <f>INDEX(C:C,ROW(A756)+MATCH(1,INDEX(A:A,ROW(A757)):INDEX(A:A,ROW(A757)+10),0))</f>
        <v>42389</v>
      </c>
      <c r="E757" s="13">
        <f>INDEX(C:C,MATCH(D757,C:C,0)+MATCH(1,INDEX(A:A,MATCH(D757+1,C:C,0)):INDEX(A:A,MATCH(D757+1,C:C,0)+10),0))</f>
        <v>42390</v>
      </c>
      <c r="F757" s="13">
        <f>INDEX(C:C,MATCH(E757,C:C,0)+MATCH(1,INDEX(A:A,MATCH(E757+1,C:C,0)):INDEX(A:A,MATCH(E757+1,C:C,0)+10),0))</f>
        <v>42391</v>
      </c>
      <c r="G757" s="13">
        <f>INDEX(C:C,MATCH(F757,C:C,0)+MATCH(1,INDEX(A:A,MATCH(F757+1,C:C,0)):INDEX(A:A,MATCH(F757+1,C:C,0)+10),0))</f>
        <v>42394</v>
      </c>
    </row>
    <row r="758" spans="1:7" x14ac:dyDescent="0.25">
      <c r="A758" s="175">
        <v>1</v>
      </c>
      <c r="B758" s="175">
        <v>20160121</v>
      </c>
      <c r="C758" s="176">
        <v>42390</v>
      </c>
      <c r="D758" s="13">
        <f>INDEX(C:C,ROW(A757)+MATCH(1,INDEX(A:A,ROW(A758)):INDEX(A:A,ROW(A758)+10),0))</f>
        <v>42390</v>
      </c>
      <c r="E758" s="13">
        <f>INDEX(C:C,MATCH(D758,C:C,0)+MATCH(1,INDEX(A:A,MATCH(D758+1,C:C,0)):INDEX(A:A,MATCH(D758+1,C:C,0)+10),0))</f>
        <v>42391</v>
      </c>
      <c r="F758" s="13">
        <f>INDEX(C:C,MATCH(E758,C:C,0)+MATCH(1,INDEX(A:A,MATCH(E758+1,C:C,0)):INDEX(A:A,MATCH(E758+1,C:C,0)+10),0))</f>
        <v>42394</v>
      </c>
      <c r="G758" s="13">
        <f>INDEX(C:C,MATCH(F758,C:C,0)+MATCH(1,INDEX(A:A,MATCH(F758+1,C:C,0)):INDEX(A:A,MATCH(F758+1,C:C,0)+10),0))</f>
        <v>42395</v>
      </c>
    </row>
    <row r="759" spans="1:7" x14ac:dyDescent="0.25">
      <c r="A759" s="175">
        <v>1</v>
      </c>
      <c r="B759" s="175">
        <v>20160122</v>
      </c>
      <c r="C759" s="176">
        <v>42391</v>
      </c>
      <c r="D759" s="13">
        <f>INDEX(C:C,ROW(A758)+MATCH(1,INDEX(A:A,ROW(A759)):INDEX(A:A,ROW(A759)+10),0))</f>
        <v>42391</v>
      </c>
      <c r="E759" s="13">
        <f>INDEX(C:C,MATCH(D759,C:C,0)+MATCH(1,INDEX(A:A,MATCH(D759+1,C:C,0)):INDEX(A:A,MATCH(D759+1,C:C,0)+10),0))</f>
        <v>42394</v>
      </c>
      <c r="F759" s="13">
        <f>INDEX(C:C,MATCH(E759,C:C,0)+MATCH(1,INDEX(A:A,MATCH(E759+1,C:C,0)):INDEX(A:A,MATCH(E759+1,C:C,0)+10),0))</f>
        <v>42395</v>
      </c>
      <c r="G759" s="13">
        <f>INDEX(C:C,MATCH(F759,C:C,0)+MATCH(1,INDEX(A:A,MATCH(F759+1,C:C,0)):INDEX(A:A,MATCH(F759+1,C:C,0)+10),0))</f>
        <v>42396</v>
      </c>
    </row>
    <row r="760" spans="1:7" x14ac:dyDescent="0.25">
      <c r="A760" s="175">
        <v>0</v>
      </c>
      <c r="B760" s="175">
        <v>20160123</v>
      </c>
      <c r="C760" s="176">
        <v>42392</v>
      </c>
      <c r="D760" s="13">
        <f>INDEX(C:C,ROW(A759)+MATCH(1,INDEX(A:A,ROW(A760)):INDEX(A:A,ROW(A760)+10),0))</f>
        <v>42394</v>
      </c>
      <c r="E760" s="13">
        <f>INDEX(C:C,MATCH(D760,C:C,0)+MATCH(1,INDEX(A:A,MATCH(D760+1,C:C,0)):INDEX(A:A,MATCH(D760+1,C:C,0)+10),0))</f>
        <v>42395</v>
      </c>
      <c r="F760" s="13">
        <f>INDEX(C:C,MATCH(E760,C:C,0)+MATCH(1,INDEX(A:A,MATCH(E760+1,C:C,0)):INDEX(A:A,MATCH(E760+1,C:C,0)+10),0))</f>
        <v>42396</v>
      </c>
      <c r="G760" s="13">
        <f>INDEX(C:C,MATCH(F760,C:C,0)+MATCH(1,INDEX(A:A,MATCH(F760+1,C:C,0)):INDEX(A:A,MATCH(F760+1,C:C,0)+10),0))</f>
        <v>42397</v>
      </c>
    </row>
    <row r="761" spans="1:7" x14ac:dyDescent="0.25">
      <c r="A761" s="175">
        <v>0</v>
      </c>
      <c r="B761" s="175">
        <v>20160124</v>
      </c>
      <c r="C761" s="176">
        <v>42393</v>
      </c>
      <c r="D761" s="13">
        <f>INDEX(C:C,ROW(A760)+MATCH(1,INDEX(A:A,ROW(A761)):INDEX(A:A,ROW(A761)+10),0))</f>
        <v>42394</v>
      </c>
      <c r="E761" s="13">
        <f>INDEX(C:C,MATCH(D761,C:C,0)+MATCH(1,INDEX(A:A,MATCH(D761+1,C:C,0)):INDEX(A:A,MATCH(D761+1,C:C,0)+10),0))</f>
        <v>42395</v>
      </c>
      <c r="F761" s="13">
        <f>INDEX(C:C,MATCH(E761,C:C,0)+MATCH(1,INDEX(A:A,MATCH(E761+1,C:C,0)):INDEX(A:A,MATCH(E761+1,C:C,0)+10),0))</f>
        <v>42396</v>
      </c>
      <c r="G761" s="13">
        <f>INDEX(C:C,MATCH(F761,C:C,0)+MATCH(1,INDEX(A:A,MATCH(F761+1,C:C,0)):INDEX(A:A,MATCH(F761+1,C:C,0)+10),0))</f>
        <v>42397</v>
      </c>
    </row>
    <row r="762" spans="1:7" x14ac:dyDescent="0.25">
      <c r="A762" s="175">
        <v>1</v>
      </c>
      <c r="B762" s="175">
        <v>20160125</v>
      </c>
      <c r="C762" s="176">
        <v>42394</v>
      </c>
      <c r="D762" s="13">
        <f>INDEX(C:C,ROW(A761)+MATCH(1,INDEX(A:A,ROW(A762)):INDEX(A:A,ROW(A762)+10),0))</f>
        <v>42394</v>
      </c>
      <c r="E762" s="13">
        <f>INDEX(C:C,MATCH(D762,C:C,0)+MATCH(1,INDEX(A:A,MATCH(D762+1,C:C,0)):INDEX(A:A,MATCH(D762+1,C:C,0)+10),0))</f>
        <v>42395</v>
      </c>
      <c r="F762" s="13">
        <f>INDEX(C:C,MATCH(E762,C:C,0)+MATCH(1,INDEX(A:A,MATCH(E762+1,C:C,0)):INDEX(A:A,MATCH(E762+1,C:C,0)+10),0))</f>
        <v>42396</v>
      </c>
      <c r="G762" s="13">
        <f>INDEX(C:C,MATCH(F762,C:C,0)+MATCH(1,INDEX(A:A,MATCH(F762+1,C:C,0)):INDEX(A:A,MATCH(F762+1,C:C,0)+10),0))</f>
        <v>42397</v>
      </c>
    </row>
    <row r="763" spans="1:7" x14ac:dyDescent="0.25">
      <c r="A763" s="175">
        <v>1</v>
      </c>
      <c r="B763" s="175">
        <v>20160126</v>
      </c>
      <c r="C763" s="176">
        <v>42395</v>
      </c>
      <c r="D763" s="13">
        <f>INDEX(C:C,ROW(A762)+MATCH(1,INDEX(A:A,ROW(A763)):INDEX(A:A,ROW(A763)+10),0))</f>
        <v>42395</v>
      </c>
      <c r="E763" s="13">
        <f>INDEX(C:C,MATCH(D763,C:C,0)+MATCH(1,INDEX(A:A,MATCH(D763+1,C:C,0)):INDEX(A:A,MATCH(D763+1,C:C,0)+10),0))</f>
        <v>42396</v>
      </c>
      <c r="F763" s="13">
        <f>INDEX(C:C,MATCH(E763,C:C,0)+MATCH(1,INDEX(A:A,MATCH(E763+1,C:C,0)):INDEX(A:A,MATCH(E763+1,C:C,0)+10),0))</f>
        <v>42397</v>
      </c>
      <c r="G763" s="13">
        <f>INDEX(C:C,MATCH(F763,C:C,0)+MATCH(1,INDEX(A:A,MATCH(F763+1,C:C,0)):INDEX(A:A,MATCH(F763+1,C:C,0)+10),0))</f>
        <v>42398</v>
      </c>
    </row>
    <row r="764" spans="1:7" x14ac:dyDescent="0.25">
      <c r="A764" s="175">
        <v>1</v>
      </c>
      <c r="B764" s="175">
        <v>20160127</v>
      </c>
      <c r="C764" s="176">
        <v>42396</v>
      </c>
      <c r="D764" s="13">
        <f>INDEX(C:C,ROW(A763)+MATCH(1,INDEX(A:A,ROW(A764)):INDEX(A:A,ROW(A764)+10),0))</f>
        <v>42396</v>
      </c>
      <c r="E764" s="13">
        <f>INDEX(C:C,MATCH(D764,C:C,0)+MATCH(1,INDEX(A:A,MATCH(D764+1,C:C,0)):INDEX(A:A,MATCH(D764+1,C:C,0)+10),0))</f>
        <v>42397</v>
      </c>
      <c r="F764" s="13">
        <f>INDEX(C:C,MATCH(E764,C:C,0)+MATCH(1,INDEX(A:A,MATCH(E764+1,C:C,0)):INDEX(A:A,MATCH(E764+1,C:C,0)+10),0))</f>
        <v>42398</v>
      </c>
      <c r="G764" s="13">
        <f>INDEX(C:C,MATCH(F764,C:C,0)+MATCH(1,INDEX(A:A,MATCH(F764+1,C:C,0)):INDEX(A:A,MATCH(F764+1,C:C,0)+10),0))</f>
        <v>42401</v>
      </c>
    </row>
    <row r="765" spans="1:7" x14ac:dyDescent="0.25">
      <c r="A765" s="175">
        <v>1</v>
      </c>
      <c r="B765" s="175">
        <v>20160128</v>
      </c>
      <c r="C765" s="176">
        <v>42397</v>
      </c>
      <c r="D765" s="13">
        <f>INDEX(C:C,ROW(A764)+MATCH(1,INDEX(A:A,ROW(A765)):INDEX(A:A,ROW(A765)+10),0))</f>
        <v>42397</v>
      </c>
      <c r="E765" s="13">
        <f>INDEX(C:C,MATCH(D765,C:C,0)+MATCH(1,INDEX(A:A,MATCH(D765+1,C:C,0)):INDEX(A:A,MATCH(D765+1,C:C,0)+10),0))</f>
        <v>42398</v>
      </c>
      <c r="F765" s="13">
        <f>INDEX(C:C,MATCH(E765,C:C,0)+MATCH(1,INDEX(A:A,MATCH(E765+1,C:C,0)):INDEX(A:A,MATCH(E765+1,C:C,0)+10),0))</f>
        <v>42401</v>
      </c>
      <c r="G765" s="13">
        <f>INDEX(C:C,MATCH(F765,C:C,0)+MATCH(1,INDEX(A:A,MATCH(F765+1,C:C,0)):INDEX(A:A,MATCH(F765+1,C:C,0)+10),0))</f>
        <v>42402</v>
      </c>
    </row>
    <row r="766" spans="1:7" x14ac:dyDescent="0.25">
      <c r="A766" s="175">
        <v>1</v>
      </c>
      <c r="B766" s="175">
        <v>20160129</v>
      </c>
      <c r="C766" s="176">
        <v>42398</v>
      </c>
      <c r="D766" s="13">
        <f>INDEX(C:C,ROW(A765)+MATCH(1,INDEX(A:A,ROW(A766)):INDEX(A:A,ROW(A766)+10),0))</f>
        <v>42398</v>
      </c>
      <c r="E766" s="13">
        <f>INDEX(C:C,MATCH(D766,C:C,0)+MATCH(1,INDEX(A:A,MATCH(D766+1,C:C,0)):INDEX(A:A,MATCH(D766+1,C:C,0)+10),0))</f>
        <v>42401</v>
      </c>
      <c r="F766" s="13">
        <f>INDEX(C:C,MATCH(E766,C:C,0)+MATCH(1,INDEX(A:A,MATCH(E766+1,C:C,0)):INDEX(A:A,MATCH(E766+1,C:C,0)+10),0))</f>
        <v>42402</v>
      </c>
      <c r="G766" s="13">
        <f>INDEX(C:C,MATCH(F766,C:C,0)+MATCH(1,INDEX(A:A,MATCH(F766+1,C:C,0)):INDEX(A:A,MATCH(F766+1,C:C,0)+10),0))</f>
        <v>42403</v>
      </c>
    </row>
    <row r="767" spans="1:7" x14ac:dyDescent="0.25">
      <c r="A767" s="175">
        <v>0</v>
      </c>
      <c r="B767" s="175">
        <v>20160130</v>
      </c>
      <c r="C767" s="176">
        <v>42399</v>
      </c>
      <c r="D767" s="13">
        <f>INDEX(C:C,ROW(A766)+MATCH(1,INDEX(A:A,ROW(A767)):INDEX(A:A,ROW(A767)+10),0))</f>
        <v>42401</v>
      </c>
      <c r="E767" s="13">
        <f>INDEX(C:C,MATCH(D767,C:C,0)+MATCH(1,INDEX(A:A,MATCH(D767+1,C:C,0)):INDEX(A:A,MATCH(D767+1,C:C,0)+10),0))</f>
        <v>42402</v>
      </c>
      <c r="F767" s="13">
        <f>INDEX(C:C,MATCH(E767,C:C,0)+MATCH(1,INDEX(A:A,MATCH(E767+1,C:C,0)):INDEX(A:A,MATCH(E767+1,C:C,0)+10),0))</f>
        <v>42403</v>
      </c>
      <c r="G767" s="13">
        <f>INDEX(C:C,MATCH(F767,C:C,0)+MATCH(1,INDEX(A:A,MATCH(F767+1,C:C,0)):INDEX(A:A,MATCH(F767+1,C:C,0)+10),0))</f>
        <v>42404</v>
      </c>
    </row>
    <row r="768" spans="1:7" x14ac:dyDescent="0.25">
      <c r="A768" s="175">
        <v>0</v>
      </c>
      <c r="B768" s="175">
        <v>20160131</v>
      </c>
      <c r="C768" s="176">
        <v>42400</v>
      </c>
      <c r="D768" s="13">
        <f>INDEX(C:C,ROW(A767)+MATCH(1,INDEX(A:A,ROW(A768)):INDEX(A:A,ROW(A768)+10),0))</f>
        <v>42401</v>
      </c>
      <c r="E768" s="13">
        <f>INDEX(C:C,MATCH(D768,C:C,0)+MATCH(1,INDEX(A:A,MATCH(D768+1,C:C,0)):INDEX(A:A,MATCH(D768+1,C:C,0)+10),0))</f>
        <v>42402</v>
      </c>
      <c r="F768" s="13">
        <f>INDEX(C:C,MATCH(E768,C:C,0)+MATCH(1,INDEX(A:A,MATCH(E768+1,C:C,0)):INDEX(A:A,MATCH(E768+1,C:C,0)+10),0))</f>
        <v>42403</v>
      </c>
      <c r="G768" s="13">
        <f>INDEX(C:C,MATCH(F768,C:C,0)+MATCH(1,INDEX(A:A,MATCH(F768+1,C:C,0)):INDEX(A:A,MATCH(F768+1,C:C,0)+10),0))</f>
        <v>42404</v>
      </c>
    </row>
    <row r="769" spans="1:7" x14ac:dyDescent="0.25">
      <c r="A769" s="175">
        <v>1</v>
      </c>
      <c r="B769" s="175">
        <v>20160201</v>
      </c>
      <c r="C769" s="176">
        <v>42401</v>
      </c>
      <c r="D769" s="13">
        <f>INDEX(C:C,ROW(A768)+MATCH(1,INDEX(A:A,ROW(A769)):INDEX(A:A,ROW(A769)+10),0))</f>
        <v>42401</v>
      </c>
      <c r="E769" s="13">
        <f>INDEX(C:C,MATCH(D769,C:C,0)+MATCH(1,INDEX(A:A,MATCH(D769+1,C:C,0)):INDEX(A:A,MATCH(D769+1,C:C,0)+10),0))</f>
        <v>42402</v>
      </c>
      <c r="F769" s="13">
        <f>INDEX(C:C,MATCH(E769,C:C,0)+MATCH(1,INDEX(A:A,MATCH(E769+1,C:C,0)):INDEX(A:A,MATCH(E769+1,C:C,0)+10),0))</f>
        <v>42403</v>
      </c>
      <c r="G769" s="13">
        <f>INDEX(C:C,MATCH(F769,C:C,0)+MATCH(1,INDEX(A:A,MATCH(F769+1,C:C,0)):INDEX(A:A,MATCH(F769+1,C:C,0)+10),0))</f>
        <v>42404</v>
      </c>
    </row>
    <row r="770" spans="1:7" x14ac:dyDescent="0.25">
      <c r="A770" s="175">
        <v>1</v>
      </c>
      <c r="B770" s="175">
        <v>20160202</v>
      </c>
      <c r="C770" s="176">
        <v>42402</v>
      </c>
      <c r="D770" s="13">
        <f>INDEX(C:C,ROW(A769)+MATCH(1,INDEX(A:A,ROW(A770)):INDEX(A:A,ROW(A770)+10),0))</f>
        <v>42402</v>
      </c>
      <c r="E770" s="13">
        <f>INDEX(C:C,MATCH(D770,C:C,0)+MATCH(1,INDEX(A:A,MATCH(D770+1,C:C,0)):INDEX(A:A,MATCH(D770+1,C:C,0)+10),0))</f>
        <v>42403</v>
      </c>
      <c r="F770" s="13">
        <f>INDEX(C:C,MATCH(E770,C:C,0)+MATCH(1,INDEX(A:A,MATCH(E770+1,C:C,0)):INDEX(A:A,MATCH(E770+1,C:C,0)+10),0))</f>
        <v>42404</v>
      </c>
      <c r="G770" s="13">
        <f>INDEX(C:C,MATCH(F770,C:C,0)+MATCH(1,INDEX(A:A,MATCH(F770+1,C:C,0)):INDEX(A:A,MATCH(F770+1,C:C,0)+10),0))</f>
        <v>42405</v>
      </c>
    </row>
    <row r="771" spans="1:7" x14ac:dyDescent="0.25">
      <c r="A771" s="175">
        <v>1</v>
      </c>
      <c r="B771" s="175">
        <v>20160203</v>
      </c>
      <c r="C771" s="176">
        <v>42403</v>
      </c>
      <c r="D771" s="13">
        <f>INDEX(C:C,ROW(A770)+MATCH(1,INDEX(A:A,ROW(A771)):INDEX(A:A,ROW(A771)+10),0))</f>
        <v>42403</v>
      </c>
      <c r="E771" s="13">
        <f>INDEX(C:C,MATCH(D771,C:C,0)+MATCH(1,INDEX(A:A,MATCH(D771+1,C:C,0)):INDEX(A:A,MATCH(D771+1,C:C,0)+10),0))</f>
        <v>42404</v>
      </c>
      <c r="F771" s="13">
        <f>INDEX(C:C,MATCH(E771,C:C,0)+MATCH(1,INDEX(A:A,MATCH(E771+1,C:C,0)):INDEX(A:A,MATCH(E771+1,C:C,0)+10),0))</f>
        <v>42405</v>
      </c>
      <c r="G771" s="13">
        <f>INDEX(C:C,MATCH(F771,C:C,0)+MATCH(1,INDEX(A:A,MATCH(F771+1,C:C,0)):INDEX(A:A,MATCH(F771+1,C:C,0)+10),0))</f>
        <v>42408</v>
      </c>
    </row>
    <row r="772" spans="1:7" x14ac:dyDescent="0.25">
      <c r="A772" s="175">
        <v>1</v>
      </c>
      <c r="B772" s="175">
        <v>20160204</v>
      </c>
      <c r="C772" s="176">
        <v>42404</v>
      </c>
      <c r="D772" s="13">
        <f>INDEX(C:C,ROW(A771)+MATCH(1,INDEX(A:A,ROW(A772)):INDEX(A:A,ROW(A772)+10),0))</f>
        <v>42404</v>
      </c>
      <c r="E772" s="13">
        <f>INDEX(C:C,MATCH(D772,C:C,0)+MATCH(1,INDEX(A:A,MATCH(D772+1,C:C,0)):INDEX(A:A,MATCH(D772+1,C:C,0)+10),0))</f>
        <v>42405</v>
      </c>
      <c r="F772" s="13">
        <f>INDEX(C:C,MATCH(E772,C:C,0)+MATCH(1,INDEX(A:A,MATCH(E772+1,C:C,0)):INDEX(A:A,MATCH(E772+1,C:C,0)+10),0))</f>
        <v>42408</v>
      </c>
      <c r="G772" s="13">
        <f>INDEX(C:C,MATCH(F772,C:C,0)+MATCH(1,INDEX(A:A,MATCH(F772+1,C:C,0)):INDEX(A:A,MATCH(F772+1,C:C,0)+10),0))</f>
        <v>42409</v>
      </c>
    </row>
    <row r="773" spans="1:7" x14ac:dyDescent="0.25">
      <c r="A773" s="175">
        <v>1</v>
      </c>
      <c r="B773" s="175">
        <v>20160205</v>
      </c>
      <c r="C773" s="176">
        <v>42405</v>
      </c>
      <c r="D773" s="13">
        <f>INDEX(C:C,ROW(A772)+MATCH(1,INDEX(A:A,ROW(A773)):INDEX(A:A,ROW(A773)+10),0))</f>
        <v>42405</v>
      </c>
      <c r="E773" s="13">
        <f>INDEX(C:C,MATCH(D773,C:C,0)+MATCH(1,INDEX(A:A,MATCH(D773+1,C:C,0)):INDEX(A:A,MATCH(D773+1,C:C,0)+10),0))</f>
        <v>42408</v>
      </c>
      <c r="F773" s="13">
        <f>INDEX(C:C,MATCH(E773,C:C,0)+MATCH(1,INDEX(A:A,MATCH(E773+1,C:C,0)):INDEX(A:A,MATCH(E773+1,C:C,0)+10),0))</f>
        <v>42409</v>
      </c>
      <c r="G773" s="13">
        <f>INDEX(C:C,MATCH(F773,C:C,0)+MATCH(1,INDEX(A:A,MATCH(F773+1,C:C,0)):INDEX(A:A,MATCH(F773+1,C:C,0)+10),0))</f>
        <v>42410</v>
      </c>
    </row>
    <row r="774" spans="1:7" x14ac:dyDescent="0.25">
      <c r="A774" s="175">
        <v>0</v>
      </c>
      <c r="B774" s="175">
        <v>20160206</v>
      </c>
      <c r="C774" s="176">
        <v>42406</v>
      </c>
      <c r="D774" s="13">
        <f>INDEX(C:C,ROW(A773)+MATCH(1,INDEX(A:A,ROW(A774)):INDEX(A:A,ROW(A774)+10),0))</f>
        <v>42408</v>
      </c>
      <c r="E774" s="13">
        <f>INDEX(C:C,MATCH(D774,C:C,0)+MATCH(1,INDEX(A:A,MATCH(D774+1,C:C,0)):INDEX(A:A,MATCH(D774+1,C:C,0)+10),0))</f>
        <v>42409</v>
      </c>
      <c r="F774" s="13">
        <f>INDEX(C:C,MATCH(E774,C:C,0)+MATCH(1,INDEX(A:A,MATCH(E774+1,C:C,0)):INDEX(A:A,MATCH(E774+1,C:C,0)+10),0))</f>
        <v>42410</v>
      </c>
      <c r="G774" s="13">
        <f>INDEX(C:C,MATCH(F774,C:C,0)+MATCH(1,INDEX(A:A,MATCH(F774+1,C:C,0)):INDEX(A:A,MATCH(F774+1,C:C,0)+10),0))</f>
        <v>42411</v>
      </c>
    </row>
    <row r="775" spans="1:7" x14ac:dyDescent="0.25">
      <c r="A775" s="175">
        <v>0</v>
      </c>
      <c r="B775" s="175">
        <v>20160207</v>
      </c>
      <c r="C775" s="176">
        <v>42407</v>
      </c>
      <c r="D775" s="13">
        <f>INDEX(C:C,ROW(A774)+MATCH(1,INDEX(A:A,ROW(A775)):INDEX(A:A,ROW(A775)+10),0))</f>
        <v>42408</v>
      </c>
      <c r="E775" s="13">
        <f>INDEX(C:C,MATCH(D775,C:C,0)+MATCH(1,INDEX(A:A,MATCH(D775+1,C:C,0)):INDEX(A:A,MATCH(D775+1,C:C,0)+10),0))</f>
        <v>42409</v>
      </c>
      <c r="F775" s="13">
        <f>INDEX(C:C,MATCH(E775,C:C,0)+MATCH(1,INDEX(A:A,MATCH(E775+1,C:C,0)):INDEX(A:A,MATCH(E775+1,C:C,0)+10),0))</f>
        <v>42410</v>
      </c>
      <c r="G775" s="13">
        <f>INDEX(C:C,MATCH(F775,C:C,0)+MATCH(1,INDEX(A:A,MATCH(F775+1,C:C,0)):INDEX(A:A,MATCH(F775+1,C:C,0)+10),0))</f>
        <v>42411</v>
      </c>
    </row>
    <row r="776" spans="1:7" x14ac:dyDescent="0.25">
      <c r="A776" s="175">
        <v>1</v>
      </c>
      <c r="B776" s="175">
        <v>20160208</v>
      </c>
      <c r="C776" s="176">
        <v>42408</v>
      </c>
      <c r="D776" s="13">
        <f>INDEX(C:C,ROW(A775)+MATCH(1,INDEX(A:A,ROW(A776)):INDEX(A:A,ROW(A776)+10),0))</f>
        <v>42408</v>
      </c>
      <c r="E776" s="13">
        <f>INDEX(C:C,MATCH(D776,C:C,0)+MATCH(1,INDEX(A:A,MATCH(D776+1,C:C,0)):INDEX(A:A,MATCH(D776+1,C:C,0)+10),0))</f>
        <v>42409</v>
      </c>
      <c r="F776" s="13">
        <f>INDEX(C:C,MATCH(E776,C:C,0)+MATCH(1,INDEX(A:A,MATCH(E776+1,C:C,0)):INDEX(A:A,MATCH(E776+1,C:C,0)+10),0))</f>
        <v>42410</v>
      </c>
      <c r="G776" s="13">
        <f>INDEX(C:C,MATCH(F776,C:C,0)+MATCH(1,INDEX(A:A,MATCH(F776+1,C:C,0)):INDEX(A:A,MATCH(F776+1,C:C,0)+10),0))</f>
        <v>42411</v>
      </c>
    </row>
    <row r="777" spans="1:7" x14ac:dyDescent="0.25">
      <c r="A777" s="175">
        <v>1</v>
      </c>
      <c r="B777" s="175">
        <v>20160209</v>
      </c>
      <c r="C777" s="176">
        <v>42409</v>
      </c>
      <c r="D777" s="13">
        <f>INDEX(C:C,ROW(A776)+MATCH(1,INDEX(A:A,ROW(A777)):INDEX(A:A,ROW(A777)+10),0))</f>
        <v>42409</v>
      </c>
      <c r="E777" s="13">
        <f>INDEX(C:C,MATCH(D777,C:C,0)+MATCH(1,INDEX(A:A,MATCH(D777+1,C:C,0)):INDEX(A:A,MATCH(D777+1,C:C,0)+10),0))</f>
        <v>42410</v>
      </c>
      <c r="F777" s="13">
        <f>INDEX(C:C,MATCH(E777,C:C,0)+MATCH(1,INDEX(A:A,MATCH(E777+1,C:C,0)):INDEX(A:A,MATCH(E777+1,C:C,0)+10),0))</f>
        <v>42411</v>
      </c>
      <c r="G777" s="13">
        <f>INDEX(C:C,MATCH(F777,C:C,0)+MATCH(1,INDEX(A:A,MATCH(F777+1,C:C,0)):INDEX(A:A,MATCH(F777+1,C:C,0)+10),0))</f>
        <v>42412</v>
      </c>
    </row>
    <row r="778" spans="1:7" x14ac:dyDescent="0.25">
      <c r="A778" s="175">
        <v>1</v>
      </c>
      <c r="B778" s="175">
        <v>20160210</v>
      </c>
      <c r="C778" s="176">
        <v>42410</v>
      </c>
      <c r="D778" s="13">
        <f>INDEX(C:C,ROW(A777)+MATCH(1,INDEX(A:A,ROW(A778)):INDEX(A:A,ROW(A778)+10),0))</f>
        <v>42410</v>
      </c>
      <c r="E778" s="13">
        <f>INDEX(C:C,MATCH(D778,C:C,0)+MATCH(1,INDEX(A:A,MATCH(D778+1,C:C,0)):INDEX(A:A,MATCH(D778+1,C:C,0)+10),0))</f>
        <v>42411</v>
      </c>
      <c r="F778" s="13">
        <f>INDEX(C:C,MATCH(E778,C:C,0)+MATCH(1,INDEX(A:A,MATCH(E778+1,C:C,0)):INDEX(A:A,MATCH(E778+1,C:C,0)+10),0))</f>
        <v>42412</v>
      </c>
      <c r="G778" s="13">
        <f>INDEX(C:C,MATCH(F778,C:C,0)+MATCH(1,INDEX(A:A,MATCH(F778+1,C:C,0)):INDEX(A:A,MATCH(F778+1,C:C,0)+10),0))</f>
        <v>42415</v>
      </c>
    </row>
    <row r="779" spans="1:7" x14ac:dyDescent="0.25">
      <c r="A779" s="175">
        <v>1</v>
      </c>
      <c r="B779" s="175">
        <v>20160211</v>
      </c>
      <c r="C779" s="176">
        <v>42411</v>
      </c>
      <c r="D779" s="13">
        <f>INDEX(C:C,ROW(A778)+MATCH(1,INDEX(A:A,ROW(A779)):INDEX(A:A,ROW(A779)+10),0))</f>
        <v>42411</v>
      </c>
      <c r="E779" s="13">
        <f>INDEX(C:C,MATCH(D779,C:C,0)+MATCH(1,INDEX(A:A,MATCH(D779+1,C:C,0)):INDEX(A:A,MATCH(D779+1,C:C,0)+10),0))</f>
        <v>42412</v>
      </c>
      <c r="F779" s="13">
        <f>INDEX(C:C,MATCH(E779,C:C,0)+MATCH(1,INDEX(A:A,MATCH(E779+1,C:C,0)):INDEX(A:A,MATCH(E779+1,C:C,0)+10),0))</f>
        <v>42415</v>
      </c>
      <c r="G779" s="13">
        <f>INDEX(C:C,MATCH(F779,C:C,0)+MATCH(1,INDEX(A:A,MATCH(F779+1,C:C,0)):INDEX(A:A,MATCH(F779+1,C:C,0)+10),0))</f>
        <v>42416</v>
      </c>
    </row>
    <row r="780" spans="1:7" x14ac:dyDescent="0.25">
      <c r="A780" s="175">
        <v>1</v>
      </c>
      <c r="B780" s="175">
        <v>20160212</v>
      </c>
      <c r="C780" s="176">
        <v>42412</v>
      </c>
      <c r="D780" s="13">
        <f>INDEX(C:C,ROW(A779)+MATCH(1,INDEX(A:A,ROW(A780)):INDEX(A:A,ROW(A780)+10),0))</f>
        <v>42412</v>
      </c>
      <c r="E780" s="13">
        <f>INDEX(C:C,MATCH(D780,C:C,0)+MATCH(1,INDEX(A:A,MATCH(D780+1,C:C,0)):INDEX(A:A,MATCH(D780+1,C:C,0)+10),0))</f>
        <v>42415</v>
      </c>
      <c r="F780" s="13">
        <f>INDEX(C:C,MATCH(E780,C:C,0)+MATCH(1,INDEX(A:A,MATCH(E780+1,C:C,0)):INDEX(A:A,MATCH(E780+1,C:C,0)+10),0))</f>
        <v>42416</v>
      </c>
      <c r="G780" s="13">
        <f>INDEX(C:C,MATCH(F780,C:C,0)+MATCH(1,INDEX(A:A,MATCH(F780+1,C:C,0)):INDEX(A:A,MATCH(F780+1,C:C,0)+10),0))</f>
        <v>42417</v>
      </c>
    </row>
    <row r="781" spans="1:7" x14ac:dyDescent="0.25">
      <c r="A781" s="175">
        <v>0</v>
      </c>
      <c r="B781" s="175">
        <v>20160213</v>
      </c>
      <c r="C781" s="176">
        <v>42413</v>
      </c>
      <c r="D781" s="13">
        <f>INDEX(C:C,ROW(A780)+MATCH(1,INDEX(A:A,ROW(A781)):INDEX(A:A,ROW(A781)+10),0))</f>
        <v>42415</v>
      </c>
      <c r="E781" s="13">
        <f>INDEX(C:C,MATCH(D781,C:C,0)+MATCH(1,INDEX(A:A,MATCH(D781+1,C:C,0)):INDEX(A:A,MATCH(D781+1,C:C,0)+10),0))</f>
        <v>42416</v>
      </c>
      <c r="F781" s="13">
        <f>INDEX(C:C,MATCH(E781,C:C,0)+MATCH(1,INDEX(A:A,MATCH(E781+1,C:C,0)):INDEX(A:A,MATCH(E781+1,C:C,0)+10),0))</f>
        <v>42417</v>
      </c>
      <c r="G781" s="13">
        <f>INDEX(C:C,MATCH(F781,C:C,0)+MATCH(1,INDEX(A:A,MATCH(F781+1,C:C,0)):INDEX(A:A,MATCH(F781+1,C:C,0)+10),0))</f>
        <v>42418</v>
      </c>
    </row>
    <row r="782" spans="1:7" x14ac:dyDescent="0.25">
      <c r="A782" s="175">
        <v>0</v>
      </c>
      <c r="B782" s="175">
        <v>20160214</v>
      </c>
      <c r="C782" s="176">
        <v>42414</v>
      </c>
      <c r="D782" s="13">
        <f>INDEX(C:C,ROW(A781)+MATCH(1,INDEX(A:A,ROW(A782)):INDEX(A:A,ROW(A782)+10),0))</f>
        <v>42415</v>
      </c>
      <c r="E782" s="13">
        <f>INDEX(C:C,MATCH(D782,C:C,0)+MATCH(1,INDEX(A:A,MATCH(D782+1,C:C,0)):INDEX(A:A,MATCH(D782+1,C:C,0)+10),0))</f>
        <v>42416</v>
      </c>
      <c r="F782" s="13">
        <f>INDEX(C:C,MATCH(E782,C:C,0)+MATCH(1,INDEX(A:A,MATCH(E782+1,C:C,0)):INDEX(A:A,MATCH(E782+1,C:C,0)+10),0))</f>
        <v>42417</v>
      </c>
      <c r="G782" s="13">
        <f>INDEX(C:C,MATCH(F782,C:C,0)+MATCH(1,INDEX(A:A,MATCH(F782+1,C:C,0)):INDEX(A:A,MATCH(F782+1,C:C,0)+10),0))</f>
        <v>42418</v>
      </c>
    </row>
    <row r="783" spans="1:7" x14ac:dyDescent="0.25">
      <c r="A783" s="175">
        <v>1</v>
      </c>
      <c r="B783" s="175">
        <v>20160215</v>
      </c>
      <c r="C783" s="176">
        <v>42415</v>
      </c>
      <c r="D783" s="13">
        <f>INDEX(C:C,ROW(A782)+MATCH(1,INDEX(A:A,ROW(A783)):INDEX(A:A,ROW(A783)+10),0))</f>
        <v>42415</v>
      </c>
      <c r="E783" s="13">
        <f>INDEX(C:C,MATCH(D783,C:C,0)+MATCH(1,INDEX(A:A,MATCH(D783+1,C:C,0)):INDEX(A:A,MATCH(D783+1,C:C,0)+10),0))</f>
        <v>42416</v>
      </c>
      <c r="F783" s="13">
        <f>INDEX(C:C,MATCH(E783,C:C,0)+MATCH(1,INDEX(A:A,MATCH(E783+1,C:C,0)):INDEX(A:A,MATCH(E783+1,C:C,0)+10),0))</f>
        <v>42417</v>
      </c>
      <c r="G783" s="13">
        <f>INDEX(C:C,MATCH(F783,C:C,0)+MATCH(1,INDEX(A:A,MATCH(F783+1,C:C,0)):INDEX(A:A,MATCH(F783+1,C:C,0)+10),0))</f>
        <v>42418</v>
      </c>
    </row>
    <row r="784" spans="1:7" x14ac:dyDescent="0.25">
      <c r="A784" s="175">
        <v>1</v>
      </c>
      <c r="B784" s="175">
        <v>20160216</v>
      </c>
      <c r="C784" s="176">
        <v>42416</v>
      </c>
      <c r="D784" s="13">
        <f>INDEX(C:C,ROW(A783)+MATCH(1,INDEX(A:A,ROW(A784)):INDEX(A:A,ROW(A784)+10),0))</f>
        <v>42416</v>
      </c>
      <c r="E784" s="13">
        <f>INDEX(C:C,MATCH(D784,C:C,0)+MATCH(1,INDEX(A:A,MATCH(D784+1,C:C,0)):INDEX(A:A,MATCH(D784+1,C:C,0)+10),0))</f>
        <v>42417</v>
      </c>
      <c r="F784" s="13">
        <f>INDEX(C:C,MATCH(E784,C:C,0)+MATCH(1,INDEX(A:A,MATCH(E784+1,C:C,0)):INDEX(A:A,MATCH(E784+1,C:C,0)+10),0))</f>
        <v>42418</v>
      </c>
      <c r="G784" s="13">
        <f>INDEX(C:C,MATCH(F784,C:C,0)+MATCH(1,INDEX(A:A,MATCH(F784+1,C:C,0)):INDEX(A:A,MATCH(F784+1,C:C,0)+10),0))</f>
        <v>42419</v>
      </c>
    </row>
    <row r="785" spans="1:7" x14ac:dyDescent="0.25">
      <c r="A785" s="175">
        <v>1</v>
      </c>
      <c r="B785" s="175">
        <v>20160217</v>
      </c>
      <c r="C785" s="176">
        <v>42417</v>
      </c>
      <c r="D785" s="13">
        <f>INDEX(C:C,ROW(A784)+MATCH(1,INDEX(A:A,ROW(A785)):INDEX(A:A,ROW(A785)+10),0))</f>
        <v>42417</v>
      </c>
      <c r="E785" s="13">
        <f>INDEX(C:C,MATCH(D785,C:C,0)+MATCH(1,INDEX(A:A,MATCH(D785+1,C:C,0)):INDEX(A:A,MATCH(D785+1,C:C,0)+10),0))</f>
        <v>42418</v>
      </c>
      <c r="F785" s="13">
        <f>INDEX(C:C,MATCH(E785,C:C,0)+MATCH(1,INDEX(A:A,MATCH(E785+1,C:C,0)):INDEX(A:A,MATCH(E785+1,C:C,0)+10),0))</f>
        <v>42419</v>
      </c>
      <c r="G785" s="13">
        <f>INDEX(C:C,MATCH(F785,C:C,0)+MATCH(1,INDEX(A:A,MATCH(F785+1,C:C,0)):INDEX(A:A,MATCH(F785+1,C:C,0)+10),0))</f>
        <v>42422</v>
      </c>
    </row>
    <row r="786" spans="1:7" x14ac:dyDescent="0.25">
      <c r="A786" s="175">
        <v>1</v>
      </c>
      <c r="B786" s="175">
        <v>20160218</v>
      </c>
      <c r="C786" s="176">
        <v>42418</v>
      </c>
      <c r="D786" s="13">
        <f>INDEX(C:C,ROW(A785)+MATCH(1,INDEX(A:A,ROW(A786)):INDEX(A:A,ROW(A786)+10),0))</f>
        <v>42418</v>
      </c>
      <c r="E786" s="13">
        <f>INDEX(C:C,MATCH(D786,C:C,0)+MATCH(1,INDEX(A:A,MATCH(D786+1,C:C,0)):INDEX(A:A,MATCH(D786+1,C:C,0)+10),0))</f>
        <v>42419</v>
      </c>
      <c r="F786" s="13">
        <f>INDEX(C:C,MATCH(E786,C:C,0)+MATCH(1,INDEX(A:A,MATCH(E786+1,C:C,0)):INDEX(A:A,MATCH(E786+1,C:C,0)+10),0))</f>
        <v>42422</v>
      </c>
      <c r="G786" s="13">
        <f>INDEX(C:C,MATCH(F786,C:C,0)+MATCH(1,INDEX(A:A,MATCH(F786+1,C:C,0)):INDEX(A:A,MATCH(F786+1,C:C,0)+10),0))</f>
        <v>42423</v>
      </c>
    </row>
    <row r="787" spans="1:7" x14ac:dyDescent="0.25">
      <c r="A787" s="175">
        <v>1</v>
      </c>
      <c r="B787" s="175">
        <v>20160219</v>
      </c>
      <c r="C787" s="176">
        <v>42419</v>
      </c>
      <c r="D787" s="13">
        <f>INDEX(C:C,ROW(A786)+MATCH(1,INDEX(A:A,ROW(A787)):INDEX(A:A,ROW(A787)+10),0))</f>
        <v>42419</v>
      </c>
      <c r="E787" s="13">
        <f>INDEX(C:C,MATCH(D787,C:C,0)+MATCH(1,INDEX(A:A,MATCH(D787+1,C:C,0)):INDEX(A:A,MATCH(D787+1,C:C,0)+10),0))</f>
        <v>42422</v>
      </c>
      <c r="F787" s="13">
        <f>INDEX(C:C,MATCH(E787,C:C,0)+MATCH(1,INDEX(A:A,MATCH(E787+1,C:C,0)):INDEX(A:A,MATCH(E787+1,C:C,0)+10),0))</f>
        <v>42423</v>
      </c>
      <c r="G787" s="13">
        <f>INDEX(C:C,MATCH(F787,C:C,0)+MATCH(1,INDEX(A:A,MATCH(F787+1,C:C,0)):INDEX(A:A,MATCH(F787+1,C:C,0)+10),0))</f>
        <v>42424</v>
      </c>
    </row>
    <row r="788" spans="1:7" x14ac:dyDescent="0.25">
      <c r="A788" s="175">
        <v>0</v>
      </c>
      <c r="B788" s="175">
        <v>20160220</v>
      </c>
      <c r="C788" s="176">
        <v>42420</v>
      </c>
      <c r="D788" s="13">
        <f>INDEX(C:C,ROW(A787)+MATCH(1,INDEX(A:A,ROW(A788)):INDEX(A:A,ROW(A788)+10),0))</f>
        <v>42422</v>
      </c>
      <c r="E788" s="13">
        <f>INDEX(C:C,MATCH(D788,C:C,0)+MATCH(1,INDEX(A:A,MATCH(D788+1,C:C,0)):INDEX(A:A,MATCH(D788+1,C:C,0)+10),0))</f>
        <v>42423</v>
      </c>
      <c r="F788" s="13">
        <f>INDEX(C:C,MATCH(E788,C:C,0)+MATCH(1,INDEX(A:A,MATCH(E788+1,C:C,0)):INDEX(A:A,MATCH(E788+1,C:C,0)+10),0))</f>
        <v>42424</v>
      </c>
      <c r="G788" s="13">
        <f>INDEX(C:C,MATCH(F788,C:C,0)+MATCH(1,INDEX(A:A,MATCH(F788+1,C:C,0)):INDEX(A:A,MATCH(F788+1,C:C,0)+10),0))</f>
        <v>42425</v>
      </c>
    </row>
    <row r="789" spans="1:7" x14ac:dyDescent="0.25">
      <c r="A789" s="175">
        <v>0</v>
      </c>
      <c r="B789" s="175">
        <v>20160221</v>
      </c>
      <c r="C789" s="176">
        <v>42421</v>
      </c>
      <c r="D789" s="13">
        <f>INDEX(C:C,ROW(A788)+MATCH(1,INDEX(A:A,ROW(A789)):INDEX(A:A,ROW(A789)+10),0))</f>
        <v>42422</v>
      </c>
      <c r="E789" s="13">
        <f>INDEX(C:C,MATCH(D789,C:C,0)+MATCH(1,INDEX(A:A,MATCH(D789+1,C:C,0)):INDEX(A:A,MATCH(D789+1,C:C,0)+10),0))</f>
        <v>42423</v>
      </c>
      <c r="F789" s="13">
        <f>INDEX(C:C,MATCH(E789,C:C,0)+MATCH(1,INDEX(A:A,MATCH(E789+1,C:C,0)):INDEX(A:A,MATCH(E789+1,C:C,0)+10),0))</f>
        <v>42424</v>
      </c>
      <c r="G789" s="13">
        <f>INDEX(C:C,MATCH(F789,C:C,0)+MATCH(1,INDEX(A:A,MATCH(F789+1,C:C,0)):INDEX(A:A,MATCH(F789+1,C:C,0)+10),0))</f>
        <v>42425</v>
      </c>
    </row>
    <row r="790" spans="1:7" x14ac:dyDescent="0.25">
      <c r="A790" s="175">
        <v>1</v>
      </c>
      <c r="B790" s="175">
        <v>20160222</v>
      </c>
      <c r="C790" s="176">
        <v>42422</v>
      </c>
      <c r="D790" s="13">
        <f>INDEX(C:C,ROW(A789)+MATCH(1,INDEX(A:A,ROW(A790)):INDEX(A:A,ROW(A790)+10),0))</f>
        <v>42422</v>
      </c>
      <c r="E790" s="13">
        <f>INDEX(C:C,MATCH(D790,C:C,0)+MATCH(1,INDEX(A:A,MATCH(D790+1,C:C,0)):INDEX(A:A,MATCH(D790+1,C:C,0)+10),0))</f>
        <v>42423</v>
      </c>
      <c r="F790" s="13">
        <f>INDEX(C:C,MATCH(E790,C:C,0)+MATCH(1,INDEX(A:A,MATCH(E790+1,C:C,0)):INDEX(A:A,MATCH(E790+1,C:C,0)+10),0))</f>
        <v>42424</v>
      </c>
      <c r="G790" s="13">
        <f>INDEX(C:C,MATCH(F790,C:C,0)+MATCH(1,INDEX(A:A,MATCH(F790+1,C:C,0)):INDEX(A:A,MATCH(F790+1,C:C,0)+10),0))</f>
        <v>42425</v>
      </c>
    </row>
    <row r="791" spans="1:7" x14ac:dyDescent="0.25">
      <c r="A791" s="175">
        <v>1</v>
      </c>
      <c r="B791" s="175">
        <v>20160223</v>
      </c>
      <c r="C791" s="176">
        <v>42423</v>
      </c>
      <c r="D791" s="13">
        <f>INDEX(C:C,ROW(A790)+MATCH(1,INDEX(A:A,ROW(A791)):INDEX(A:A,ROW(A791)+10),0))</f>
        <v>42423</v>
      </c>
      <c r="E791" s="13">
        <f>INDEX(C:C,MATCH(D791,C:C,0)+MATCH(1,INDEX(A:A,MATCH(D791+1,C:C,0)):INDEX(A:A,MATCH(D791+1,C:C,0)+10),0))</f>
        <v>42424</v>
      </c>
      <c r="F791" s="13">
        <f>INDEX(C:C,MATCH(E791,C:C,0)+MATCH(1,INDEX(A:A,MATCH(E791+1,C:C,0)):INDEX(A:A,MATCH(E791+1,C:C,0)+10),0))</f>
        <v>42425</v>
      </c>
      <c r="G791" s="13">
        <f>INDEX(C:C,MATCH(F791,C:C,0)+MATCH(1,INDEX(A:A,MATCH(F791+1,C:C,0)):INDEX(A:A,MATCH(F791+1,C:C,0)+10),0))</f>
        <v>42426</v>
      </c>
    </row>
    <row r="792" spans="1:7" x14ac:dyDescent="0.25">
      <c r="A792" s="175">
        <v>1</v>
      </c>
      <c r="B792" s="175">
        <v>20160224</v>
      </c>
      <c r="C792" s="176">
        <v>42424</v>
      </c>
      <c r="D792" s="13">
        <f>INDEX(C:C,ROW(A791)+MATCH(1,INDEX(A:A,ROW(A792)):INDEX(A:A,ROW(A792)+10),0))</f>
        <v>42424</v>
      </c>
      <c r="E792" s="13">
        <f>INDEX(C:C,MATCH(D792,C:C,0)+MATCH(1,INDEX(A:A,MATCH(D792+1,C:C,0)):INDEX(A:A,MATCH(D792+1,C:C,0)+10),0))</f>
        <v>42425</v>
      </c>
      <c r="F792" s="13">
        <f>INDEX(C:C,MATCH(E792,C:C,0)+MATCH(1,INDEX(A:A,MATCH(E792+1,C:C,0)):INDEX(A:A,MATCH(E792+1,C:C,0)+10),0))</f>
        <v>42426</v>
      </c>
      <c r="G792" s="13">
        <f>INDEX(C:C,MATCH(F792,C:C,0)+MATCH(1,INDEX(A:A,MATCH(F792+1,C:C,0)):INDEX(A:A,MATCH(F792+1,C:C,0)+10),0))</f>
        <v>42429</v>
      </c>
    </row>
    <row r="793" spans="1:7" x14ac:dyDescent="0.25">
      <c r="A793" s="175">
        <v>1</v>
      </c>
      <c r="B793" s="175">
        <v>20160225</v>
      </c>
      <c r="C793" s="176">
        <v>42425</v>
      </c>
      <c r="D793" s="13">
        <f>INDEX(C:C,ROW(A792)+MATCH(1,INDEX(A:A,ROW(A793)):INDEX(A:A,ROW(A793)+10),0))</f>
        <v>42425</v>
      </c>
      <c r="E793" s="13">
        <f>INDEX(C:C,MATCH(D793,C:C,0)+MATCH(1,INDEX(A:A,MATCH(D793+1,C:C,0)):INDEX(A:A,MATCH(D793+1,C:C,0)+10),0))</f>
        <v>42426</v>
      </c>
      <c r="F793" s="13">
        <f>INDEX(C:C,MATCH(E793,C:C,0)+MATCH(1,INDEX(A:A,MATCH(E793+1,C:C,0)):INDEX(A:A,MATCH(E793+1,C:C,0)+10),0))</f>
        <v>42429</v>
      </c>
      <c r="G793" s="13">
        <f>INDEX(C:C,MATCH(F793,C:C,0)+MATCH(1,INDEX(A:A,MATCH(F793+1,C:C,0)):INDEX(A:A,MATCH(F793+1,C:C,0)+10),0))</f>
        <v>42430</v>
      </c>
    </row>
    <row r="794" spans="1:7" x14ac:dyDescent="0.25">
      <c r="A794" s="175">
        <v>1</v>
      </c>
      <c r="B794" s="175">
        <v>20160226</v>
      </c>
      <c r="C794" s="176">
        <v>42426</v>
      </c>
      <c r="D794" s="13">
        <f>INDEX(C:C,ROW(A793)+MATCH(1,INDEX(A:A,ROW(A794)):INDEX(A:A,ROW(A794)+10),0))</f>
        <v>42426</v>
      </c>
      <c r="E794" s="13">
        <f>INDEX(C:C,MATCH(D794,C:C,0)+MATCH(1,INDEX(A:A,MATCH(D794+1,C:C,0)):INDEX(A:A,MATCH(D794+1,C:C,0)+10),0))</f>
        <v>42429</v>
      </c>
      <c r="F794" s="13">
        <f>INDEX(C:C,MATCH(E794,C:C,0)+MATCH(1,INDEX(A:A,MATCH(E794+1,C:C,0)):INDEX(A:A,MATCH(E794+1,C:C,0)+10),0))</f>
        <v>42430</v>
      </c>
      <c r="G794" s="13">
        <f>INDEX(C:C,MATCH(F794,C:C,0)+MATCH(1,INDEX(A:A,MATCH(F794+1,C:C,0)):INDEX(A:A,MATCH(F794+1,C:C,0)+10),0))</f>
        <v>42431</v>
      </c>
    </row>
    <row r="795" spans="1:7" x14ac:dyDescent="0.25">
      <c r="A795" s="175">
        <v>0</v>
      </c>
      <c r="B795" s="175">
        <v>20160227</v>
      </c>
      <c r="C795" s="176">
        <v>42427</v>
      </c>
      <c r="D795" s="13">
        <f>INDEX(C:C,ROW(A794)+MATCH(1,INDEX(A:A,ROW(A795)):INDEX(A:A,ROW(A795)+10),0))</f>
        <v>42429</v>
      </c>
      <c r="E795" s="13">
        <f>INDEX(C:C,MATCH(D795,C:C,0)+MATCH(1,INDEX(A:A,MATCH(D795+1,C:C,0)):INDEX(A:A,MATCH(D795+1,C:C,0)+10),0))</f>
        <v>42430</v>
      </c>
      <c r="F795" s="13">
        <f>INDEX(C:C,MATCH(E795,C:C,0)+MATCH(1,INDEX(A:A,MATCH(E795+1,C:C,0)):INDEX(A:A,MATCH(E795+1,C:C,0)+10),0))</f>
        <v>42431</v>
      </c>
      <c r="G795" s="13">
        <f>INDEX(C:C,MATCH(F795,C:C,0)+MATCH(1,INDEX(A:A,MATCH(F795+1,C:C,0)):INDEX(A:A,MATCH(F795+1,C:C,0)+10),0))</f>
        <v>42432</v>
      </c>
    </row>
    <row r="796" spans="1:7" x14ac:dyDescent="0.25">
      <c r="A796" s="175">
        <v>0</v>
      </c>
      <c r="B796" s="175">
        <v>20160228</v>
      </c>
      <c r="C796" s="176">
        <v>42428</v>
      </c>
      <c r="D796" s="13">
        <f>INDEX(C:C,ROW(A795)+MATCH(1,INDEX(A:A,ROW(A796)):INDEX(A:A,ROW(A796)+10),0))</f>
        <v>42429</v>
      </c>
      <c r="E796" s="13">
        <f>INDEX(C:C,MATCH(D796,C:C,0)+MATCH(1,INDEX(A:A,MATCH(D796+1,C:C,0)):INDEX(A:A,MATCH(D796+1,C:C,0)+10),0))</f>
        <v>42430</v>
      </c>
      <c r="F796" s="13">
        <f>INDEX(C:C,MATCH(E796,C:C,0)+MATCH(1,INDEX(A:A,MATCH(E796+1,C:C,0)):INDEX(A:A,MATCH(E796+1,C:C,0)+10),0))</f>
        <v>42431</v>
      </c>
      <c r="G796" s="13">
        <f>INDEX(C:C,MATCH(F796,C:C,0)+MATCH(1,INDEX(A:A,MATCH(F796+1,C:C,0)):INDEX(A:A,MATCH(F796+1,C:C,0)+10),0))</f>
        <v>42432</v>
      </c>
    </row>
    <row r="797" spans="1:7" x14ac:dyDescent="0.25">
      <c r="A797" s="175">
        <v>1</v>
      </c>
      <c r="B797" s="175">
        <v>20160229</v>
      </c>
      <c r="C797" s="176">
        <v>42429</v>
      </c>
      <c r="D797" s="13">
        <f>INDEX(C:C,ROW(A796)+MATCH(1,INDEX(A:A,ROW(A797)):INDEX(A:A,ROW(A797)+10),0))</f>
        <v>42429</v>
      </c>
      <c r="E797" s="13">
        <f>INDEX(C:C,MATCH(D797,C:C,0)+MATCH(1,INDEX(A:A,MATCH(D797+1,C:C,0)):INDEX(A:A,MATCH(D797+1,C:C,0)+10),0))</f>
        <v>42430</v>
      </c>
      <c r="F797" s="13">
        <f>INDEX(C:C,MATCH(E797,C:C,0)+MATCH(1,INDEX(A:A,MATCH(E797+1,C:C,0)):INDEX(A:A,MATCH(E797+1,C:C,0)+10),0))</f>
        <v>42431</v>
      </c>
      <c r="G797" s="13">
        <f>INDEX(C:C,MATCH(F797,C:C,0)+MATCH(1,INDEX(A:A,MATCH(F797+1,C:C,0)):INDEX(A:A,MATCH(F797+1,C:C,0)+10),0))</f>
        <v>42432</v>
      </c>
    </row>
    <row r="798" spans="1:7" x14ac:dyDescent="0.25">
      <c r="A798" s="175">
        <v>1</v>
      </c>
      <c r="B798" s="175">
        <v>20160301</v>
      </c>
      <c r="C798" s="176">
        <v>42430</v>
      </c>
      <c r="D798" s="13">
        <f>INDEX(C:C,ROW(A797)+MATCH(1,INDEX(A:A,ROW(A798)):INDEX(A:A,ROW(A798)+10),0))</f>
        <v>42430</v>
      </c>
      <c r="E798" s="13">
        <f>INDEX(C:C,MATCH(D798,C:C,0)+MATCH(1,INDEX(A:A,MATCH(D798+1,C:C,0)):INDEX(A:A,MATCH(D798+1,C:C,0)+10),0))</f>
        <v>42431</v>
      </c>
      <c r="F798" s="13">
        <f>INDEX(C:C,MATCH(E798,C:C,0)+MATCH(1,INDEX(A:A,MATCH(E798+1,C:C,0)):INDEX(A:A,MATCH(E798+1,C:C,0)+10),0))</f>
        <v>42432</v>
      </c>
      <c r="G798" s="13">
        <f>INDEX(C:C,MATCH(F798,C:C,0)+MATCH(1,INDEX(A:A,MATCH(F798+1,C:C,0)):INDEX(A:A,MATCH(F798+1,C:C,0)+10),0))</f>
        <v>42433</v>
      </c>
    </row>
    <row r="799" spans="1:7" x14ac:dyDescent="0.25">
      <c r="A799" s="175">
        <v>1</v>
      </c>
      <c r="B799" s="175">
        <v>20160302</v>
      </c>
      <c r="C799" s="176">
        <v>42431</v>
      </c>
      <c r="D799" s="13">
        <f>INDEX(C:C,ROW(A798)+MATCH(1,INDEX(A:A,ROW(A799)):INDEX(A:A,ROW(A799)+10),0))</f>
        <v>42431</v>
      </c>
      <c r="E799" s="13">
        <f>INDEX(C:C,MATCH(D799,C:C,0)+MATCH(1,INDEX(A:A,MATCH(D799+1,C:C,0)):INDEX(A:A,MATCH(D799+1,C:C,0)+10),0))</f>
        <v>42432</v>
      </c>
      <c r="F799" s="13">
        <f>INDEX(C:C,MATCH(E799,C:C,0)+MATCH(1,INDEX(A:A,MATCH(E799+1,C:C,0)):INDEX(A:A,MATCH(E799+1,C:C,0)+10),0))</f>
        <v>42433</v>
      </c>
      <c r="G799" s="13">
        <f>INDEX(C:C,MATCH(F799,C:C,0)+MATCH(1,INDEX(A:A,MATCH(F799+1,C:C,0)):INDEX(A:A,MATCH(F799+1,C:C,0)+10),0))</f>
        <v>42436</v>
      </c>
    </row>
    <row r="800" spans="1:7" x14ac:dyDescent="0.25">
      <c r="A800" s="175">
        <v>1</v>
      </c>
      <c r="B800" s="175">
        <v>20160303</v>
      </c>
      <c r="C800" s="176">
        <v>42432</v>
      </c>
      <c r="D800" s="13">
        <f>INDEX(C:C,ROW(A799)+MATCH(1,INDEX(A:A,ROW(A800)):INDEX(A:A,ROW(A800)+10),0))</f>
        <v>42432</v>
      </c>
      <c r="E800" s="13">
        <f>INDEX(C:C,MATCH(D800,C:C,0)+MATCH(1,INDEX(A:A,MATCH(D800+1,C:C,0)):INDEX(A:A,MATCH(D800+1,C:C,0)+10),0))</f>
        <v>42433</v>
      </c>
      <c r="F800" s="13">
        <f>INDEX(C:C,MATCH(E800,C:C,0)+MATCH(1,INDEX(A:A,MATCH(E800+1,C:C,0)):INDEX(A:A,MATCH(E800+1,C:C,0)+10),0))</f>
        <v>42436</v>
      </c>
      <c r="G800" s="13">
        <f>INDEX(C:C,MATCH(F800,C:C,0)+MATCH(1,INDEX(A:A,MATCH(F800+1,C:C,0)):INDEX(A:A,MATCH(F800+1,C:C,0)+10),0))</f>
        <v>42437</v>
      </c>
    </row>
    <row r="801" spans="1:7" x14ac:dyDescent="0.25">
      <c r="A801" s="175">
        <v>1</v>
      </c>
      <c r="B801" s="175">
        <v>20160304</v>
      </c>
      <c r="C801" s="176">
        <v>42433</v>
      </c>
      <c r="D801" s="13">
        <f>INDEX(C:C,ROW(A800)+MATCH(1,INDEX(A:A,ROW(A801)):INDEX(A:A,ROW(A801)+10),0))</f>
        <v>42433</v>
      </c>
      <c r="E801" s="13">
        <f>INDEX(C:C,MATCH(D801,C:C,0)+MATCH(1,INDEX(A:A,MATCH(D801+1,C:C,0)):INDEX(A:A,MATCH(D801+1,C:C,0)+10),0))</f>
        <v>42436</v>
      </c>
      <c r="F801" s="13">
        <f>INDEX(C:C,MATCH(E801,C:C,0)+MATCH(1,INDEX(A:A,MATCH(E801+1,C:C,0)):INDEX(A:A,MATCH(E801+1,C:C,0)+10),0))</f>
        <v>42437</v>
      </c>
      <c r="G801" s="13">
        <f>INDEX(C:C,MATCH(F801,C:C,0)+MATCH(1,INDEX(A:A,MATCH(F801+1,C:C,0)):INDEX(A:A,MATCH(F801+1,C:C,0)+10),0))</f>
        <v>42438</v>
      </c>
    </row>
    <row r="802" spans="1:7" x14ac:dyDescent="0.25">
      <c r="A802" s="175">
        <v>0</v>
      </c>
      <c r="B802" s="175">
        <v>20160305</v>
      </c>
      <c r="C802" s="176">
        <v>42434</v>
      </c>
      <c r="D802" s="13">
        <f>INDEX(C:C,ROW(A801)+MATCH(1,INDEX(A:A,ROW(A802)):INDEX(A:A,ROW(A802)+10),0))</f>
        <v>42436</v>
      </c>
      <c r="E802" s="13">
        <f>INDEX(C:C,MATCH(D802,C:C,0)+MATCH(1,INDEX(A:A,MATCH(D802+1,C:C,0)):INDEX(A:A,MATCH(D802+1,C:C,0)+10),0))</f>
        <v>42437</v>
      </c>
      <c r="F802" s="13">
        <f>INDEX(C:C,MATCH(E802,C:C,0)+MATCH(1,INDEX(A:A,MATCH(E802+1,C:C,0)):INDEX(A:A,MATCH(E802+1,C:C,0)+10),0))</f>
        <v>42438</v>
      </c>
      <c r="G802" s="13">
        <f>INDEX(C:C,MATCH(F802,C:C,0)+MATCH(1,INDEX(A:A,MATCH(F802+1,C:C,0)):INDEX(A:A,MATCH(F802+1,C:C,0)+10),0))</f>
        <v>42439</v>
      </c>
    </row>
    <row r="803" spans="1:7" x14ac:dyDescent="0.25">
      <c r="A803" s="175">
        <v>0</v>
      </c>
      <c r="B803" s="175">
        <v>20160306</v>
      </c>
      <c r="C803" s="176">
        <v>42435</v>
      </c>
      <c r="D803" s="13">
        <f>INDEX(C:C,ROW(A802)+MATCH(1,INDEX(A:A,ROW(A803)):INDEX(A:A,ROW(A803)+10),0))</f>
        <v>42436</v>
      </c>
      <c r="E803" s="13">
        <f>INDEX(C:C,MATCH(D803,C:C,0)+MATCH(1,INDEX(A:A,MATCH(D803+1,C:C,0)):INDEX(A:A,MATCH(D803+1,C:C,0)+10),0))</f>
        <v>42437</v>
      </c>
      <c r="F803" s="13">
        <f>INDEX(C:C,MATCH(E803,C:C,0)+MATCH(1,INDEX(A:A,MATCH(E803+1,C:C,0)):INDEX(A:A,MATCH(E803+1,C:C,0)+10),0))</f>
        <v>42438</v>
      </c>
      <c r="G803" s="13">
        <f>INDEX(C:C,MATCH(F803,C:C,0)+MATCH(1,INDEX(A:A,MATCH(F803+1,C:C,0)):INDEX(A:A,MATCH(F803+1,C:C,0)+10),0))</f>
        <v>42439</v>
      </c>
    </row>
    <row r="804" spans="1:7" x14ac:dyDescent="0.25">
      <c r="A804" s="175">
        <v>1</v>
      </c>
      <c r="B804" s="175">
        <v>20160307</v>
      </c>
      <c r="C804" s="176">
        <v>42436</v>
      </c>
      <c r="D804" s="13">
        <f>INDEX(C:C,ROW(A803)+MATCH(1,INDEX(A:A,ROW(A804)):INDEX(A:A,ROW(A804)+10),0))</f>
        <v>42436</v>
      </c>
      <c r="E804" s="13">
        <f>INDEX(C:C,MATCH(D804,C:C,0)+MATCH(1,INDEX(A:A,MATCH(D804+1,C:C,0)):INDEX(A:A,MATCH(D804+1,C:C,0)+10),0))</f>
        <v>42437</v>
      </c>
      <c r="F804" s="13">
        <f>INDEX(C:C,MATCH(E804,C:C,0)+MATCH(1,INDEX(A:A,MATCH(E804+1,C:C,0)):INDEX(A:A,MATCH(E804+1,C:C,0)+10),0))</f>
        <v>42438</v>
      </c>
      <c r="G804" s="13">
        <f>INDEX(C:C,MATCH(F804,C:C,0)+MATCH(1,INDEX(A:A,MATCH(F804+1,C:C,0)):INDEX(A:A,MATCH(F804+1,C:C,0)+10),0))</f>
        <v>42439</v>
      </c>
    </row>
    <row r="805" spans="1:7" x14ac:dyDescent="0.25">
      <c r="A805" s="175">
        <v>1</v>
      </c>
      <c r="B805" s="175">
        <v>20160308</v>
      </c>
      <c r="C805" s="176">
        <v>42437</v>
      </c>
      <c r="D805" s="13">
        <f>INDEX(C:C,ROW(A804)+MATCH(1,INDEX(A:A,ROW(A805)):INDEX(A:A,ROW(A805)+10),0))</f>
        <v>42437</v>
      </c>
      <c r="E805" s="13">
        <f>INDEX(C:C,MATCH(D805,C:C,0)+MATCH(1,INDEX(A:A,MATCH(D805+1,C:C,0)):INDEX(A:A,MATCH(D805+1,C:C,0)+10),0))</f>
        <v>42438</v>
      </c>
      <c r="F805" s="13">
        <f>INDEX(C:C,MATCH(E805,C:C,0)+MATCH(1,INDEX(A:A,MATCH(E805+1,C:C,0)):INDEX(A:A,MATCH(E805+1,C:C,0)+10),0))</f>
        <v>42439</v>
      </c>
      <c r="G805" s="13">
        <f>INDEX(C:C,MATCH(F805,C:C,0)+MATCH(1,INDEX(A:A,MATCH(F805+1,C:C,0)):INDEX(A:A,MATCH(F805+1,C:C,0)+10),0))</f>
        <v>42440</v>
      </c>
    </row>
    <row r="806" spans="1:7" x14ac:dyDescent="0.25">
      <c r="A806" s="175">
        <v>1</v>
      </c>
      <c r="B806" s="175">
        <v>20160309</v>
      </c>
      <c r="C806" s="176">
        <v>42438</v>
      </c>
      <c r="D806" s="13">
        <f>INDEX(C:C,ROW(A805)+MATCH(1,INDEX(A:A,ROW(A806)):INDEX(A:A,ROW(A806)+10),0))</f>
        <v>42438</v>
      </c>
      <c r="E806" s="13">
        <f>INDEX(C:C,MATCH(D806,C:C,0)+MATCH(1,INDEX(A:A,MATCH(D806+1,C:C,0)):INDEX(A:A,MATCH(D806+1,C:C,0)+10),0))</f>
        <v>42439</v>
      </c>
      <c r="F806" s="13">
        <f>INDEX(C:C,MATCH(E806,C:C,0)+MATCH(1,INDEX(A:A,MATCH(E806+1,C:C,0)):INDEX(A:A,MATCH(E806+1,C:C,0)+10),0))</f>
        <v>42440</v>
      </c>
      <c r="G806" s="13">
        <f>INDEX(C:C,MATCH(F806,C:C,0)+MATCH(1,INDEX(A:A,MATCH(F806+1,C:C,0)):INDEX(A:A,MATCH(F806+1,C:C,0)+10),0))</f>
        <v>42443</v>
      </c>
    </row>
    <row r="807" spans="1:7" x14ac:dyDescent="0.25">
      <c r="A807" s="175">
        <v>1</v>
      </c>
      <c r="B807" s="175">
        <v>20160310</v>
      </c>
      <c r="C807" s="176">
        <v>42439</v>
      </c>
      <c r="D807" s="13">
        <f>INDEX(C:C,ROW(A806)+MATCH(1,INDEX(A:A,ROW(A807)):INDEX(A:A,ROW(A807)+10),0))</f>
        <v>42439</v>
      </c>
      <c r="E807" s="13">
        <f>INDEX(C:C,MATCH(D807,C:C,0)+MATCH(1,INDEX(A:A,MATCH(D807+1,C:C,0)):INDEX(A:A,MATCH(D807+1,C:C,0)+10),0))</f>
        <v>42440</v>
      </c>
      <c r="F807" s="13">
        <f>INDEX(C:C,MATCH(E807,C:C,0)+MATCH(1,INDEX(A:A,MATCH(E807+1,C:C,0)):INDEX(A:A,MATCH(E807+1,C:C,0)+10),0))</f>
        <v>42443</v>
      </c>
      <c r="G807" s="13">
        <f>INDEX(C:C,MATCH(F807,C:C,0)+MATCH(1,INDEX(A:A,MATCH(F807+1,C:C,0)):INDEX(A:A,MATCH(F807+1,C:C,0)+10),0))</f>
        <v>42444</v>
      </c>
    </row>
    <row r="808" spans="1:7" x14ac:dyDescent="0.25">
      <c r="A808" s="175">
        <v>1</v>
      </c>
      <c r="B808" s="175">
        <v>20160311</v>
      </c>
      <c r="C808" s="176">
        <v>42440</v>
      </c>
      <c r="D808" s="13">
        <f>INDEX(C:C,ROW(A807)+MATCH(1,INDEX(A:A,ROW(A808)):INDEX(A:A,ROW(A808)+10),0))</f>
        <v>42440</v>
      </c>
      <c r="E808" s="13">
        <f>INDEX(C:C,MATCH(D808,C:C,0)+MATCH(1,INDEX(A:A,MATCH(D808+1,C:C,0)):INDEX(A:A,MATCH(D808+1,C:C,0)+10),0))</f>
        <v>42443</v>
      </c>
      <c r="F808" s="13">
        <f>INDEX(C:C,MATCH(E808,C:C,0)+MATCH(1,INDEX(A:A,MATCH(E808+1,C:C,0)):INDEX(A:A,MATCH(E808+1,C:C,0)+10),0))</f>
        <v>42444</v>
      </c>
      <c r="G808" s="13">
        <f>INDEX(C:C,MATCH(F808,C:C,0)+MATCH(1,INDEX(A:A,MATCH(F808+1,C:C,0)):INDEX(A:A,MATCH(F808+1,C:C,0)+10),0))</f>
        <v>42445</v>
      </c>
    </row>
    <row r="809" spans="1:7" x14ac:dyDescent="0.25">
      <c r="A809" s="175">
        <v>0</v>
      </c>
      <c r="B809" s="175">
        <v>20160312</v>
      </c>
      <c r="C809" s="176">
        <v>42441</v>
      </c>
      <c r="D809" s="13">
        <f>INDEX(C:C,ROW(A808)+MATCH(1,INDEX(A:A,ROW(A809)):INDEX(A:A,ROW(A809)+10),0))</f>
        <v>42443</v>
      </c>
      <c r="E809" s="13">
        <f>INDEX(C:C,MATCH(D809,C:C,0)+MATCH(1,INDEX(A:A,MATCH(D809+1,C:C,0)):INDEX(A:A,MATCH(D809+1,C:C,0)+10),0))</f>
        <v>42444</v>
      </c>
      <c r="F809" s="13">
        <f>INDEX(C:C,MATCH(E809,C:C,0)+MATCH(1,INDEX(A:A,MATCH(E809+1,C:C,0)):INDEX(A:A,MATCH(E809+1,C:C,0)+10),0))</f>
        <v>42445</v>
      </c>
      <c r="G809" s="13">
        <f>INDEX(C:C,MATCH(F809,C:C,0)+MATCH(1,INDEX(A:A,MATCH(F809+1,C:C,0)):INDEX(A:A,MATCH(F809+1,C:C,0)+10),0))</f>
        <v>42446</v>
      </c>
    </row>
    <row r="810" spans="1:7" x14ac:dyDescent="0.25">
      <c r="A810" s="175">
        <v>0</v>
      </c>
      <c r="B810" s="175">
        <v>20160313</v>
      </c>
      <c r="C810" s="176">
        <v>42442</v>
      </c>
      <c r="D810" s="13">
        <f>INDEX(C:C,ROW(A809)+MATCH(1,INDEX(A:A,ROW(A810)):INDEX(A:A,ROW(A810)+10),0))</f>
        <v>42443</v>
      </c>
      <c r="E810" s="13">
        <f>INDEX(C:C,MATCH(D810,C:C,0)+MATCH(1,INDEX(A:A,MATCH(D810+1,C:C,0)):INDEX(A:A,MATCH(D810+1,C:C,0)+10),0))</f>
        <v>42444</v>
      </c>
      <c r="F810" s="13">
        <f>INDEX(C:C,MATCH(E810,C:C,0)+MATCH(1,INDEX(A:A,MATCH(E810+1,C:C,0)):INDEX(A:A,MATCH(E810+1,C:C,0)+10),0))</f>
        <v>42445</v>
      </c>
      <c r="G810" s="13">
        <f>INDEX(C:C,MATCH(F810,C:C,0)+MATCH(1,INDEX(A:A,MATCH(F810+1,C:C,0)):INDEX(A:A,MATCH(F810+1,C:C,0)+10),0))</f>
        <v>42446</v>
      </c>
    </row>
    <row r="811" spans="1:7" x14ac:dyDescent="0.25">
      <c r="A811" s="175">
        <v>1</v>
      </c>
      <c r="B811" s="175">
        <v>20160314</v>
      </c>
      <c r="C811" s="176">
        <v>42443</v>
      </c>
      <c r="D811" s="13">
        <f>INDEX(C:C,ROW(A810)+MATCH(1,INDEX(A:A,ROW(A811)):INDEX(A:A,ROW(A811)+10),0))</f>
        <v>42443</v>
      </c>
      <c r="E811" s="13">
        <f>INDEX(C:C,MATCH(D811,C:C,0)+MATCH(1,INDEX(A:A,MATCH(D811+1,C:C,0)):INDEX(A:A,MATCH(D811+1,C:C,0)+10),0))</f>
        <v>42444</v>
      </c>
      <c r="F811" s="13">
        <f>INDEX(C:C,MATCH(E811,C:C,0)+MATCH(1,INDEX(A:A,MATCH(E811+1,C:C,0)):INDEX(A:A,MATCH(E811+1,C:C,0)+10),0))</f>
        <v>42445</v>
      </c>
      <c r="G811" s="13">
        <f>INDEX(C:C,MATCH(F811,C:C,0)+MATCH(1,INDEX(A:A,MATCH(F811+1,C:C,0)):INDEX(A:A,MATCH(F811+1,C:C,0)+10),0))</f>
        <v>42446</v>
      </c>
    </row>
    <row r="812" spans="1:7" x14ac:dyDescent="0.25">
      <c r="A812" s="175">
        <v>1</v>
      </c>
      <c r="B812" s="175">
        <v>20160315</v>
      </c>
      <c r="C812" s="176">
        <v>42444</v>
      </c>
      <c r="D812" s="13">
        <f>INDEX(C:C,ROW(A811)+MATCH(1,INDEX(A:A,ROW(A812)):INDEX(A:A,ROW(A812)+10),0))</f>
        <v>42444</v>
      </c>
      <c r="E812" s="13">
        <f>INDEX(C:C,MATCH(D812,C:C,0)+MATCH(1,INDEX(A:A,MATCH(D812+1,C:C,0)):INDEX(A:A,MATCH(D812+1,C:C,0)+10),0))</f>
        <v>42445</v>
      </c>
      <c r="F812" s="13">
        <f>INDEX(C:C,MATCH(E812,C:C,0)+MATCH(1,INDEX(A:A,MATCH(E812+1,C:C,0)):INDEX(A:A,MATCH(E812+1,C:C,0)+10),0))</f>
        <v>42446</v>
      </c>
      <c r="G812" s="13">
        <f>INDEX(C:C,MATCH(F812,C:C,0)+MATCH(1,INDEX(A:A,MATCH(F812+1,C:C,0)):INDEX(A:A,MATCH(F812+1,C:C,0)+10),0))</f>
        <v>42447</v>
      </c>
    </row>
    <row r="813" spans="1:7" x14ac:dyDescent="0.25">
      <c r="A813" s="175">
        <v>1</v>
      </c>
      <c r="B813" s="175">
        <v>20160316</v>
      </c>
      <c r="C813" s="176">
        <v>42445</v>
      </c>
      <c r="D813" s="13">
        <f>INDEX(C:C,ROW(A812)+MATCH(1,INDEX(A:A,ROW(A813)):INDEX(A:A,ROW(A813)+10),0))</f>
        <v>42445</v>
      </c>
      <c r="E813" s="13">
        <f>INDEX(C:C,MATCH(D813,C:C,0)+MATCH(1,INDEX(A:A,MATCH(D813+1,C:C,0)):INDEX(A:A,MATCH(D813+1,C:C,0)+10),0))</f>
        <v>42446</v>
      </c>
      <c r="F813" s="13">
        <f>INDEX(C:C,MATCH(E813,C:C,0)+MATCH(1,INDEX(A:A,MATCH(E813+1,C:C,0)):INDEX(A:A,MATCH(E813+1,C:C,0)+10),0))</f>
        <v>42447</v>
      </c>
      <c r="G813" s="13">
        <f>INDEX(C:C,MATCH(F813,C:C,0)+MATCH(1,INDEX(A:A,MATCH(F813+1,C:C,0)):INDEX(A:A,MATCH(F813+1,C:C,0)+10),0))</f>
        <v>42450</v>
      </c>
    </row>
    <row r="814" spans="1:7" x14ac:dyDescent="0.25">
      <c r="A814" s="175">
        <v>1</v>
      </c>
      <c r="B814" s="175">
        <v>20160317</v>
      </c>
      <c r="C814" s="176">
        <v>42446</v>
      </c>
      <c r="D814" s="13">
        <f>INDEX(C:C,ROW(A813)+MATCH(1,INDEX(A:A,ROW(A814)):INDEX(A:A,ROW(A814)+10),0))</f>
        <v>42446</v>
      </c>
      <c r="E814" s="13">
        <f>INDEX(C:C,MATCH(D814,C:C,0)+MATCH(1,INDEX(A:A,MATCH(D814+1,C:C,0)):INDEX(A:A,MATCH(D814+1,C:C,0)+10),0))</f>
        <v>42447</v>
      </c>
      <c r="F814" s="13">
        <f>INDEX(C:C,MATCH(E814,C:C,0)+MATCH(1,INDEX(A:A,MATCH(E814+1,C:C,0)):INDEX(A:A,MATCH(E814+1,C:C,0)+10),0))</f>
        <v>42450</v>
      </c>
      <c r="G814" s="13">
        <f>INDEX(C:C,MATCH(F814,C:C,0)+MATCH(1,INDEX(A:A,MATCH(F814+1,C:C,0)):INDEX(A:A,MATCH(F814+1,C:C,0)+10),0))</f>
        <v>42451</v>
      </c>
    </row>
    <row r="815" spans="1:7" x14ac:dyDescent="0.25">
      <c r="A815" s="175">
        <v>1</v>
      </c>
      <c r="B815" s="175">
        <v>20160318</v>
      </c>
      <c r="C815" s="176">
        <v>42447</v>
      </c>
      <c r="D815" s="13">
        <f>INDEX(C:C,ROW(A814)+MATCH(1,INDEX(A:A,ROW(A815)):INDEX(A:A,ROW(A815)+10),0))</f>
        <v>42447</v>
      </c>
      <c r="E815" s="13">
        <f>INDEX(C:C,MATCH(D815,C:C,0)+MATCH(1,INDEX(A:A,MATCH(D815+1,C:C,0)):INDEX(A:A,MATCH(D815+1,C:C,0)+10),0))</f>
        <v>42450</v>
      </c>
      <c r="F815" s="13">
        <f>INDEX(C:C,MATCH(E815,C:C,0)+MATCH(1,INDEX(A:A,MATCH(E815+1,C:C,0)):INDEX(A:A,MATCH(E815+1,C:C,0)+10),0))</f>
        <v>42451</v>
      </c>
      <c r="G815" s="13">
        <f>INDEX(C:C,MATCH(F815,C:C,0)+MATCH(1,INDEX(A:A,MATCH(F815+1,C:C,0)):INDEX(A:A,MATCH(F815+1,C:C,0)+10),0))</f>
        <v>42452</v>
      </c>
    </row>
    <row r="816" spans="1:7" x14ac:dyDescent="0.25">
      <c r="A816" s="175">
        <v>0</v>
      </c>
      <c r="B816" s="175">
        <v>20160319</v>
      </c>
      <c r="C816" s="176">
        <v>42448</v>
      </c>
      <c r="D816" s="13">
        <f>INDEX(C:C,ROW(A815)+MATCH(1,INDEX(A:A,ROW(A816)):INDEX(A:A,ROW(A816)+10),0))</f>
        <v>42450</v>
      </c>
      <c r="E816" s="13">
        <f>INDEX(C:C,MATCH(D816,C:C,0)+MATCH(1,INDEX(A:A,MATCH(D816+1,C:C,0)):INDEX(A:A,MATCH(D816+1,C:C,0)+10),0))</f>
        <v>42451</v>
      </c>
      <c r="F816" s="13">
        <f>INDEX(C:C,MATCH(E816,C:C,0)+MATCH(1,INDEX(A:A,MATCH(E816+1,C:C,0)):INDEX(A:A,MATCH(E816+1,C:C,0)+10),0))</f>
        <v>42452</v>
      </c>
      <c r="G816" s="13">
        <f>INDEX(C:C,MATCH(F816,C:C,0)+MATCH(1,INDEX(A:A,MATCH(F816+1,C:C,0)):INDEX(A:A,MATCH(F816+1,C:C,0)+10),0))</f>
        <v>42458</v>
      </c>
    </row>
    <row r="817" spans="1:7" x14ac:dyDescent="0.25">
      <c r="A817" s="175">
        <v>0</v>
      </c>
      <c r="B817" s="175">
        <v>20160320</v>
      </c>
      <c r="C817" s="176">
        <v>42449</v>
      </c>
      <c r="D817" s="13">
        <f>INDEX(C:C,ROW(A816)+MATCH(1,INDEX(A:A,ROW(A817)):INDEX(A:A,ROW(A817)+10),0))</f>
        <v>42450</v>
      </c>
      <c r="E817" s="13">
        <f>INDEX(C:C,MATCH(D817,C:C,0)+MATCH(1,INDEX(A:A,MATCH(D817+1,C:C,0)):INDEX(A:A,MATCH(D817+1,C:C,0)+10),0))</f>
        <v>42451</v>
      </c>
      <c r="F817" s="13">
        <f>INDEX(C:C,MATCH(E817,C:C,0)+MATCH(1,INDEX(A:A,MATCH(E817+1,C:C,0)):INDEX(A:A,MATCH(E817+1,C:C,0)+10),0))</f>
        <v>42452</v>
      </c>
      <c r="G817" s="13">
        <f>INDEX(C:C,MATCH(F817,C:C,0)+MATCH(1,INDEX(A:A,MATCH(F817+1,C:C,0)):INDEX(A:A,MATCH(F817+1,C:C,0)+10),0))</f>
        <v>42458</v>
      </c>
    </row>
    <row r="818" spans="1:7" x14ac:dyDescent="0.25">
      <c r="A818" s="175">
        <v>1</v>
      </c>
      <c r="B818" s="175">
        <v>20160321</v>
      </c>
      <c r="C818" s="176">
        <v>42450</v>
      </c>
      <c r="D818" s="13">
        <f>INDEX(C:C,ROW(A817)+MATCH(1,INDEX(A:A,ROW(A818)):INDEX(A:A,ROW(A818)+10),0))</f>
        <v>42450</v>
      </c>
      <c r="E818" s="13">
        <f>INDEX(C:C,MATCH(D818,C:C,0)+MATCH(1,INDEX(A:A,MATCH(D818+1,C:C,0)):INDEX(A:A,MATCH(D818+1,C:C,0)+10),0))</f>
        <v>42451</v>
      </c>
      <c r="F818" s="13">
        <f>INDEX(C:C,MATCH(E818,C:C,0)+MATCH(1,INDEX(A:A,MATCH(E818+1,C:C,0)):INDEX(A:A,MATCH(E818+1,C:C,0)+10),0))</f>
        <v>42452</v>
      </c>
      <c r="G818" s="13">
        <f>INDEX(C:C,MATCH(F818,C:C,0)+MATCH(1,INDEX(A:A,MATCH(F818+1,C:C,0)):INDEX(A:A,MATCH(F818+1,C:C,0)+10),0))</f>
        <v>42458</v>
      </c>
    </row>
    <row r="819" spans="1:7" x14ac:dyDescent="0.25">
      <c r="A819" s="175">
        <v>1</v>
      </c>
      <c r="B819" s="175">
        <v>20160322</v>
      </c>
      <c r="C819" s="176">
        <v>42451</v>
      </c>
      <c r="D819" s="13">
        <f>INDEX(C:C,ROW(A818)+MATCH(1,INDEX(A:A,ROW(A819)):INDEX(A:A,ROW(A819)+10),0))</f>
        <v>42451</v>
      </c>
      <c r="E819" s="13">
        <f>INDEX(C:C,MATCH(D819,C:C,0)+MATCH(1,INDEX(A:A,MATCH(D819+1,C:C,0)):INDEX(A:A,MATCH(D819+1,C:C,0)+10),0))</f>
        <v>42452</v>
      </c>
      <c r="F819" s="13">
        <f>INDEX(C:C,MATCH(E819,C:C,0)+MATCH(1,INDEX(A:A,MATCH(E819+1,C:C,0)):INDEX(A:A,MATCH(E819+1,C:C,0)+10),0))</f>
        <v>42458</v>
      </c>
      <c r="G819" s="13">
        <f>INDEX(C:C,MATCH(F819,C:C,0)+MATCH(1,INDEX(A:A,MATCH(F819+1,C:C,0)):INDEX(A:A,MATCH(F819+1,C:C,0)+10),0))</f>
        <v>42459</v>
      </c>
    </row>
    <row r="820" spans="1:7" x14ac:dyDescent="0.25">
      <c r="A820" s="175">
        <v>1</v>
      </c>
      <c r="B820" s="175">
        <v>20160323</v>
      </c>
      <c r="C820" s="176">
        <v>42452</v>
      </c>
      <c r="D820" s="13">
        <f>INDEX(C:C,ROW(A819)+MATCH(1,INDEX(A:A,ROW(A820)):INDEX(A:A,ROW(A820)+10),0))</f>
        <v>42452</v>
      </c>
      <c r="E820" s="13">
        <f>INDEX(C:C,MATCH(D820,C:C,0)+MATCH(1,INDEX(A:A,MATCH(D820+1,C:C,0)):INDEX(A:A,MATCH(D820+1,C:C,0)+10),0))</f>
        <v>42458</v>
      </c>
      <c r="F820" s="13">
        <f>INDEX(C:C,MATCH(E820,C:C,0)+MATCH(1,INDEX(A:A,MATCH(E820+1,C:C,0)):INDEX(A:A,MATCH(E820+1,C:C,0)+10),0))</f>
        <v>42459</v>
      </c>
      <c r="G820" s="13">
        <f>INDEX(C:C,MATCH(F820,C:C,0)+MATCH(1,INDEX(A:A,MATCH(F820+1,C:C,0)):INDEX(A:A,MATCH(F820+1,C:C,0)+10),0))</f>
        <v>42460</v>
      </c>
    </row>
    <row r="821" spans="1:7" x14ac:dyDescent="0.25">
      <c r="A821" s="175">
        <v>0</v>
      </c>
      <c r="B821" s="175">
        <v>20160324</v>
      </c>
      <c r="C821" s="176">
        <v>42453</v>
      </c>
      <c r="D821" s="13">
        <f>INDEX(C:C,ROW(A820)+MATCH(1,INDEX(A:A,ROW(A821)):INDEX(A:A,ROW(A821)+10),0))</f>
        <v>42458</v>
      </c>
      <c r="E821" s="13">
        <f>INDEX(C:C,MATCH(D821,C:C,0)+MATCH(1,INDEX(A:A,MATCH(D821+1,C:C,0)):INDEX(A:A,MATCH(D821+1,C:C,0)+10),0))</f>
        <v>42459</v>
      </c>
      <c r="F821" s="13">
        <f>INDEX(C:C,MATCH(E821,C:C,0)+MATCH(1,INDEX(A:A,MATCH(E821+1,C:C,0)):INDEX(A:A,MATCH(E821+1,C:C,0)+10),0))</f>
        <v>42460</v>
      </c>
      <c r="G821" s="13">
        <f>INDEX(C:C,MATCH(F821,C:C,0)+MATCH(1,INDEX(A:A,MATCH(F821+1,C:C,0)):INDEX(A:A,MATCH(F821+1,C:C,0)+10),0))</f>
        <v>42461</v>
      </c>
    </row>
    <row r="822" spans="1:7" x14ac:dyDescent="0.25">
      <c r="A822" s="175">
        <v>0</v>
      </c>
      <c r="B822" s="175">
        <v>20160325</v>
      </c>
      <c r="C822" s="176">
        <v>42454</v>
      </c>
      <c r="D822" s="13">
        <f>INDEX(C:C,ROW(A821)+MATCH(1,INDEX(A:A,ROW(A822)):INDEX(A:A,ROW(A822)+10),0))</f>
        <v>42458</v>
      </c>
      <c r="E822" s="13">
        <f>INDEX(C:C,MATCH(D822,C:C,0)+MATCH(1,INDEX(A:A,MATCH(D822+1,C:C,0)):INDEX(A:A,MATCH(D822+1,C:C,0)+10),0))</f>
        <v>42459</v>
      </c>
      <c r="F822" s="13">
        <f>INDEX(C:C,MATCH(E822,C:C,0)+MATCH(1,INDEX(A:A,MATCH(E822+1,C:C,0)):INDEX(A:A,MATCH(E822+1,C:C,0)+10),0))</f>
        <v>42460</v>
      </c>
      <c r="G822" s="13">
        <f>INDEX(C:C,MATCH(F822,C:C,0)+MATCH(1,INDEX(A:A,MATCH(F822+1,C:C,0)):INDEX(A:A,MATCH(F822+1,C:C,0)+10),0))</f>
        <v>42461</v>
      </c>
    </row>
    <row r="823" spans="1:7" x14ac:dyDescent="0.25">
      <c r="A823" s="175">
        <v>0</v>
      </c>
      <c r="B823" s="175">
        <v>20160326</v>
      </c>
      <c r="C823" s="176">
        <v>42455</v>
      </c>
      <c r="D823" s="13">
        <f>INDEX(C:C,ROW(A822)+MATCH(1,INDEX(A:A,ROW(A823)):INDEX(A:A,ROW(A823)+10),0))</f>
        <v>42458</v>
      </c>
      <c r="E823" s="13">
        <f>INDEX(C:C,MATCH(D823,C:C,0)+MATCH(1,INDEX(A:A,MATCH(D823+1,C:C,0)):INDEX(A:A,MATCH(D823+1,C:C,0)+10),0))</f>
        <v>42459</v>
      </c>
      <c r="F823" s="13">
        <f>INDEX(C:C,MATCH(E823,C:C,0)+MATCH(1,INDEX(A:A,MATCH(E823+1,C:C,0)):INDEX(A:A,MATCH(E823+1,C:C,0)+10),0))</f>
        <v>42460</v>
      </c>
      <c r="G823" s="13">
        <f>INDEX(C:C,MATCH(F823,C:C,0)+MATCH(1,INDEX(A:A,MATCH(F823+1,C:C,0)):INDEX(A:A,MATCH(F823+1,C:C,0)+10),0))</f>
        <v>42461</v>
      </c>
    </row>
    <row r="824" spans="1:7" x14ac:dyDescent="0.25">
      <c r="A824" s="175">
        <v>0</v>
      </c>
      <c r="B824" s="175">
        <v>20160327</v>
      </c>
      <c r="C824" s="176">
        <v>42456</v>
      </c>
      <c r="D824" s="13">
        <f>INDEX(C:C,ROW(A823)+MATCH(1,INDEX(A:A,ROW(A824)):INDEX(A:A,ROW(A824)+10),0))</f>
        <v>42458</v>
      </c>
      <c r="E824" s="13">
        <f>INDEX(C:C,MATCH(D824,C:C,0)+MATCH(1,INDEX(A:A,MATCH(D824+1,C:C,0)):INDEX(A:A,MATCH(D824+1,C:C,0)+10),0))</f>
        <v>42459</v>
      </c>
      <c r="F824" s="13">
        <f>INDEX(C:C,MATCH(E824,C:C,0)+MATCH(1,INDEX(A:A,MATCH(E824+1,C:C,0)):INDEX(A:A,MATCH(E824+1,C:C,0)+10),0))</f>
        <v>42460</v>
      </c>
      <c r="G824" s="13">
        <f>INDEX(C:C,MATCH(F824,C:C,0)+MATCH(1,INDEX(A:A,MATCH(F824+1,C:C,0)):INDEX(A:A,MATCH(F824+1,C:C,0)+10),0))</f>
        <v>42461</v>
      </c>
    </row>
    <row r="825" spans="1:7" x14ac:dyDescent="0.25">
      <c r="A825" s="175">
        <v>0</v>
      </c>
      <c r="B825" s="175">
        <v>20160328</v>
      </c>
      <c r="C825" s="176">
        <v>42457</v>
      </c>
      <c r="D825" s="13">
        <f>INDEX(C:C,ROW(A824)+MATCH(1,INDEX(A:A,ROW(A825)):INDEX(A:A,ROW(A825)+10),0))</f>
        <v>42458</v>
      </c>
      <c r="E825" s="13">
        <f>INDEX(C:C,MATCH(D825,C:C,0)+MATCH(1,INDEX(A:A,MATCH(D825+1,C:C,0)):INDEX(A:A,MATCH(D825+1,C:C,0)+10),0))</f>
        <v>42459</v>
      </c>
      <c r="F825" s="13">
        <f>INDEX(C:C,MATCH(E825,C:C,0)+MATCH(1,INDEX(A:A,MATCH(E825+1,C:C,0)):INDEX(A:A,MATCH(E825+1,C:C,0)+10),0))</f>
        <v>42460</v>
      </c>
      <c r="G825" s="13">
        <f>INDEX(C:C,MATCH(F825,C:C,0)+MATCH(1,INDEX(A:A,MATCH(F825+1,C:C,0)):INDEX(A:A,MATCH(F825+1,C:C,0)+10),0))</f>
        <v>42461</v>
      </c>
    </row>
    <row r="826" spans="1:7" x14ac:dyDescent="0.25">
      <c r="A826" s="175">
        <v>1</v>
      </c>
      <c r="B826" s="175">
        <v>20160329</v>
      </c>
      <c r="C826" s="176">
        <v>42458</v>
      </c>
      <c r="D826" s="13">
        <f>INDEX(C:C,ROW(A825)+MATCH(1,INDEX(A:A,ROW(A826)):INDEX(A:A,ROW(A826)+10),0))</f>
        <v>42458</v>
      </c>
      <c r="E826" s="13">
        <f>INDEX(C:C,MATCH(D826,C:C,0)+MATCH(1,INDEX(A:A,MATCH(D826+1,C:C,0)):INDEX(A:A,MATCH(D826+1,C:C,0)+10),0))</f>
        <v>42459</v>
      </c>
      <c r="F826" s="13">
        <f>INDEX(C:C,MATCH(E826,C:C,0)+MATCH(1,INDEX(A:A,MATCH(E826+1,C:C,0)):INDEX(A:A,MATCH(E826+1,C:C,0)+10),0))</f>
        <v>42460</v>
      </c>
      <c r="G826" s="13">
        <f>INDEX(C:C,MATCH(F826,C:C,0)+MATCH(1,INDEX(A:A,MATCH(F826+1,C:C,0)):INDEX(A:A,MATCH(F826+1,C:C,0)+10),0))</f>
        <v>42461</v>
      </c>
    </row>
    <row r="827" spans="1:7" x14ac:dyDescent="0.25">
      <c r="A827" s="175">
        <v>1</v>
      </c>
      <c r="B827" s="175">
        <v>20160330</v>
      </c>
      <c r="C827" s="176">
        <v>42459</v>
      </c>
      <c r="D827" s="13">
        <f>INDEX(C:C,ROW(A826)+MATCH(1,INDEX(A:A,ROW(A827)):INDEX(A:A,ROW(A827)+10),0))</f>
        <v>42459</v>
      </c>
      <c r="E827" s="13">
        <f>INDEX(C:C,MATCH(D827,C:C,0)+MATCH(1,INDEX(A:A,MATCH(D827+1,C:C,0)):INDEX(A:A,MATCH(D827+1,C:C,0)+10),0))</f>
        <v>42460</v>
      </c>
      <c r="F827" s="13">
        <f>INDEX(C:C,MATCH(E827,C:C,0)+MATCH(1,INDEX(A:A,MATCH(E827+1,C:C,0)):INDEX(A:A,MATCH(E827+1,C:C,0)+10),0))</f>
        <v>42461</v>
      </c>
      <c r="G827" s="13">
        <f>INDEX(C:C,MATCH(F827,C:C,0)+MATCH(1,INDEX(A:A,MATCH(F827+1,C:C,0)):INDEX(A:A,MATCH(F827+1,C:C,0)+10),0))</f>
        <v>42464</v>
      </c>
    </row>
    <row r="828" spans="1:7" x14ac:dyDescent="0.25">
      <c r="A828" s="175">
        <v>1</v>
      </c>
      <c r="B828" s="175">
        <v>20160331</v>
      </c>
      <c r="C828" s="176">
        <v>42460</v>
      </c>
      <c r="D828" s="13">
        <f>INDEX(C:C,ROW(A827)+MATCH(1,INDEX(A:A,ROW(A828)):INDEX(A:A,ROW(A828)+10),0))</f>
        <v>42460</v>
      </c>
      <c r="E828" s="13">
        <f>INDEX(C:C,MATCH(D828,C:C,0)+MATCH(1,INDEX(A:A,MATCH(D828+1,C:C,0)):INDEX(A:A,MATCH(D828+1,C:C,0)+10),0))</f>
        <v>42461</v>
      </c>
      <c r="F828" s="13">
        <f>INDEX(C:C,MATCH(E828,C:C,0)+MATCH(1,INDEX(A:A,MATCH(E828+1,C:C,0)):INDEX(A:A,MATCH(E828+1,C:C,0)+10),0))</f>
        <v>42464</v>
      </c>
      <c r="G828" s="13">
        <f>INDEX(C:C,MATCH(F828,C:C,0)+MATCH(1,INDEX(A:A,MATCH(F828+1,C:C,0)):INDEX(A:A,MATCH(F828+1,C:C,0)+10),0))</f>
        <v>42465</v>
      </c>
    </row>
    <row r="829" spans="1:7" x14ac:dyDescent="0.25">
      <c r="A829" s="175">
        <v>1</v>
      </c>
      <c r="B829" s="175">
        <v>20160401</v>
      </c>
      <c r="C829" s="176">
        <v>42461</v>
      </c>
      <c r="D829" s="13">
        <f>INDEX(C:C,ROW(A828)+MATCH(1,INDEX(A:A,ROW(A829)):INDEX(A:A,ROW(A829)+10),0))</f>
        <v>42461</v>
      </c>
      <c r="E829" s="13">
        <f>INDEX(C:C,MATCH(D829,C:C,0)+MATCH(1,INDEX(A:A,MATCH(D829+1,C:C,0)):INDEX(A:A,MATCH(D829+1,C:C,0)+10),0))</f>
        <v>42464</v>
      </c>
      <c r="F829" s="13">
        <f>INDEX(C:C,MATCH(E829,C:C,0)+MATCH(1,INDEX(A:A,MATCH(E829+1,C:C,0)):INDEX(A:A,MATCH(E829+1,C:C,0)+10),0))</f>
        <v>42465</v>
      </c>
      <c r="G829" s="13">
        <f>INDEX(C:C,MATCH(F829,C:C,0)+MATCH(1,INDEX(A:A,MATCH(F829+1,C:C,0)):INDEX(A:A,MATCH(F829+1,C:C,0)+10),0))</f>
        <v>42466</v>
      </c>
    </row>
    <row r="830" spans="1:7" x14ac:dyDescent="0.25">
      <c r="A830" s="175">
        <v>0</v>
      </c>
      <c r="B830" s="175">
        <v>20160402</v>
      </c>
      <c r="C830" s="176">
        <v>42462</v>
      </c>
      <c r="D830" s="13">
        <f>INDEX(C:C,ROW(A829)+MATCH(1,INDEX(A:A,ROW(A830)):INDEX(A:A,ROW(A830)+10),0))</f>
        <v>42464</v>
      </c>
      <c r="E830" s="13">
        <f>INDEX(C:C,MATCH(D830,C:C,0)+MATCH(1,INDEX(A:A,MATCH(D830+1,C:C,0)):INDEX(A:A,MATCH(D830+1,C:C,0)+10),0))</f>
        <v>42465</v>
      </c>
      <c r="F830" s="13">
        <f>INDEX(C:C,MATCH(E830,C:C,0)+MATCH(1,INDEX(A:A,MATCH(E830+1,C:C,0)):INDEX(A:A,MATCH(E830+1,C:C,0)+10),0))</f>
        <v>42466</v>
      </c>
      <c r="G830" s="13">
        <f>INDEX(C:C,MATCH(F830,C:C,0)+MATCH(1,INDEX(A:A,MATCH(F830+1,C:C,0)):INDEX(A:A,MATCH(F830+1,C:C,0)+10),0))</f>
        <v>42467</v>
      </c>
    </row>
    <row r="831" spans="1:7" x14ac:dyDescent="0.25">
      <c r="A831" s="175">
        <v>0</v>
      </c>
      <c r="B831" s="175">
        <v>20160403</v>
      </c>
      <c r="C831" s="176">
        <v>42463</v>
      </c>
      <c r="D831" s="13">
        <f>INDEX(C:C,ROW(A830)+MATCH(1,INDEX(A:A,ROW(A831)):INDEX(A:A,ROW(A831)+10),0))</f>
        <v>42464</v>
      </c>
      <c r="E831" s="13">
        <f>INDEX(C:C,MATCH(D831,C:C,0)+MATCH(1,INDEX(A:A,MATCH(D831+1,C:C,0)):INDEX(A:A,MATCH(D831+1,C:C,0)+10),0))</f>
        <v>42465</v>
      </c>
      <c r="F831" s="13">
        <f>INDEX(C:C,MATCH(E831,C:C,0)+MATCH(1,INDEX(A:A,MATCH(E831+1,C:C,0)):INDEX(A:A,MATCH(E831+1,C:C,0)+10),0))</f>
        <v>42466</v>
      </c>
      <c r="G831" s="13">
        <f>INDEX(C:C,MATCH(F831,C:C,0)+MATCH(1,INDEX(A:A,MATCH(F831+1,C:C,0)):INDEX(A:A,MATCH(F831+1,C:C,0)+10),0))</f>
        <v>42467</v>
      </c>
    </row>
    <row r="832" spans="1:7" x14ac:dyDescent="0.25">
      <c r="A832" s="175">
        <v>1</v>
      </c>
      <c r="B832" s="175">
        <v>20160404</v>
      </c>
      <c r="C832" s="176">
        <v>42464</v>
      </c>
      <c r="D832" s="13">
        <f>INDEX(C:C,ROW(A831)+MATCH(1,INDEX(A:A,ROW(A832)):INDEX(A:A,ROW(A832)+10),0))</f>
        <v>42464</v>
      </c>
      <c r="E832" s="13">
        <f>INDEX(C:C,MATCH(D832,C:C,0)+MATCH(1,INDEX(A:A,MATCH(D832+1,C:C,0)):INDEX(A:A,MATCH(D832+1,C:C,0)+10),0))</f>
        <v>42465</v>
      </c>
      <c r="F832" s="13">
        <f>INDEX(C:C,MATCH(E832,C:C,0)+MATCH(1,INDEX(A:A,MATCH(E832+1,C:C,0)):INDEX(A:A,MATCH(E832+1,C:C,0)+10),0))</f>
        <v>42466</v>
      </c>
      <c r="G832" s="13">
        <f>INDEX(C:C,MATCH(F832,C:C,0)+MATCH(1,INDEX(A:A,MATCH(F832+1,C:C,0)):INDEX(A:A,MATCH(F832+1,C:C,0)+10),0))</f>
        <v>42467</v>
      </c>
    </row>
    <row r="833" spans="1:7" x14ac:dyDescent="0.25">
      <c r="A833" s="175">
        <v>1</v>
      </c>
      <c r="B833" s="175">
        <v>20160405</v>
      </c>
      <c r="C833" s="176">
        <v>42465</v>
      </c>
      <c r="D833" s="13">
        <f>INDEX(C:C,ROW(A832)+MATCH(1,INDEX(A:A,ROW(A833)):INDEX(A:A,ROW(A833)+10),0))</f>
        <v>42465</v>
      </c>
      <c r="E833" s="13">
        <f>INDEX(C:C,MATCH(D833,C:C,0)+MATCH(1,INDEX(A:A,MATCH(D833+1,C:C,0)):INDEX(A:A,MATCH(D833+1,C:C,0)+10),0))</f>
        <v>42466</v>
      </c>
      <c r="F833" s="13">
        <f>INDEX(C:C,MATCH(E833,C:C,0)+MATCH(1,INDEX(A:A,MATCH(E833+1,C:C,0)):INDEX(A:A,MATCH(E833+1,C:C,0)+10),0))</f>
        <v>42467</v>
      </c>
      <c r="G833" s="13">
        <f>INDEX(C:C,MATCH(F833,C:C,0)+MATCH(1,INDEX(A:A,MATCH(F833+1,C:C,0)):INDEX(A:A,MATCH(F833+1,C:C,0)+10),0))</f>
        <v>42468</v>
      </c>
    </row>
    <row r="834" spans="1:7" x14ac:dyDescent="0.25">
      <c r="A834" s="175">
        <v>1</v>
      </c>
      <c r="B834" s="175">
        <v>20160406</v>
      </c>
      <c r="C834" s="176">
        <v>42466</v>
      </c>
      <c r="D834" s="13">
        <f>INDEX(C:C,ROW(A833)+MATCH(1,INDEX(A:A,ROW(A834)):INDEX(A:A,ROW(A834)+10),0))</f>
        <v>42466</v>
      </c>
      <c r="E834" s="13">
        <f>INDEX(C:C,MATCH(D834,C:C,0)+MATCH(1,INDEX(A:A,MATCH(D834+1,C:C,0)):INDEX(A:A,MATCH(D834+1,C:C,0)+10),0))</f>
        <v>42467</v>
      </c>
      <c r="F834" s="13">
        <f>INDEX(C:C,MATCH(E834,C:C,0)+MATCH(1,INDEX(A:A,MATCH(E834+1,C:C,0)):INDEX(A:A,MATCH(E834+1,C:C,0)+10),0))</f>
        <v>42468</v>
      </c>
      <c r="G834" s="13">
        <f>INDEX(C:C,MATCH(F834,C:C,0)+MATCH(1,INDEX(A:A,MATCH(F834+1,C:C,0)):INDEX(A:A,MATCH(F834+1,C:C,0)+10),0))</f>
        <v>42471</v>
      </c>
    </row>
    <row r="835" spans="1:7" x14ac:dyDescent="0.25">
      <c r="A835" s="175">
        <v>1</v>
      </c>
      <c r="B835" s="175">
        <v>20160407</v>
      </c>
      <c r="C835" s="176">
        <v>42467</v>
      </c>
      <c r="D835" s="13">
        <f>INDEX(C:C,ROW(A834)+MATCH(1,INDEX(A:A,ROW(A835)):INDEX(A:A,ROW(A835)+10),0))</f>
        <v>42467</v>
      </c>
      <c r="E835" s="13">
        <f>INDEX(C:C,MATCH(D835,C:C,0)+MATCH(1,INDEX(A:A,MATCH(D835+1,C:C,0)):INDEX(A:A,MATCH(D835+1,C:C,0)+10),0))</f>
        <v>42468</v>
      </c>
      <c r="F835" s="13">
        <f>INDEX(C:C,MATCH(E835,C:C,0)+MATCH(1,INDEX(A:A,MATCH(E835+1,C:C,0)):INDEX(A:A,MATCH(E835+1,C:C,0)+10),0))</f>
        <v>42471</v>
      </c>
      <c r="G835" s="13">
        <f>INDEX(C:C,MATCH(F835,C:C,0)+MATCH(1,INDEX(A:A,MATCH(F835+1,C:C,0)):INDEX(A:A,MATCH(F835+1,C:C,0)+10),0))</f>
        <v>42472</v>
      </c>
    </row>
    <row r="836" spans="1:7" x14ac:dyDescent="0.25">
      <c r="A836" s="175">
        <v>1</v>
      </c>
      <c r="B836" s="175">
        <v>20160408</v>
      </c>
      <c r="C836" s="176">
        <v>42468</v>
      </c>
      <c r="D836" s="13">
        <f>INDEX(C:C,ROW(A835)+MATCH(1,INDEX(A:A,ROW(A836)):INDEX(A:A,ROW(A836)+10),0))</f>
        <v>42468</v>
      </c>
      <c r="E836" s="13">
        <f>INDEX(C:C,MATCH(D836,C:C,0)+MATCH(1,INDEX(A:A,MATCH(D836+1,C:C,0)):INDEX(A:A,MATCH(D836+1,C:C,0)+10),0))</f>
        <v>42471</v>
      </c>
      <c r="F836" s="13">
        <f>INDEX(C:C,MATCH(E836,C:C,0)+MATCH(1,INDEX(A:A,MATCH(E836+1,C:C,0)):INDEX(A:A,MATCH(E836+1,C:C,0)+10),0))</f>
        <v>42472</v>
      </c>
      <c r="G836" s="13">
        <f>INDEX(C:C,MATCH(F836,C:C,0)+MATCH(1,INDEX(A:A,MATCH(F836+1,C:C,0)):INDEX(A:A,MATCH(F836+1,C:C,0)+10),0))</f>
        <v>42473</v>
      </c>
    </row>
    <row r="837" spans="1:7" x14ac:dyDescent="0.25">
      <c r="A837" s="175">
        <v>0</v>
      </c>
      <c r="B837" s="175">
        <v>20160409</v>
      </c>
      <c r="C837" s="176">
        <v>42469</v>
      </c>
      <c r="D837" s="13">
        <f>INDEX(C:C,ROW(A836)+MATCH(1,INDEX(A:A,ROW(A837)):INDEX(A:A,ROW(A837)+10),0))</f>
        <v>42471</v>
      </c>
      <c r="E837" s="13">
        <f>INDEX(C:C,MATCH(D837,C:C,0)+MATCH(1,INDEX(A:A,MATCH(D837+1,C:C,0)):INDEX(A:A,MATCH(D837+1,C:C,0)+10),0))</f>
        <v>42472</v>
      </c>
      <c r="F837" s="13">
        <f>INDEX(C:C,MATCH(E837,C:C,0)+MATCH(1,INDEX(A:A,MATCH(E837+1,C:C,0)):INDEX(A:A,MATCH(E837+1,C:C,0)+10),0))</f>
        <v>42473</v>
      </c>
      <c r="G837" s="13">
        <f>INDEX(C:C,MATCH(F837,C:C,0)+MATCH(1,INDEX(A:A,MATCH(F837+1,C:C,0)):INDEX(A:A,MATCH(F837+1,C:C,0)+10),0))</f>
        <v>42474</v>
      </c>
    </row>
    <row r="838" spans="1:7" x14ac:dyDescent="0.25">
      <c r="A838" s="175">
        <v>0</v>
      </c>
      <c r="B838" s="175">
        <v>20160410</v>
      </c>
      <c r="C838" s="176">
        <v>42470</v>
      </c>
      <c r="D838" s="13">
        <f>INDEX(C:C,ROW(A837)+MATCH(1,INDEX(A:A,ROW(A838)):INDEX(A:A,ROW(A838)+10),0))</f>
        <v>42471</v>
      </c>
      <c r="E838" s="13">
        <f>INDEX(C:C,MATCH(D838,C:C,0)+MATCH(1,INDEX(A:A,MATCH(D838+1,C:C,0)):INDEX(A:A,MATCH(D838+1,C:C,0)+10),0))</f>
        <v>42472</v>
      </c>
      <c r="F838" s="13">
        <f>INDEX(C:C,MATCH(E838,C:C,0)+MATCH(1,INDEX(A:A,MATCH(E838+1,C:C,0)):INDEX(A:A,MATCH(E838+1,C:C,0)+10),0))</f>
        <v>42473</v>
      </c>
      <c r="G838" s="13">
        <f>INDEX(C:C,MATCH(F838,C:C,0)+MATCH(1,INDEX(A:A,MATCH(F838+1,C:C,0)):INDEX(A:A,MATCH(F838+1,C:C,0)+10),0))</f>
        <v>42474</v>
      </c>
    </row>
    <row r="839" spans="1:7" x14ac:dyDescent="0.25">
      <c r="A839" s="175">
        <v>1</v>
      </c>
      <c r="B839" s="175">
        <v>20160411</v>
      </c>
      <c r="C839" s="176">
        <v>42471</v>
      </c>
      <c r="D839" s="13">
        <f>INDEX(C:C,ROW(A838)+MATCH(1,INDEX(A:A,ROW(A839)):INDEX(A:A,ROW(A839)+10),0))</f>
        <v>42471</v>
      </c>
      <c r="E839" s="13">
        <f>INDEX(C:C,MATCH(D839,C:C,0)+MATCH(1,INDEX(A:A,MATCH(D839+1,C:C,0)):INDEX(A:A,MATCH(D839+1,C:C,0)+10),0))</f>
        <v>42472</v>
      </c>
      <c r="F839" s="13">
        <f>INDEX(C:C,MATCH(E839,C:C,0)+MATCH(1,INDEX(A:A,MATCH(E839+1,C:C,0)):INDEX(A:A,MATCH(E839+1,C:C,0)+10),0))</f>
        <v>42473</v>
      </c>
      <c r="G839" s="13">
        <f>INDEX(C:C,MATCH(F839,C:C,0)+MATCH(1,INDEX(A:A,MATCH(F839+1,C:C,0)):INDEX(A:A,MATCH(F839+1,C:C,0)+10),0))</f>
        <v>42474</v>
      </c>
    </row>
    <row r="840" spans="1:7" x14ac:dyDescent="0.25">
      <c r="A840" s="175">
        <v>1</v>
      </c>
      <c r="B840" s="175">
        <v>20160412</v>
      </c>
      <c r="C840" s="176">
        <v>42472</v>
      </c>
      <c r="D840" s="13">
        <f>INDEX(C:C,ROW(A839)+MATCH(1,INDEX(A:A,ROW(A840)):INDEX(A:A,ROW(A840)+10),0))</f>
        <v>42472</v>
      </c>
      <c r="E840" s="13">
        <f>INDEX(C:C,MATCH(D840,C:C,0)+MATCH(1,INDEX(A:A,MATCH(D840+1,C:C,0)):INDEX(A:A,MATCH(D840+1,C:C,0)+10),0))</f>
        <v>42473</v>
      </c>
      <c r="F840" s="13">
        <f>INDEX(C:C,MATCH(E840,C:C,0)+MATCH(1,INDEX(A:A,MATCH(E840+1,C:C,0)):INDEX(A:A,MATCH(E840+1,C:C,0)+10),0))</f>
        <v>42474</v>
      </c>
      <c r="G840" s="13">
        <f>INDEX(C:C,MATCH(F840,C:C,0)+MATCH(1,INDEX(A:A,MATCH(F840+1,C:C,0)):INDEX(A:A,MATCH(F840+1,C:C,0)+10),0))</f>
        <v>42475</v>
      </c>
    </row>
    <row r="841" spans="1:7" x14ac:dyDescent="0.25">
      <c r="A841" s="175">
        <v>1</v>
      </c>
      <c r="B841" s="175">
        <v>20160413</v>
      </c>
      <c r="C841" s="176">
        <v>42473</v>
      </c>
      <c r="D841" s="13">
        <f>INDEX(C:C,ROW(A840)+MATCH(1,INDEX(A:A,ROW(A841)):INDEX(A:A,ROW(A841)+10),0))</f>
        <v>42473</v>
      </c>
      <c r="E841" s="13">
        <f>INDEX(C:C,MATCH(D841,C:C,0)+MATCH(1,INDEX(A:A,MATCH(D841+1,C:C,0)):INDEX(A:A,MATCH(D841+1,C:C,0)+10),0))</f>
        <v>42474</v>
      </c>
      <c r="F841" s="13">
        <f>INDEX(C:C,MATCH(E841,C:C,0)+MATCH(1,INDEX(A:A,MATCH(E841+1,C:C,0)):INDEX(A:A,MATCH(E841+1,C:C,0)+10),0))</f>
        <v>42475</v>
      </c>
      <c r="G841" s="13">
        <f>INDEX(C:C,MATCH(F841,C:C,0)+MATCH(1,INDEX(A:A,MATCH(F841+1,C:C,0)):INDEX(A:A,MATCH(F841+1,C:C,0)+10),0))</f>
        <v>42478</v>
      </c>
    </row>
    <row r="842" spans="1:7" x14ac:dyDescent="0.25">
      <c r="A842" s="175">
        <v>1</v>
      </c>
      <c r="B842" s="175">
        <v>20160414</v>
      </c>
      <c r="C842" s="176">
        <v>42474</v>
      </c>
      <c r="D842" s="13">
        <f>INDEX(C:C,ROW(A841)+MATCH(1,INDEX(A:A,ROW(A842)):INDEX(A:A,ROW(A842)+10),0))</f>
        <v>42474</v>
      </c>
      <c r="E842" s="13">
        <f>INDEX(C:C,MATCH(D842,C:C,0)+MATCH(1,INDEX(A:A,MATCH(D842+1,C:C,0)):INDEX(A:A,MATCH(D842+1,C:C,0)+10),0))</f>
        <v>42475</v>
      </c>
      <c r="F842" s="13">
        <f>INDEX(C:C,MATCH(E842,C:C,0)+MATCH(1,INDEX(A:A,MATCH(E842+1,C:C,0)):INDEX(A:A,MATCH(E842+1,C:C,0)+10),0))</f>
        <v>42478</v>
      </c>
      <c r="G842" s="13">
        <f>INDEX(C:C,MATCH(F842,C:C,0)+MATCH(1,INDEX(A:A,MATCH(F842+1,C:C,0)):INDEX(A:A,MATCH(F842+1,C:C,0)+10),0))</f>
        <v>42479</v>
      </c>
    </row>
    <row r="843" spans="1:7" x14ac:dyDescent="0.25">
      <c r="A843" s="175">
        <v>1</v>
      </c>
      <c r="B843" s="175">
        <v>20160415</v>
      </c>
      <c r="C843" s="176">
        <v>42475</v>
      </c>
      <c r="D843" s="13">
        <f>INDEX(C:C,ROW(A842)+MATCH(1,INDEX(A:A,ROW(A843)):INDEX(A:A,ROW(A843)+10),0))</f>
        <v>42475</v>
      </c>
      <c r="E843" s="13">
        <f>INDEX(C:C,MATCH(D843,C:C,0)+MATCH(1,INDEX(A:A,MATCH(D843+1,C:C,0)):INDEX(A:A,MATCH(D843+1,C:C,0)+10),0))</f>
        <v>42478</v>
      </c>
      <c r="F843" s="13">
        <f>INDEX(C:C,MATCH(E843,C:C,0)+MATCH(1,INDEX(A:A,MATCH(E843+1,C:C,0)):INDEX(A:A,MATCH(E843+1,C:C,0)+10),0))</f>
        <v>42479</v>
      </c>
      <c r="G843" s="13">
        <f>INDEX(C:C,MATCH(F843,C:C,0)+MATCH(1,INDEX(A:A,MATCH(F843+1,C:C,0)):INDEX(A:A,MATCH(F843+1,C:C,0)+10),0))</f>
        <v>42480</v>
      </c>
    </row>
    <row r="844" spans="1:7" x14ac:dyDescent="0.25">
      <c r="A844" s="175">
        <v>0</v>
      </c>
      <c r="B844" s="175">
        <v>20160416</v>
      </c>
      <c r="C844" s="176">
        <v>42476</v>
      </c>
      <c r="D844" s="13">
        <f>INDEX(C:C,ROW(A843)+MATCH(1,INDEX(A:A,ROW(A844)):INDEX(A:A,ROW(A844)+10),0))</f>
        <v>42478</v>
      </c>
      <c r="E844" s="13">
        <f>INDEX(C:C,MATCH(D844,C:C,0)+MATCH(1,INDEX(A:A,MATCH(D844+1,C:C,0)):INDEX(A:A,MATCH(D844+1,C:C,0)+10),0))</f>
        <v>42479</v>
      </c>
      <c r="F844" s="13">
        <f>INDEX(C:C,MATCH(E844,C:C,0)+MATCH(1,INDEX(A:A,MATCH(E844+1,C:C,0)):INDEX(A:A,MATCH(E844+1,C:C,0)+10),0))</f>
        <v>42480</v>
      </c>
      <c r="G844" s="13">
        <f>INDEX(C:C,MATCH(F844,C:C,0)+MATCH(1,INDEX(A:A,MATCH(F844+1,C:C,0)):INDEX(A:A,MATCH(F844+1,C:C,0)+10),0))</f>
        <v>42481</v>
      </c>
    </row>
    <row r="845" spans="1:7" x14ac:dyDescent="0.25">
      <c r="A845" s="175">
        <v>0</v>
      </c>
      <c r="B845" s="175">
        <v>20160417</v>
      </c>
      <c r="C845" s="176">
        <v>42477</v>
      </c>
      <c r="D845" s="13">
        <f>INDEX(C:C,ROW(A844)+MATCH(1,INDEX(A:A,ROW(A845)):INDEX(A:A,ROW(A845)+10),0))</f>
        <v>42478</v>
      </c>
      <c r="E845" s="13">
        <f>INDEX(C:C,MATCH(D845,C:C,0)+MATCH(1,INDEX(A:A,MATCH(D845+1,C:C,0)):INDEX(A:A,MATCH(D845+1,C:C,0)+10),0))</f>
        <v>42479</v>
      </c>
      <c r="F845" s="13">
        <f>INDEX(C:C,MATCH(E845,C:C,0)+MATCH(1,INDEX(A:A,MATCH(E845+1,C:C,0)):INDEX(A:A,MATCH(E845+1,C:C,0)+10),0))</f>
        <v>42480</v>
      </c>
      <c r="G845" s="13">
        <f>INDEX(C:C,MATCH(F845,C:C,0)+MATCH(1,INDEX(A:A,MATCH(F845+1,C:C,0)):INDEX(A:A,MATCH(F845+1,C:C,0)+10),0))</f>
        <v>42481</v>
      </c>
    </row>
    <row r="846" spans="1:7" x14ac:dyDescent="0.25">
      <c r="A846" s="175">
        <v>1</v>
      </c>
      <c r="B846" s="175">
        <v>20160418</v>
      </c>
      <c r="C846" s="176">
        <v>42478</v>
      </c>
      <c r="D846" s="13">
        <f>INDEX(C:C,ROW(A845)+MATCH(1,INDEX(A:A,ROW(A846)):INDEX(A:A,ROW(A846)+10),0))</f>
        <v>42478</v>
      </c>
      <c r="E846" s="13">
        <f>INDEX(C:C,MATCH(D846,C:C,0)+MATCH(1,INDEX(A:A,MATCH(D846+1,C:C,0)):INDEX(A:A,MATCH(D846+1,C:C,0)+10),0))</f>
        <v>42479</v>
      </c>
      <c r="F846" s="13">
        <f>INDEX(C:C,MATCH(E846,C:C,0)+MATCH(1,INDEX(A:A,MATCH(E846+1,C:C,0)):INDEX(A:A,MATCH(E846+1,C:C,0)+10),0))</f>
        <v>42480</v>
      </c>
      <c r="G846" s="13">
        <f>INDEX(C:C,MATCH(F846,C:C,0)+MATCH(1,INDEX(A:A,MATCH(F846+1,C:C,0)):INDEX(A:A,MATCH(F846+1,C:C,0)+10),0))</f>
        <v>42481</v>
      </c>
    </row>
    <row r="847" spans="1:7" x14ac:dyDescent="0.25">
      <c r="A847" s="175">
        <v>1</v>
      </c>
      <c r="B847" s="175">
        <v>20160419</v>
      </c>
      <c r="C847" s="176">
        <v>42479</v>
      </c>
      <c r="D847" s="13">
        <f>INDEX(C:C,ROW(A846)+MATCH(1,INDEX(A:A,ROW(A847)):INDEX(A:A,ROW(A847)+10),0))</f>
        <v>42479</v>
      </c>
      <c r="E847" s="13">
        <f>INDEX(C:C,MATCH(D847,C:C,0)+MATCH(1,INDEX(A:A,MATCH(D847+1,C:C,0)):INDEX(A:A,MATCH(D847+1,C:C,0)+10),0))</f>
        <v>42480</v>
      </c>
      <c r="F847" s="13">
        <f>INDEX(C:C,MATCH(E847,C:C,0)+MATCH(1,INDEX(A:A,MATCH(E847+1,C:C,0)):INDEX(A:A,MATCH(E847+1,C:C,0)+10),0))</f>
        <v>42481</v>
      </c>
      <c r="G847" s="13">
        <f>INDEX(C:C,MATCH(F847,C:C,0)+MATCH(1,INDEX(A:A,MATCH(F847+1,C:C,0)):INDEX(A:A,MATCH(F847+1,C:C,0)+10),0))</f>
        <v>42482</v>
      </c>
    </row>
    <row r="848" spans="1:7" x14ac:dyDescent="0.25">
      <c r="A848" s="175">
        <v>1</v>
      </c>
      <c r="B848" s="175">
        <v>20160420</v>
      </c>
      <c r="C848" s="176">
        <v>42480</v>
      </c>
      <c r="D848" s="13">
        <f>INDEX(C:C,ROW(A847)+MATCH(1,INDEX(A:A,ROW(A848)):INDEX(A:A,ROW(A848)+10),0))</f>
        <v>42480</v>
      </c>
      <c r="E848" s="13">
        <f>INDEX(C:C,MATCH(D848,C:C,0)+MATCH(1,INDEX(A:A,MATCH(D848+1,C:C,0)):INDEX(A:A,MATCH(D848+1,C:C,0)+10),0))</f>
        <v>42481</v>
      </c>
      <c r="F848" s="13">
        <f>INDEX(C:C,MATCH(E848,C:C,0)+MATCH(1,INDEX(A:A,MATCH(E848+1,C:C,0)):INDEX(A:A,MATCH(E848+1,C:C,0)+10),0))</f>
        <v>42482</v>
      </c>
      <c r="G848" s="13">
        <f>INDEX(C:C,MATCH(F848,C:C,0)+MATCH(1,INDEX(A:A,MATCH(F848+1,C:C,0)):INDEX(A:A,MATCH(F848+1,C:C,0)+10),0))</f>
        <v>42485</v>
      </c>
    </row>
    <row r="849" spans="1:7" x14ac:dyDescent="0.25">
      <c r="A849" s="175">
        <v>1</v>
      </c>
      <c r="B849" s="175">
        <v>20160421</v>
      </c>
      <c r="C849" s="176">
        <v>42481</v>
      </c>
      <c r="D849" s="13">
        <f>INDEX(C:C,ROW(A848)+MATCH(1,INDEX(A:A,ROW(A849)):INDEX(A:A,ROW(A849)+10),0))</f>
        <v>42481</v>
      </c>
      <c r="E849" s="13">
        <f>INDEX(C:C,MATCH(D849,C:C,0)+MATCH(1,INDEX(A:A,MATCH(D849+1,C:C,0)):INDEX(A:A,MATCH(D849+1,C:C,0)+10),0))</f>
        <v>42482</v>
      </c>
      <c r="F849" s="13">
        <f>INDEX(C:C,MATCH(E849,C:C,0)+MATCH(1,INDEX(A:A,MATCH(E849+1,C:C,0)):INDEX(A:A,MATCH(E849+1,C:C,0)+10),0))</f>
        <v>42485</v>
      </c>
      <c r="G849" s="13">
        <f>INDEX(C:C,MATCH(F849,C:C,0)+MATCH(1,INDEX(A:A,MATCH(F849+1,C:C,0)):INDEX(A:A,MATCH(F849+1,C:C,0)+10),0))</f>
        <v>42486</v>
      </c>
    </row>
    <row r="850" spans="1:7" x14ac:dyDescent="0.25">
      <c r="A850" s="175">
        <v>1</v>
      </c>
      <c r="B850" s="175">
        <v>20160422</v>
      </c>
      <c r="C850" s="176">
        <v>42482</v>
      </c>
      <c r="D850" s="13">
        <f>INDEX(C:C,ROW(A849)+MATCH(1,INDEX(A:A,ROW(A850)):INDEX(A:A,ROW(A850)+10),0))</f>
        <v>42482</v>
      </c>
      <c r="E850" s="13">
        <f>INDEX(C:C,MATCH(D850,C:C,0)+MATCH(1,INDEX(A:A,MATCH(D850+1,C:C,0)):INDEX(A:A,MATCH(D850+1,C:C,0)+10),0))</f>
        <v>42485</v>
      </c>
      <c r="F850" s="13">
        <f>INDEX(C:C,MATCH(E850,C:C,0)+MATCH(1,INDEX(A:A,MATCH(E850+1,C:C,0)):INDEX(A:A,MATCH(E850+1,C:C,0)+10),0))</f>
        <v>42486</v>
      </c>
      <c r="G850" s="13">
        <f>INDEX(C:C,MATCH(F850,C:C,0)+MATCH(1,INDEX(A:A,MATCH(F850+1,C:C,0)):INDEX(A:A,MATCH(F850+1,C:C,0)+10),0))</f>
        <v>42487</v>
      </c>
    </row>
    <row r="851" spans="1:7" x14ac:dyDescent="0.25">
      <c r="A851" s="175">
        <v>0</v>
      </c>
      <c r="B851" s="175">
        <v>20160423</v>
      </c>
      <c r="C851" s="176">
        <v>42483</v>
      </c>
      <c r="D851" s="13">
        <f>INDEX(C:C,ROW(A850)+MATCH(1,INDEX(A:A,ROW(A851)):INDEX(A:A,ROW(A851)+10),0))</f>
        <v>42485</v>
      </c>
      <c r="E851" s="13">
        <f>INDEX(C:C,MATCH(D851,C:C,0)+MATCH(1,INDEX(A:A,MATCH(D851+1,C:C,0)):INDEX(A:A,MATCH(D851+1,C:C,0)+10),0))</f>
        <v>42486</v>
      </c>
      <c r="F851" s="13">
        <f>INDEX(C:C,MATCH(E851,C:C,0)+MATCH(1,INDEX(A:A,MATCH(E851+1,C:C,0)):INDEX(A:A,MATCH(E851+1,C:C,0)+10),0))</f>
        <v>42487</v>
      </c>
      <c r="G851" s="13">
        <f>INDEX(C:C,MATCH(F851,C:C,0)+MATCH(1,INDEX(A:A,MATCH(F851+1,C:C,0)):INDEX(A:A,MATCH(F851+1,C:C,0)+10),0))</f>
        <v>42488</v>
      </c>
    </row>
    <row r="852" spans="1:7" x14ac:dyDescent="0.25">
      <c r="A852" s="175">
        <v>0</v>
      </c>
      <c r="B852" s="175">
        <v>20160424</v>
      </c>
      <c r="C852" s="176">
        <v>42484</v>
      </c>
      <c r="D852" s="13">
        <f>INDEX(C:C,ROW(A851)+MATCH(1,INDEX(A:A,ROW(A852)):INDEX(A:A,ROW(A852)+10),0))</f>
        <v>42485</v>
      </c>
      <c r="E852" s="13">
        <f>INDEX(C:C,MATCH(D852,C:C,0)+MATCH(1,INDEX(A:A,MATCH(D852+1,C:C,0)):INDEX(A:A,MATCH(D852+1,C:C,0)+10),0))</f>
        <v>42486</v>
      </c>
      <c r="F852" s="13">
        <f>INDEX(C:C,MATCH(E852,C:C,0)+MATCH(1,INDEX(A:A,MATCH(E852+1,C:C,0)):INDEX(A:A,MATCH(E852+1,C:C,0)+10),0))</f>
        <v>42487</v>
      </c>
      <c r="G852" s="13">
        <f>INDEX(C:C,MATCH(F852,C:C,0)+MATCH(1,INDEX(A:A,MATCH(F852+1,C:C,0)):INDEX(A:A,MATCH(F852+1,C:C,0)+10),0))</f>
        <v>42488</v>
      </c>
    </row>
    <row r="853" spans="1:7" x14ac:dyDescent="0.25">
      <c r="A853" s="175">
        <v>1</v>
      </c>
      <c r="B853" s="175">
        <v>20160425</v>
      </c>
      <c r="C853" s="176">
        <v>42485</v>
      </c>
      <c r="D853" s="13">
        <f>INDEX(C:C,ROW(A852)+MATCH(1,INDEX(A:A,ROW(A853)):INDEX(A:A,ROW(A853)+10),0))</f>
        <v>42485</v>
      </c>
      <c r="E853" s="13">
        <f>INDEX(C:C,MATCH(D853,C:C,0)+MATCH(1,INDEX(A:A,MATCH(D853+1,C:C,0)):INDEX(A:A,MATCH(D853+1,C:C,0)+10),0))</f>
        <v>42486</v>
      </c>
      <c r="F853" s="13">
        <f>INDEX(C:C,MATCH(E853,C:C,0)+MATCH(1,INDEX(A:A,MATCH(E853+1,C:C,0)):INDEX(A:A,MATCH(E853+1,C:C,0)+10),0))</f>
        <v>42487</v>
      </c>
      <c r="G853" s="13">
        <f>INDEX(C:C,MATCH(F853,C:C,0)+MATCH(1,INDEX(A:A,MATCH(F853+1,C:C,0)):INDEX(A:A,MATCH(F853+1,C:C,0)+10),0))</f>
        <v>42488</v>
      </c>
    </row>
    <row r="854" spans="1:7" x14ac:dyDescent="0.25">
      <c r="A854" s="175">
        <v>1</v>
      </c>
      <c r="B854" s="175">
        <v>20160426</v>
      </c>
      <c r="C854" s="176">
        <v>42486</v>
      </c>
      <c r="D854" s="13">
        <f>INDEX(C:C,ROW(A853)+MATCH(1,INDEX(A:A,ROW(A854)):INDEX(A:A,ROW(A854)+10),0))</f>
        <v>42486</v>
      </c>
      <c r="E854" s="13">
        <f>INDEX(C:C,MATCH(D854,C:C,0)+MATCH(1,INDEX(A:A,MATCH(D854+1,C:C,0)):INDEX(A:A,MATCH(D854+1,C:C,0)+10),0))</f>
        <v>42487</v>
      </c>
      <c r="F854" s="13">
        <f>INDEX(C:C,MATCH(E854,C:C,0)+MATCH(1,INDEX(A:A,MATCH(E854+1,C:C,0)):INDEX(A:A,MATCH(E854+1,C:C,0)+10),0))</f>
        <v>42488</v>
      </c>
      <c r="G854" s="13">
        <f>INDEX(C:C,MATCH(F854,C:C,0)+MATCH(1,INDEX(A:A,MATCH(F854+1,C:C,0)):INDEX(A:A,MATCH(F854+1,C:C,0)+10),0))</f>
        <v>42489</v>
      </c>
    </row>
    <row r="855" spans="1:7" x14ac:dyDescent="0.25">
      <c r="A855" s="175">
        <v>1</v>
      </c>
      <c r="B855" s="175">
        <v>20160427</v>
      </c>
      <c r="C855" s="176">
        <v>42487</v>
      </c>
      <c r="D855" s="13">
        <f>INDEX(C:C,ROW(A854)+MATCH(1,INDEX(A:A,ROW(A855)):INDEX(A:A,ROW(A855)+10),0))</f>
        <v>42487</v>
      </c>
      <c r="E855" s="13">
        <f>INDEX(C:C,MATCH(D855,C:C,0)+MATCH(1,INDEX(A:A,MATCH(D855+1,C:C,0)):INDEX(A:A,MATCH(D855+1,C:C,0)+10),0))</f>
        <v>42488</v>
      </c>
      <c r="F855" s="13">
        <f>INDEX(C:C,MATCH(E855,C:C,0)+MATCH(1,INDEX(A:A,MATCH(E855+1,C:C,0)):INDEX(A:A,MATCH(E855+1,C:C,0)+10),0))</f>
        <v>42489</v>
      </c>
      <c r="G855" s="13">
        <f>INDEX(C:C,MATCH(F855,C:C,0)+MATCH(1,INDEX(A:A,MATCH(F855+1,C:C,0)):INDEX(A:A,MATCH(F855+1,C:C,0)+10),0))</f>
        <v>42492</v>
      </c>
    </row>
    <row r="856" spans="1:7" x14ac:dyDescent="0.25">
      <c r="A856" s="175">
        <v>1</v>
      </c>
      <c r="B856" s="175">
        <v>20160428</v>
      </c>
      <c r="C856" s="176">
        <v>42488</v>
      </c>
      <c r="D856" s="13">
        <f>INDEX(C:C,ROW(A855)+MATCH(1,INDEX(A:A,ROW(A856)):INDEX(A:A,ROW(A856)+10),0))</f>
        <v>42488</v>
      </c>
      <c r="E856" s="13">
        <f>INDEX(C:C,MATCH(D856,C:C,0)+MATCH(1,INDEX(A:A,MATCH(D856+1,C:C,0)):INDEX(A:A,MATCH(D856+1,C:C,0)+10),0))</f>
        <v>42489</v>
      </c>
      <c r="F856" s="13">
        <f>INDEX(C:C,MATCH(E856,C:C,0)+MATCH(1,INDEX(A:A,MATCH(E856+1,C:C,0)):INDEX(A:A,MATCH(E856+1,C:C,0)+10),0))</f>
        <v>42492</v>
      </c>
      <c r="G856" s="13">
        <f>INDEX(C:C,MATCH(F856,C:C,0)+MATCH(1,INDEX(A:A,MATCH(F856+1,C:C,0)):INDEX(A:A,MATCH(F856+1,C:C,0)+10),0))</f>
        <v>42493</v>
      </c>
    </row>
    <row r="857" spans="1:7" x14ac:dyDescent="0.25">
      <c r="A857" s="175">
        <v>1</v>
      </c>
      <c r="B857" s="175">
        <v>20160429</v>
      </c>
      <c r="C857" s="176">
        <v>42489</v>
      </c>
      <c r="D857" s="13">
        <f>INDEX(C:C,ROW(A856)+MATCH(1,INDEX(A:A,ROW(A857)):INDEX(A:A,ROW(A857)+10),0))</f>
        <v>42489</v>
      </c>
      <c r="E857" s="13">
        <f>INDEX(C:C,MATCH(D857,C:C,0)+MATCH(1,INDEX(A:A,MATCH(D857+1,C:C,0)):INDEX(A:A,MATCH(D857+1,C:C,0)+10),0))</f>
        <v>42492</v>
      </c>
      <c r="F857" s="13">
        <f>INDEX(C:C,MATCH(E857,C:C,0)+MATCH(1,INDEX(A:A,MATCH(E857+1,C:C,0)):INDEX(A:A,MATCH(E857+1,C:C,0)+10),0))</f>
        <v>42493</v>
      </c>
      <c r="G857" s="13">
        <f>INDEX(C:C,MATCH(F857,C:C,0)+MATCH(1,INDEX(A:A,MATCH(F857+1,C:C,0)):INDEX(A:A,MATCH(F857+1,C:C,0)+10),0))</f>
        <v>42494</v>
      </c>
    </row>
    <row r="858" spans="1:7" x14ac:dyDescent="0.25">
      <c r="A858" s="175">
        <v>0</v>
      </c>
      <c r="B858" s="175">
        <v>20160430</v>
      </c>
      <c r="C858" s="176">
        <v>42490</v>
      </c>
      <c r="D858" s="13">
        <f>INDEX(C:C,ROW(A857)+MATCH(1,INDEX(A:A,ROW(A858)):INDEX(A:A,ROW(A858)+10),0))</f>
        <v>42492</v>
      </c>
      <c r="E858" s="13">
        <f>INDEX(C:C,MATCH(D858,C:C,0)+MATCH(1,INDEX(A:A,MATCH(D858+1,C:C,0)):INDEX(A:A,MATCH(D858+1,C:C,0)+10),0))</f>
        <v>42493</v>
      </c>
      <c r="F858" s="13">
        <f>INDEX(C:C,MATCH(E858,C:C,0)+MATCH(1,INDEX(A:A,MATCH(E858+1,C:C,0)):INDEX(A:A,MATCH(E858+1,C:C,0)+10),0))</f>
        <v>42494</v>
      </c>
      <c r="G858" s="13">
        <f>INDEX(C:C,MATCH(F858,C:C,0)+MATCH(1,INDEX(A:A,MATCH(F858+1,C:C,0)):INDEX(A:A,MATCH(F858+1,C:C,0)+10),0))</f>
        <v>42496</v>
      </c>
    </row>
    <row r="859" spans="1:7" x14ac:dyDescent="0.25">
      <c r="A859" s="175">
        <v>0</v>
      </c>
      <c r="B859" s="175">
        <v>20160501</v>
      </c>
      <c r="C859" s="176">
        <v>42491</v>
      </c>
      <c r="D859" s="13">
        <f>INDEX(C:C,ROW(A858)+MATCH(1,INDEX(A:A,ROW(A859)):INDEX(A:A,ROW(A859)+10),0))</f>
        <v>42492</v>
      </c>
      <c r="E859" s="13">
        <f>INDEX(C:C,MATCH(D859,C:C,0)+MATCH(1,INDEX(A:A,MATCH(D859+1,C:C,0)):INDEX(A:A,MATCH(D859+1,C:C,0)+10),0))</f>
        <v>42493</v>
      </c>
      <c r="F859" s="13">
        <f>INDEX(C:C,MATCH(E859,C:C,0)+MATCH(1,INDEX(A:A,MATCH(E859+1,C:C,0)):INDEX(A:A,MATCH(E859+1,C:C,0)+10),0))</f>
        <v>42494</v>
      </c>
      <c r="G859" s="13">
        <f>INDEX(C:C,MATCH(F859,C:C,0)+MATCH(1,INDEX(A:A,MATCH(F859+1,C:C,0)):INDEX(A:A,MATCH(F859+1,C:C,0)+10),0))</f>
        <v>42496</v>
      </c>
    </row>
    <row r="860" spans="1:7" x14ac:dyDescent="0.25">
      <c r="A860" s="175">
        <v>1</v>
      </c>
      <c r="B860" s="175">
        <v>20160502</v>
      </c>
      <c r="C860" s="176">
        <v>42492</v>
      </c>
      <c r="D860" s="13">
        <f>INDEX(C:C,ROW(A859)+MATCH(1,INDEX(A:A,ROW(A860)):INDEX(A:A,ROW(A860)+10),0))</f>
        <v>42492</v>
      </c>
      <c r="E860" s="13">
        <f>INDEX(C:C,MATCH(D860,C:C,0)+MATCH(1,INDEX(A:A,MATCH(D860+1,C:C,0)):INDEX(A:A,MATCH(D860+1,C:C,0)+10),0))</f>
        <v>42493</v>
      </c>
      <c r="F860" s="13">
        <f>INDEX(C:C,MATCH(E860,C:C,0)+MATCH(1,INDEX(A:A,MATCH(E860+1,C:C,0)):INDEX(A:A,MATCH(E860+1,C:C,0)+10),0))</f>
        <v>42494</v>
      </c>
      <c r="G860" s="13">
        <f>INDEX(C:C,MATCH(F860,C:C,0)+MATCH(1,INDEX(A:A,MATCH(F860+1,C:C,0)):INDEX(A:A,MATCH(F860+1,C:C,0)+10),0))</f>
        <v>42496</v>
      </c>
    </row>
    <row r="861" spans="1:7" x14ac:dyDescent="0.25">
      <c r="A861" s="175">
        <v>1</v>
      </c>
      <c r="B861" s="175">
        <v>20160503</v>
      </c>
      <c r="C861" s="176">
        <v>42493</v>
      </c>
      <c r="D861" s="13">
        <f>INDEX(C:C,ROW(A860)+MATCH(1,INDEX(A:A,ROW(A861)):INDEX(A:A,ROW(A861)+10),0))</f>
        <v>42493</v>
      </c>
      <c r="E861" s="13">
        <f>INDEX(C:C,MATCH(D861,C:C,0)+MATCH(1,INDEX(A:A,MATCH(D861+1,C:C,0)):INDEX(A:A,MATCH(D861+1,C:C,0)+10),0))</f>
        <v>42494</v>
      </c>
      <c r="F861" s="13">
        <f>INDEX(C:C,MATCH(E861,C:C,0)+MATCH(1,INDEX(A:A,MATCH(E861+1,C:C,0)):INDEX(A:A,MATCH(E861+1,C:C,0)+10),0))</f>
        <v>42496</v>
      </c>
      <c r="G861" s="13">
        <f>INDEX(C:C,MATCH(F861,C:C,0)+MATCH(1,INDEX(A:A,MATCH(F861+1,C:C,0)):INDEX(A:A,MATCH(F861+1,C:C,0)+10),0))</f>
        <v>42499</v>
      </c>
    </row>
    <row r="862" spans="1:7" x14ac:dyDescent="0.25">
      <c r="A862" s="175">
        <v>1</v>
      </c>
      <c r="B862" s="175">
        <v>20160504</v>
      </c>
      <c r="C862" s="176">
        <v>42494</v>
      </c>
      <c r="D862" s="13">
        <f>INDEX(C:C,ROW(A861)+MATCH(1,INDEX(A:A,ROW(A862)):INDEX(A:A,ROW(A862)+10),0))</f>
        <v>42494</v>
      </c>
      <c r="E862" s="13">
        <f>INDEX(C:C,MATCH(D862,C:C,0)+MATCH(1,INDEX(A:A,MATCH(D862+1,C:C,0)):INDEX(A:A,MATCH(D862+1,C:C,0)+10),0))</f>
        <v>42496</v>
      </c>
      <c r="F862" s="13">
        <f>INDEX(C:C,MATCH(E862,C:C,0)+MATCH(1,INDEX(A:A,MATCH(E862+1,C:C,0)):INDEX(A:A,MATCH(E862+1,C:C,0)+10),0))</f>
        <v>42499</v>
      </c>
      <c r="G862" s="13">
        <f>INDEX(C:C,MATCH(F862,C:C,0)+MATCH(1,INDEX(A:A,MATCH(F862+1,C:C,0)):INDEX(A:A,MATCH(F862+1,C:C,0)+10),0))</f>
        <v>42500</v>
      </c>
    </row>
    <row r="863" spans="1:7" x14ac:dyDescent="0.25">
      <c r="A863" s="175">
        <v>0</v>
      </c>
      <c r="B863" s="175">
        <v>20160505</v>
      </c>
      <c r="C863" s="176">
        <v>42495</v>
      </c>
      <c r="D863" s="13">
        <f>INDEX(C:C,ROW(A862)+MATCH(1,INDEX(A:A,ROW(A863)):INDEX(A:A,ROW(A863)+10),0))</f>
        <v>42496</v>
      </c>
      <c r="E863" s="13">
        <f>INDEX(C:C,MATCH(D863,C:C,0)+MATCH(1,INDEX(A:A,MATCH(D863+1,C:C,0)):INDEX(A:A,MATCH(D863+1,C:C,0)+10),0))</f>
        <v>42499</v>
      </c>
      <c r="F863" s="13">
        <f>INDEX(C:C,MATCH(E863,C:C,0)+MATCH(1,INDEX(A:A,MATCH(E863+1,C:C,0)):INDEX(A:A,MATCH(E863+1,C:C,0)+10),0))</f>
        <v>42500</v>
      </c>
      <c r="G863" s="13">
        <f>INDEX(C:C,MATCH(F863,C:C,0)+MATCH(1,INDEX(A:A,MATCH(F863+1,C:C,0)):INDEX(A:A,MATCH(F863+1,C:C,0)+10),0))</f>
        <v>42501</v>
      </c>
    </row>
    <row r="864" spans="1:7" x14ac:dyDescent="0.25">
      <c r="A864" s="175">
        <v>1</v>
      </c>
      <c r="B864" s="175">
        <v>20160506</v>
      </c>
      <c r="C864" s="176">
        <v>42496</v>
      </c>
      <c r="D864" s="13">
        <f>INDEX(C:C,ROW(A863)+MATCH(1,INDEX(A:A,ROW(A864)):INDEX(A:A,ROW(A864)+10),0))</f>
        <v>42496</v>
      </c>
      <c r="E864" s="13">
        <f>INDEX(C:C,MATCH(D864,C:C,0)+MATCH(1,INDEX(A:A,MATCH(D864+1,C:C,0)):INDEX(A:A,MATCH(D864+1,C:C,0)+10),0))</f>
        <v>42499</v>
      </c>
      <c r="F864" s="13">
        <f>INDEX(C:C,MATCH(E864,C:C,0)+MATCH(1,INDEX(A:A,MATCH(E864+1,C:C,0)):INDEX(A:A,MATCH(E864+1,C:C,0)+10),0))</f>
        <v>42500</v>
      </c>
      <c r="G864" s="13">
        <f>INDEX(C:C,MATCH(F864,C:C,0)+MATCH(1,INDEX(A:A,MATCH(F864+1,C:C,0)):INDEX(A:A,MATCH(F864+1,C:C,0)+10),0))</f>
        <v>42501</v>
      </c>
    </row>
    <row r="865" spans="1:7" x14ac:dyDescent="0.25">
      <c r="A865" s="175">
        <v>0</v>
      </c>
      <c r="B865" s="175">
        <v>20160507</v>
      </c>
      <c r="C865" s="176">
        <v>42497</v>
      </c>
      <c r="D865" s="13">
        <f>INDEX(C:C,ROW(A864)+MATCH(1,INDEX(A:A,ROW(A865)):INDEX(A:A,ROW(A865)+10),0))</f>
        <v>42499</v>
      </c>
      <c r="E865" s="13">
        <f>INDEX(C:C,MATCH(D865,C:C,0)+MATCH(1,INDEX(A:A,MATCH(D865+1,C:C,0)):INDEX(A:A,MATCH(D865+1,C:C,0)+10),0))</f>
        <v>42500</v>
      </c>
      <c r="F865" s="13">
        <f>INDEX(C:C,MATCH(E865,C:C,0)+MATCH(1,INDEX(A:A,MATCH(E865+1,C:C,0)):INDEX(A:A,MATCH(E865+1,C:C,0)+10),0))</f>
        <v>42501</v>
      </c>
      <c r="G865" s="13">
        <f>INDEX(C:C,MATCH(F865,C:C,0)+MATCH(1,INDEX(A:A,MATCH(F865+1,C:C,0)):INDEX(A:A,MATCH(F865+1,C:C,0)+10),0))</f>
        <v>42502</v>
      </c>
    </row>
    <row r="866" spans="1:7" x14ac:dyDescent="0.25">
      <c r="A866" s="175">
        <v>0</v>
      </c>
      <c r="B866" s="175">
        <v>20160508</v>
      </c>
      <c r="C866" s="176">
        <v>42498</v>
      </c>
      <c r="D866" s="13">
        <f>INDEX(C:C,ROW(A865)+MATCH(1,INDEX(A:A,ROW(A866)):INDEX(A:A,ROW(A866)+10),0))</f>
        <v>42499</v>
      </c>
      <c r="E866" s="13">
        <f>INDEX(C:C,MATCH(D866,C:C,0)+MATCH(1,INDEX(A:A,MATCH(D866+1,C:C,0)):INDEX(A:A,MATCH(D866+1,C:C,0)+10),0))</f>
        <v>42500</v>
      </c>
      <c r="F866" s="13">
        <f>INDEX(C:C,MATCH(E866,C:C,0)+MATCH(1,INDEX(A:A,MATCH(E866+1,C:C,0)):INDEX(A:A,MATCH(E866+1,C:C,0)+10),0))</f>
        <v>42501</v>
      </c>
      <c r="G866" s="13">
        <f>INDEX(C:C,MATCH(F866,C:C,0)+MATCH(1,INDEX(A:A,MATCH(F866+1,C:C,0)):INDEX(A:A,MATCH(F866+1,C:C,0)+10),0))</f>
        <v>42502</v>
      </c>
    </row>
    <row r="867" spans="1:7" x14ac:dyDescent="0.25">
      <c r="A867" s="175">
        <v>1</v>
      </c>
      <c r="B867" s="175">
        <v>20160509</v>
      </c>
      <c r="C867" s="176">
        <v>42499</v>
      </c>
      <c r="D867" s="13">
        <f>INDEX(C:C,ROW(A866)+MATCH(1,INDEX(A:A,ROW(A867)):INDEX(A:A,ROW(A867)+10),0))</f>
        <v>42499</v>
      </c>
      <c r="E867" s="13">
        <f>INDEX(C:C,MATCH(D867,C:C,0)+MATCH(1,INDEX(A:A,MATCH(D867+1,C:C,0)):INDEX(A:A,MATCH(D867+1,C:C,0)+10),0))</f>
        <v>42500</v>
      </c>
      <c r="F867" s="13">
        <f>INDEX(C:C,MATCH(E867,C:C,0)+MATCH(1,INDEX(A:A,MATCH(E867+1,C:C,0)):INDEX(A:A,MATCH(E867+1,C:C,0)+10),0))</f>
        <v>42501</v>
      </c>
      <c r="G867" s="13">
        <f>INDEX(C:C,MATCH(F867,C:C,0)+MATCH(1,INDEX(A:A,MATCH(F867+1,C:C,0)):INDEX(A:A,MATCH(F867+1,C:C,0)+10),0))</f>
        <v>42502</v>
      </c>
    </row>
    <row r="868" spans="1:7" x14ac:dyDescent="0.25">
      <c r="A868" s="175">
        <v>1</v>
      </c>
      <c r="B868" s="175">
        <v>20160510</v>
      </c>
      <c r="C868" s="176">
        <v>42500</v>
      </c>
      <c r="D868" s="13">
        <f>INDEX(C:C,ROW(A867)+MATCH(1,INDEX(A:A,ROW(A868)):INDEX(A:A,ROW(A868)+10),0))</f>
        <v>42500</v>
      </c>
      <c r="E868" s="13">
        <f>INDEX(C:C,MATCH(D868,C:C,0)+MATCH(1,INDEX(A:A,MATCH(D868+1,C:C,0)):INDEX(A:A,MATCH(D868+1,C:C,0)+10),0))</f>
        <v>42501</v>
      </c>
      <c r="F868" s="13">
        <f>INDEX(C:C,MATCH(E868,C:C,0)+MATCH(1,INDEX(A:A,MATCH(E868+1,C:C,0)):INDEX(A:A,MATCH(E868+1,C:C,0)+10),0))</f>
        <v>42502</v>
      </c>
      <c r="G868" s="13">
        <f>INDEX(C:C,MATCH(F868,C:C,0)+MATCH(1,INDEX(A:A,MATCH(F868+1,C:C,0)):INDEX(A:A,MATCH(F868+1,C:C,0)+10),0))</f>
        <v>42503</v>
      </c>
    </row>
    <row r="869" spans="1:7" x14ac:dyDescent="0.25">
      <c r="A869" s="175">
        <v>1</v>
      </c>
      <c r="B869" s="175">
        <v>20160511</v>
      </c>
      <c r="C869" s="176">
        <v>42501</v>
      </c>
      <c r="D869" s="13">
        <f>INDEX(C:C,ROW(A868)+MATCH(1,INDEX(A:A,ROW(A869)):INDEX(A:A,ROW(A869)+10),0))</f>
        <v>42501</v>
      </c>
      <c r="E869" s="13">
        <f>INDEX(C:C,MATCH(D869,C:C,0)+MATCH(1,INDEX(A:A,MATCH(D869+1,C:C,0)):INDEX(A:A,MATCH(D869+1,C:C,0)+10),0))</f>
        <v>42502</v>
      </c>
      <c r="F869" s="13">
        <f>INDEX(C:C,MATCH(E869,C:C,0)+MATCH(1,INDEX(A:A,MATCH(E869+1,C:C,0)):INDEX(A:A,MATCH(E869+1,C:C,0)+10),0))</f>
        <v>42503</v>
      </c>
      <c r="G869" s="13">
        <f>INDEX(C:C,MATCH(F869,C:C,0)+MATCH(1,INDEX(A:A,MATCH(F869+1,C:C,0)):INDEX(A:A,MATCH(F869+1,C:C,0)+10),0))</f>
        <v>42508</v>
      </c>
    </row>
    <row r="870" spans="1:7" x14ac:dyDescent="0.25">
      <c r="A870" s="175">
        <v>1</v>
      </c>
      <c r="B870" s="175">
        <v>20160512</v>
      </c>
      <c r="C870" s="176">
        <v>42502</v>
      </c>
      <c r="D870" s="13">
        <f>INDEX(C:C,ROW(A869)+MATCH(1,INDEX(A:A,ROW(A870)):INDEX(A:A,ROW(A870)+10),0))</f>
        <v>42502</v>
      </c>
      <c r="E870" s="13">
        <f>INDEX(C:C,MATCH(D870,C:C,0)+MATCH(1,INDEX(A:A,MATCH(D870+1,C:C,0)):INDEX(A:A,MATCH(D870+1,C:C,0)+10),0))</f>
        <v>42503</v>
      </c>
      <c r="F870" s="13">
        <f>INDEX(C:C,MATCH(E870,C:C,0)+MATCH(1,INDEX(A:A,MATCH(E870+1,C:C,0)):INDEX(A:A,MATCH(E870+1,C:C,0)+10),0))</f>
        <v>42508</v>
      </c>
      <c r="G870" s="13">
        <f>INDEX(C:C,MATCH(F870,C:C,0)+MATCH(1,INDEX(A:A,MATCH(F870+1,C:C,0)):INDEX(A:A,MATCH(F870+1,C:C,0)+10),0))</f>
        <v>42509</v>
      </c>
    </row>
    <row r="871" spans="1:7" x14ac:dyDescent="0.25">
      <c r="A871" s="175">
        <v>1</v>
      </c>
      <c r="B871" s="175">
        <v>20160513</v>
      </c>
      <c r="C871" s="176">
        <v>42503</v>
      </c>
      <c r="D871" s="13">
        <f>INDEX(C:C,ROW(A870)+MATCH(1,INDEX(A:A,ROW(A871)):INDEX(A:A,ROW(A871)+10),0))</f>
        <v>42503</v>
      </c>
      <c r="E871" s="13">
        <f>INDEX(C:C,MATCH(D871,C:C,0)+MATCH(1,INDEX(A:A,MATCH(D871+1,C:C,0)):INDEX(A:A,MATCH(D871+1,C:C,0)+10),0))</f>
        <v>42508</v>
      </c>
      <c r="F871" s="13">
        <f>INDEX(C:C,MATCH(E871,C:C,0)+MATCH(1,INDEX(A:A,MATCH(E871+1,C:C,0)):INDEX(A:A,MATCH(E871+1,C:C,0)+10),0))</f>
        <v>42509</v>
      </c>
      <c r="G871" s="13">
        <f>INDEX(C:C,MATCH(F871,C:C,0)+MATCH(1,INDEX(A:A,MATCH(F871+1,C:C,0)):INDEX(A:A,MATCH(F871+1,C:C,0)+10),0))</f>
        <v>42510</v>
      </c>
    </row>
    <row r="872" spans="1:7" x14ac:dyDescent="0.25">
      <c r="A872" s="175">
        <v>0</v>
      </c>
      <c r="B872" s="175">
        <v>20160514</v>
      </c>
      <c r="C872" s="176">
        <v>42504</v>
      </c>
      <c r="D872" s="13">
        <f>INDEX(C:C,ROW(A871)+MATCH(1,INDEX(A:A,ROW(A872)):INDEX(A:A,ROW(A872)+10),0))</f>
        <v>42508</v>
      </c>
      <c r="E872" s="13">
        <f>INDEX(C:C,MATCH(D872,C:C,0)+MATCH(1,INDEX(A:A,MATCH(D872+1,C:C,0)):INDEX(A:A,MATCH(D872+1,C:C,0)+10),0))</f>
        <v>42509</v>
      </c>
      <c r="F872" s="13">
        <f>INDEX(C:C,MATCH(E872,C:C,0)+MATCH(1,INDEX(A:A,MATCH(E872+1,C:C,0)):INDEX(A:A,MATCH(E872+1,C:C,0)+10),0))</f>
        <v>42510</v>
      </c>
      <c r="G872" s="13">
        <f>INDEX(C:C,MATCH(F872,C:C,0)+MATCH(1,INDEX(A:A,MATCH(F872+1,C:C,0)):INDEX(A:A,MATCH(F872+1,C:C,0)+10),0))</f>
        <v>42513</v>
      </c>
    </row>
    <row r="873" spans="1:7" x14ac:dyDescent="0.25">
      <c r="A873" s="175">
        <v>0</v>
      </c>
      <c r="B873" s="175">
        <v>20160515</v>
      </c>
      <c r="C873" s="176">
        <v>42505</v>
      </c>
      <c r="D873" s="13">
        <f>INDEX(C:C,ROW(A872)+MATCH(1,INDEX(A:A,ROW(A873)):INDEX(A:A,ROW(A873)+10),0))</f>
        <v>42508</v>
      </c>
      <c r="E873" s="13">
        <f>INDEX(C:C,MATCH(D873,C:C,0)+MATCH(1,INDEX(A:A,MATCH(D873+1,C:C,0)):INDEX(A:A,MATCH(D873+1,C:C,0)+10),0))</f>
        <v>42509</v>
      </c>
      <c r="F873" s="13">
        <f>INDEX(C:C,MATCH(E873,C:C,0)+MATCH(1,INDEX(A:A,MATCH(E873+1,C:C,0)):INDEX(A:A,MATCH(E873+1,C:C,0)+10),0))</f>
        <v>42510</v>
      </c>
      <c r="G873" s="13">
        <f>INDEX(C:C,MATCH(F873,C:C,0)+MATCH(1,INDEX(A:A,MATCH(F873+1,C:C,0)):INDEX(A:A,MATCH(F873+1,C:C,0)+10),0))</f>
        <v>42513</v>
      </c>
    </row>
    <row r="874" spans="1:7" x14ac:dyDescent="0.25">
      <c r="A874" s="175">
        <v>0</v>
      </c>
      <c r="B874" s="175">
        <v>20160516</v>
      </c>
      <c r="C874" s="176">
        <v>42506</v>
      </c>
      <c r="D874" s="13">
        <f>INDEX(C:C,ROW(A873)+MATCH(1,INDEX(A:A,ROW(A874)):INDEX(A:A,ROW(A874)+10),0))</f>
        <v>42508</v>
      </c>
      <c r="E874" s="13">
        <f>INDEX(C:C,MATCH(D874,C:C,0)+MATCH(1,INDEX(A:A,MATCH(D874+1,C:C,0)):INDEX(A:A,MATCH(D874+1,C:C,0)+10),0))</f>
        <v>42509</v>
      </c>
      <c r="F874" s="13">
        <f>INDEX(C:C,MATCH(E874,C:C,0)+MATCH(1,INDEX(A:A,MATCH(E874+1,C:C,0)):INDEX(A:A,MATCH(E874+1,C:C,0)+10),0))</f>
        <v>42510</v>
      </c>
      <c r="G874" s="13">
        <f>INDEX(C:C,MATCH(F874,C:C,0)+MATCH(1,INDEX(A:A,MATCH(F874+1,C:C,0)):INDEX(A:A,MATCH(F874+1,C:C,0)+10),0))</f>
        <v>42513</v>
      </c>
    </row>
    <row r="875" spans="1:7" x14ac:dyDescent="0.25">
      <c r="A875" s="175">
        <v>0</v>
      </c>
      <c r="B875" s="175">
        <v>20160517</v>
      </c>
      <c r="C875" s="176">
        <v>42507</v>
      </c>
      <c r="D875" s="13">
        <f>INDEX(C:C,ROW(A874)+MATCH(1,INDEX(A:A,ROW(A875)):INDEX(A:A,ROW(A875)+10),0))</f>
        <v>42508</v>
      </c>
      <c r="E875" s="13">
        <f>INDEX(C:C,MATCH(D875,C:C,0)+MATCH(1,INDEX(A:A,MATCH(D875+1,C:C,0)):INDEX(A:A,MATCH(D875+1,C:C,0)+10),0))</f>
        <v>42509</v>
      </c>
      <c r="F875" s="13">
        <f>INDEX(C:C,MATCH(E875,C:C,0)+MATCH(1,INDEX(A:A,MATCH(E875+1,C:C,0)):INDEX(A:A,MATCH(E875+1,C:C,0)+10),0))</f>
        <v>42510</v>
      </c>
      <c r="G875" s="13">
        <f>INDEX(C:C,MATCH(F875,C:C,0)+MATCH(1,INDEX(A:A,MATCH(F875+1,C:C,0)):INDEX(A:A,MATCH(F875+1,C:C,0)+10),0))</f>
        <v>42513</v>
      </c>
    </row>
    <row r="876" spans="1:7" x14ac:dyDescent="0.25">
      <c r="A876" s="175">
        <v>1</v>
      </c>
      <c r="B876" s="175">
        <v>20160518</v>
      </c>
      <c r="C876" s="176">
        <v>42508</v>
      </c>
      <c r="D876" s="13">
        <f>INDEX(C:C,ROW(A875)+MATCH(1,INDEX(A:A,ROW(A876)):INDEX(A:A,ROW(A876)+10),0))</f>
        <v>42508</v>
      </c>
      <c r="E876" s="13">
        <f>INDEX(C:C,MATCH(D876,C:C,0)+MATCH(1,INDEX(A:A,MATCH(D876+1,C:C,0)):INDEX(A:A,MATCH(D876+1,C:C,0)+10),0))</f>
        <v>42509</v>
      </c>
      <c r="F876" s="13">
        <f>INDEX(C:C,MATCH(E876,C:C,0)+MATCH(1,INDEX(A:A,MATCH(E876+1,C:C,0)):INDEX(A:A,MATCH(E876+1,C:C,0)+10),0))</f>
        <v>42510</v>
      </c>
      <c r="G876" s="13">
        <f>INDEX(C:C,MATCH(F876,C:C,0)+MATCH(1,INDEX(A:A,MATCH(F876+1,C:C,0)):INDEX(A:A,MATCH(F876+1,C:C,0)+10),0))</f>
        <v>42513</v>
      </c>
    </row>
    <row r="877" spans="1:7" x14ac:dyDescent="0.25">
      <c r="A877" s="175">
        <v>1</v>
      </c>
      <c r="B877" s="175">
        <v>20160519</v>
      </c>
      <c r="C877" s="176">
        <v>42509</v>
      </c>
      <c r="D877" s="13">
        <f>INDEX(C:C,ROW(A876)+MATCH(1,INDEX(A:A,ROW(A877)):INDEX(A:A,ROW(A877)+10),0))</f>
        <v>42509</v>
      </c>
      <c r="E877" s="13">
        <f>INDEX(C:C,MATCH(D877,C:C,0)+MATCH(1,INDEX(A:A,MATCH(D877+1,C:C,0)):INDEX(A:A,MATCH(D877+1,C:C,0)+10),0))</f>
        <v>42510</v>
      </c>
      <c r="F877" s="13">
        <f>INDEX(C:C,MATCH(E877,C:C,0)+MATCH(1,INDEX(A:A,MATCH(E877+1,C:C,0)):INDEX(A:A,MATCH(E877+1,C:C,0)+10),0))</f>
        <v>42513</v>
      </c>
      <c r="G877" s="13">
        <f>INDEX(C:C,MATCH(F877,C:C,0)+MATCH(1,INDEX(A:A,MATCH(F877+1,C:C,0)):INDEX(A:A,MATCH(F877+1,C:C,0)+10),0))</f>
        <v>42514</v>
      </c>
    </row>
    <row r="878" spans="1:7" x14ac:dyDescent="0.25">
      <c r="A878" s="175">
        <v>1</v>
      </c>
      <c r="B878" s="175">
        <v>20160520</v>
      </c>
      <c r="C878" s="176">
        <v>42510</v>
      </c>
      <c r="D878" s="13">
        <f>INDEX(C:C,ROW(A877)+MATCH(1,INDEX(A:A,ROW(A878)):INDEX(A:A,ROW(A878)+10),0))</f>
        <v>42510</v>
      </c>
      <c r="E878" s="13">
        <f>INDEX(C:C,MATCH(D878,C:C,0)+MATCH(1,INDEX(A:A,MATCH(D878+1,C:C,0)):INDEX(A:A,MATCH(D878+1,C:C,0)+10),0))</f>
        <v>42513</v>
      </c>
      <c r="F878" s="13">
        <f>INDEX(C:C,MATCH(E878,C:C,0)+MATCH(1,INDEX(A:A,MATCH(E878+1,C:C,0)):INDEX(A:A,MATCH(E878+1,C:C,0)+10),0))</f>
        <v>42514</v>
      </c>
      <c r="G878" s="13">
        <f>INDEX(C:C,MATCH(F878,C:C,0)+MATCH(1,INDEX(A:A,MATCH(F878+1,C:C,0)):INDEX(A:A,MATCH(F878+1,C:C,0)+10),0))</f>
        <v>42515</v>
      </c>
    </row>
    <row r="879" spans="1:7" x14ac:dyDescent="0.25">
      <c r="A879" s="175">
        <v>0</v>
      </c>
      <c r="B879" s="175">
        <v>20160521</v>
      </c>
      <c r="C879" s="176">
        <v>42511</v>
      </c>
      <c r="D879" s="13">
        <f>INDEX(C:C,ROW(A878)+MATCH(1,INDEX(A:A,ROW(A879)):INDEX(A:A,ROW(A879)+10),0))</f>
        <v>42513</v>
      </c>
      <c r="E879" s="13">
        <f>INDEX(C:C,MATCH(D879,C:C,0)+MATCH(1,INDEX(A:A,MATCH(D879+1,C:C,0)):INDEX(A:A,MATCH(D879+1,C:C,0)+10),0))</f>
        <v>42514</v>
      </c>
      <c r="F879" s="13">
        <f>INDEX(C:C,MATCH(E879,C:C,0)+MATCH(1,INDEX(A:A,MATCH(E879+1,C:C,0)):INDEX(A:A,MATCH(E879+1,C:C,0)+10),0))</f>
        <v>42515</v>
      </c>
      <c r="G879" s="13">
        <f>INDEX(C:C,MATCH(F879,C:C,0)+MATCH(1,INDEX(A:A,MATCH(F879+1,C:C,0)):INDEX(A:A,MATCH(F879+1,C:C,0)+10),0))</f>
        <v>42516</v>
      </c>
    </row>
    <row r="880" spans="1:7" x14ac:dyDescent="0.25">
      <c r="A880" s="175">
        <v>0</v>
      </c>
      <c r="B880" s="175">
        <v>20160522</v>
      </c>
      <c r="C880" s="176">
        <v>42512</v>
      </c>
      <c r="D880" s="13">
        <f>INDEX(C:C,ROW(A879)+MATCH(1,INDEX(A:A,ROW(A880)):INDEX(A:A,ROW(A880)+10),0))</f>
        <v>42513</v>
      </c>
      <c r="E880" s="13">
        <f>INDEX(C:C,MATCH(D880,C:C,0)+MATCH(1,INDEX(A:A,MATCH(D880+1,C:C,0)):INDEX(A:A,MATCH(D880+1,C:C,0)+10),0))</f>
        <v>42514</v>
      </c>
      <c r="F880" s="13">
        <f>INDEX(C:C,MATCH(E880,C:C,0)+MATCH(1,INDEX(A:A,MATCH(E880+1,C:C,0)):INDEX(A:A,MATCH(E880+1,C:C,0)+10),0))</f>
        <v>42515</v>
      </c>
      <c r="G880" s="13">
        <f>INDEX(C:C,MATCH(F880,C:C,0)+MATCH(1,INDEX(A:A,MATCH(F880+1,C:C,0)):INDEX(A:A,MATCH(F880+1,C:C,0)+10),0))</f>
        <v>42516</v>
      </c>
    </row>
    <row r="881" spans="1:7" x14ac:dyDescent="0.25">
      <c r="A881" s="175">
        <v>1</v>
      </c>
      <c r="B881" s="175">
        <v>20160523</v>
      </c>
      <c r="C881" s="176">
        <v>42513</v>
      </c>
      <c r="D881" s="13">
        <f>INDEX(C:C,ROW(A880)+MATCH(1,INDEX(A:A,ROW(A881)):INDEX(A:A,ROW(A881)+10),0))</f>
        <v>42513</v>
      </c>
      <c r="E881" s="13">
        <f>INDEX(C:C,MATCH(D881,C:C,0)+MATCH(1,INDEX(A:A,MATCH(D881+1,C:C,0)):INDEX(A:A,MATCH(D881+1,C:C,0)+10),0))</f>
        <v>42514</v>
      </c>
      <c r="F881" s="13">
        <f>INDEX(C:C,MATCH(E881,C:C,0)+MATCH(1,INDEX(A:A,MATCH(E881+1,C:C,0)):INDEX(A:A,MATCH(E881+1,C:C,0)+10),0))</f>
        <v>42515</v>
      </c>
      <c r="G881" s="13">
        <f>INDEX(C:C,MATCH(F881,C:C,0)+MATCH(1,INDEX(A:A,MATCH(F881+1,C:C,0)):INDEX(A:A,MATCH(F881+1,C:C,0)+10),0))</f>
        <v>42516</v>
      </c>
    </row>
    <row r="882" spans="1:7" x14ac:dyDescent="0.25">
      <c r="A882" s="175">
        <v>1</v>
      </c>
      <c r="B882" s="175">
        <v>20160524</v>
      </c>
      <c r="C882" s="176">
        <v>42514</v>
      </c>
      <c r="D882" s="13">
        <f>INDEX(C:C,ROW(A881)+MATCH(1,INDEX(A:A,ROW(A882)):INDEX(A:A,ROW(A882)+10),0))</f>
        <v>42514</v>
      </c>
      <c r="E882" s="13">
        <f>INDEX(C:C,MATCH(D882,C:C,0)+MATCH(1,INDEX(A:A,MATCH(D882+1,C:C,0)):INDEX(A:A,MATCH(D882+1,C:C,0)+10),0))</f>
        <v>42515</v>
      </c>
      <c r="F882" s="13">
        <f>INDEX(C:C,MATCH(E882,C:C,0)+MATCH(1,INDEX(A:A,MATCH(E882+1,C:C,0)):INDEX(A:A,MATCH(E882+1,C:C,0)+10),0))</f>
        <v>42516</v>
      </c>
      <c r="G882" s="13">
        <f>INDEX(C:C,MATCH(F882,C:C,0)+MATCH(1,INDEX(A:A,MATCH(F882+1,C:C,0)):INDEX(A:A,MATCH(F882+1,C:C,0)+10),0))</f>
        <v>42517</v>
      </c>
    </row>
    <row r="883" spans="1:7" x14ac:dyDescent="0.25">
      <c r="A883" s="175">
        <v>1</v>
      </c>
      <c r="B883" s="175">
        <v>20160525</v>
      </c>
      <c r="C883" s="176">
        <v>42515</v>
      </c>
      <c r="D883" s="13">
        <f>INDEX(C:C,ROW(A882)+MATCH(1,INDEX(A:A,ROW(A883)):INDEX(A:A,ROW(A883)+10),0))</f>
        <v>42515</v>
      </c>
      <c r="E883" s="13">
        <f>INDEX(C:C,MATCH(D883,C:C,0)+MATCH(1,INDEX(A:A,MATCH(D883+1,C:C,0)):INDEX(A:A,MATCH(D883+1,C:C,0)+10),0))</f>
        <v>42516</v>
      </c>
      <c r="F883" s="13">
        <f>INDEX(C:C,MATCH(E883,C:C,0)+MATCH(1,INDEX(A:A,MATCH(E883+1,C:C,0)):INDEX(A:A,MATCH(E883+1,C:C,0)+10),0))</f>
        <v>42517</v>
      </c>
      <c r="G883" s="13">
        <f>INDEX(C:C,MATCH(F883,C:C,0)+MATCH(1,INDEX(A:A,MATCH(F883+1,C:C,0)):INDEX(A:A,MATCH(F883+1,C:C,0)+10),0))</f>
        <v>42520</v>
      </c>
    </row>
    <row r="884" spans="1:7" x14ac:dyDescent="0.25">
      <c r="A884" s="175">
        <v>1</v>
      </c>
      <c r="B884" s="175">
        <v>20160526</v>
      </c>
      <c r="C884" s="176">
        <v>42516</v>
      </c>
      <c r="D884" s="13">
        <f>INDEX(C:C,ROW(A883)+MATCH(1,INDEX(A:A,ROW(A884)):INDEX(A:A,ROW(A884)+10),0))</f>
        <v>42516</v>
      </c>
      <c r="E884" s="13">
        <f>INDEX(C:C,MATCH(D884,C:C,0)+MATCH(1,INDEX(A:A,MATCH(D884+1,C:C,0)):INDEX(A:A,MATCH(D884+1,C:C,0)+10),0))</f>
        <v>42517</v>
      </c>
      <c r="F884" s="13">
        <f>INDEX(C:C,MATCH(E884,C:C,0)+MATCH(1,INDEX(A:A,MATCH(E884+1,C:C,0)):INDEX(A:A,MATCH(E884+1,C:C,0)+10),0))</f>
        <v>42520</v>
      </c>
      <c r="G884" s="13">
        <f>INDEX(C:C,MATCH(F884,C:C,0)+MATCH(1,INDEX(A:A,MATCH(F884+1,C:C,0)):INDEX(A:A,MATCH(F884+1,C:C,0)+10),0))</f>
        <v>42521</v>
      </c>
    </row>
    <row r="885" spans="1:7" x14ac:dyDescent="0.25">
      <c r="A885" s="175">
        <v>1</v>
      </c>
      <c r="B885" s="175">
        <v>20160527</v>
      </c>
      <c r="C885" s="176">
        <v>42517</v>
      </c>
      <c r="D885" s="13">
        <f>INDEX(C:C,ROW(A884)+MATCH(1,INDEX(A:A,ROW(A885)):INDEX(A:A,ROW(A885)+10),0))</f>
        <v>42517</v>
      </c>
      <c r="E885" s="13">
        <f>INDEX(C:C,MATCH(D885,C:C,0)+MATCH(1,INDEX(A:A,MATCH(D885+1,C:C,0)):INDEX(A:A,MATCH(D885+1,C:C,0)+10),0))</f>
        <v>42520</v>
      </c>
      <c r="F885" s="13">
        <f>INDEX(C:C,MATCH(E885,C:C,0)+MATCH(1,INDEX(A:A,MATCH(E885+1,C:C,0)):INDEX(A:A,MATCH(E885+1,C:C,0)+10),0))</f>
        <v>42521</v>
      </c>
      <c r="G885" s="13">
        <f>INDEX(C:C,MATCH(F885,C:C,0)+MATCH(1,INDEX(A:A,MATCH(F885+1,C:C,0)):INDEX(A:A,MATCH(F885+1,C:C,0)+10),0))</f>
        <v>42522</v>
      </c>
    </row>
    <row r="886" spans="1:7" x14ac:dyDescent="0.25">
      <c r="A886" s="175">
        <v>0</v>
      </c>
      <c r="B886" s="175">
        <v>20160528</v>
      </c>
      <c r="C886" s="176">
        <v>42518</v>
      </c>
      <c r="D886" s="13">
        <f>INDEX(C:C,ROW(A885)+MATCH(1,INDEX(A:A,ROW(A886)):INDEX(A:A,ROW(A886)+10),0))</f>
        <v>42520</v>
      </c>
      <c r="E886" s="13">
        <f>INDEX(C:C,MATCH(D886,C:C,0)+MATCH(1,INDEX(A:A,MATCH(D886+1,C:C,0)):INDEX(A:A,MATCH(D886+1,C:C,0)+10),0))</f>
        <v>42521</v>
      </c>
      <c r="F886" s="13">
        <f>INDEX(C:C,MATCH(E886,C:C,0)+MATCH(1,INDEX(A:A,MATCH(E886+1,C:C,0)):INDEX(A:A,MATCH(E886+1,C:C,0)+10),0))</f>
        <v>42522</v>
      </c>
      <c r="G886" s="13">
        <f>INDEX(C:C,MATCH(F886,C:C,0)+MATCH(1,INDEX(A:A,MATCH(F886+1,C:C,0)):INDEX(A:A,MATCH(F886+1,C:C,0)+10),0))</f>
        <v>42523</v>
      </c>
    </row>
    <row r="887" spans="1:7" x14ac:dyDescent="0.25">
      <c r="A887" s="175">
        <v>0</v>
      </c>
      <c r="B887" s="175">
        <v>20160529</v>
      </c>
      <c r="C887" s="176">
        <v>42519</v>
      </c>
      <c r="D887" s="13">
        <f>INDEX(C:C,ROW(A886)+MATCH(1,INDEX(A:A,ROW(A887)):INDEX(A:A,ROW(A887)+10),0))</f>
        <v>42520</v>
      </c>
      <c r="E887" s="13">
        <f>INDEX(C:C,MATCH(D887,C:C,0)+MATCH(1,INDEX(A:A,MATCH(D887+1,C:C,0)):INDEX(A:A,MATCH(D887+1,C:C,0)+10),0))</f>
        <v>42521</v>
      </c>
      <c r="F887" s="13">
        <f>INDEX(C:C,MATCH(E887,C:C,0)+MATCH(1,INDEX(A:A,MATCH(E887+1,C:C,0)):INDEX(A:A,MATCH(E887+1,C:C,0)+10),0))</f>
        <v>42522</v>
      </c>
      <c r="G887" s="13">
        <f>INDEX(C:C,MATCH(F887,C:C,0)+MATCH(1,INDEX(A:A,MATCH(F887+1,C:C,0)):INDEX(A:A,MATCH(F887+1,C:C,0)+10),0))</f>
        <v>42523</v>
      </c>
    </row>
    <row r="888" spans="1:7" x14ac:dyDescent="0.25">
      <c r="A888" s="175">
        <v>1</v>
      </c>
      <c r="B888" s="175">
        <v>20160530</v>
      </c>
      <c r="C888" s="176">
        <v>42520</v>
      </c>
      <c r="D888" s="13">
        <f>INDEX(C:C,ROW(A887)+MATCH(1,INDEX(A:A,ROW(A888)):INDEX(A:A,ROW(A888)+10),0))</f>
        <v>42520</v>
      </c>
      <c r="E888" s="13">
        <f>INDEX(C:C,MATCH(D888,C:C,0)+MATCH(1,INDEX(A:A,MATCH(D888+1,C:C,0)):INDEX(A:A,MATCH(D888+1,C:C,0)+10),0))</f>
        <v>42521</v>
      </c>
      <c r="F888" s="13">
        <f>INDEX(C:C,MATCH(E888,C:C,0)+MATCH(1,INDEX(A:A,MATCH(E888+1,C:C,0)):INDEX(A:A,MATCH(E888+1,C:C,0)+10),0))</f>
        <v>42522</v>
      </c>
      <c r="G888" s="13">
        <f>INDEX(C:C,MATCH(F888,C:C,0)+MATCH(1,INDEX(A:A,MATCH(F888+1,C:C,0)):INDEX(A:A,MATCH(F888+1,C:C,0)+10),0))</f>
        <v>42523</v>
      </c>
    </row>
    <row r="889" spans="1:7" x14ac:dyDescent="0.25">
      <c r="A889" s="175">
        <v>1</v>
      </c>
      <c r="B889" s="175">
        <v>20160531</v>
      </c>
      <c r="C889" s="176">
        <v>42521</v>
      </c>
      <c r="D889" s="13">
        <f>INDEX(C:C,ROW(A888)+MATCH(1,INDEX(A:A,ROW(A889)):INDEX(A:A,ROW(A889)+10),0))</f>
        <v>42521</v>
      </c>
      <c r="E889" s="13">
        <f>INDEX(C:C,MATCH(D889,C:C,0)+MATCH(1,INDEX(A:A,MATCH(D889+1,C:C,0)):INDEX(A:A,MATCH(D889+1,C:C,0)+10),0))</f>
        <v>42522</v>
      </c>
      <c r="F889" s="13">
        <f>INDEX(C:C,MATCH(E889,C:C,0)+MATCH(1,INDEX(A:A,MATCH(E889+1,C:C,0)):INDEX(A:A,MATCH(E889+1,C:C,0)+10),0))</f>
        <v>42523</v>
      </c>
      <c r="G889" s="13">
        <f>INDEX(C:C,MATCH(F889,C:C,0)+MATCH(1,INDEX(A:A,MATCH(F889+1,C:C,0)):INDEX(A:A,MATCH(F889+1,C:C,0)+10),0))</f>
        <v>42524</v>
      </c>
    </row>
    <row r="890" spans="1:7" x14ac:dyDescent="0.25">
      <c r="A890" s="175">
        <v>1</v>
      </c>
      <c r="B890" s="175">
        <v>20160601</v>
      </c>
      <c r="C890" s="176">
        <v>42522</v>
      </c>
      <c r="D890" s="13">
        <f>INDEX(C:C,ROW(A889)+MATCH(1,INDEX(A:A,ROW(A890)):INDEX(A:A,ROW(A890)+10),0))</f>
        <v>42522</v>
      </c>
      <c r="E890" s="13">
        <f>INDEX(C:C,MATCH(D890,C:C,0)+MATCH(1,INDEX(A:A,MATCH(D890+1,C:C,0)):INDEX(A:A,MATCH(D890+1,C:C,0)+10),0))</f>
        <v>42523</v>
      </c>
      <c r="F890" s="13">
        <f>INDEX(C:C,MATCH(E890,C:C,0)+MATCH(1,INDEX(A:A,MATCH(E890+1,C:C,0)):INDEX(A:A,MATCH(E890+1,C:C,0)+10),0))</f>
        <v>42524</v>
      </c>
      <c r="G890" s="13">
        <f>INDEX(C:C,MATCH(F890,C:C,0)+MATCH(1,INDEX(A:A,MATCH(F890+1,C:C,0)):INDEX(A:A,MATCH(F890+1,C:C,0)+10),0))</f>
        <v>42527</v>
      </c>
    </row>
    <row r="891" spans="1:7" x14ac:dyDescent="0.25">
      <c r="A891" s="175">
        <v>1</v>
      </c>
      <c r="B891" s="175">
        <v>20160602</v>
      </c>
      <c r="C891" s="176">
        <v>42523</v>
      </c>
      <c r="D891" s="13">
        <f>INDEX(C:C,ROW(A890)+MATCH(1,INDEX(A:A,ROW(A891)):INDEX(A:A,ROW(A891)+10),0))</f>
        <v>42523</v>
      </c>
      <c r="E891" s="13">
        <f>INDEX(C:C,MATCH(D891,C:C,0)+MATCH(1,INDEX(A:A,MATCH(D891+1,C:C,0)):INDEX(A:A,MATCH(D891+1,C:C,0)+10),0))</f>
        <v>42524</v>
      </c>
      <c r="F891" s="13">
        <f>INDEX(C:C,MATCH(E891,C:C,0)+MATCH(1,INDEX(A:A,MATCH(E891+1,C:C,0)):INDEX(A:A,MATCH(E891+1,C:C,0)+10),0))</f>
        <v>42527</v>
      </c>
      <c r="G891" s="13">
        <f>INDEX(C:C,MATCH(F891,C:C,0)+MATCH(1,INDEX(A:A,MATCH(F891+1,C:C,0)):INDEX(A:A,MATCH(F891+1,C:C,0)+10),0))</f>
        <v>42528</v>
      </c>
    </row>
    <row r="892" spans="1:7" x14ac:dyDescent="0.25">
      <c r="A892" s="175">
        <v>1</v>
      </c>
      <c r="B892" s="175">
        <v>20160603</v>
      </c>
      <c r="C892" s="176">
        <v>42524</v>
      </c>
      <c r="D892" s="13">
        <f>INDEX(C:C,ROW(A891)+MATCH(1,INDEX(A:A,ROW(A892)):INDEX(A:A,ROW(A892)+10),0))</f>
        <v>42524</v>
      </c>
      <c r="E892" s="13">
        <f>INDEX(C:C,MATCH(D892,C:C,0)+MATCH(1,INDEX(A:A,MATCH(D892+1,C:C,0)):INDEX(A:A,MATCH(D892+1,C:C,0)+10),0))</f>
        <v>42527</v>
      </c>
      <c r="F892" s="13">
        <f>INDEX(C:C,MATCH(E892,C:C,0)+MATCH(1,INDEX(A:A,MATCH(E892+1,C:C,0)):INDEX(A:A,MATCH(E892+1,C:C,0)+10),0))</f>
        <v>42528</v>
      </c>
      <c r="G892" s="13">
        <f>INDEX(C:C,MATCH(F892,C:C,0)+MATCH(1,INDEX(A:A,MATCH(F892+1,C:C,0)):INDEX(A:A,MATCH(F892+1,C:C,0)+10),0))</f>
        <v>42529</v>
      </c>
    </row>
    <row r="893" spans="1:7" x14ac:dyDescent="0.25">
      <c r="A893" s="175">
        <v>0</v>
      </c>
      <c r="B893" s="175">
        <v>20160604</v>
      </c>
      <c r="C893" s="176">
        <v>42525</v>
      </c>
      <c r="D893" s="13">
        <f>INDEX(C:C,ROW(A892)+MATCH(1,INDEX(A:A,ROW(A893)):INDEX(A:A,ROW(A893)+10),0))</f>
        <v>42527</v>
      </c>
      <c r="E893" s="13">
        <f>INDEX(C:C,MATCH(D893,C:C,0)+MATCH(1,INDEX(A:A,MATCH(D893+1,C:C,0)):INDEX(A:A,MATCH(D893+1,C:C,0)+10),0))</f>
        <v>42528</v>
      </c>
      <c r="F893" s="13">
        <f>INDEX(C:C,MATCH(E893,C:C,0)+MATCH(1,INDEX(A:A,MATCH(E893+1,C:C,0)):INDEX(A:A,MATCH(E893+1,C:C,0)+10),0))</f>
        <v>42529</v>
      </c>
      <c r="G893" s="13">
        <f>INDEX(C:C,MATCH(F893,C:C,0)+MATCH(1,INDEX(A:A,MATCH(F893+1,C:C,0)):INDEX(A:A,MATCH(F893+1,C:C,0)+10),0))</f>
        <v>42530</v>
      </c>
    </row>
    <row r="894" spans="1:7" x14ac:dyDescent="0.25">
      <c r="A894" s="175">
        <v>0</v>
      </c>
      <c r="B894" s="175">
        <v>20160605</v>
      </c>
      <c r="C894" s="176">
        <v>42526</v>
      </c>
      <c r="D894" s="13">
        <f>INDEX(C:C,ROW(A893)+MATCH(1,INDEX(A:A,ROW(A894)):INDEX(A:A,ROW(A894)+10),0))</f>
        <v>42527</v>
      </c>
      <c r="E894" s="13">
        <f>INDEX(C:C,MATCH(D894,C:C,0)+MATCH(1,INDEX(A:A,MATCH(D894+1,C:C,0)):INDEX(A:A,MATCH(D894+1,C:C,0)+10),0))</f>
        <v>42528</v>
      </c>
      <c r="F894" s="13">
        <f>INDEX(C:C,MATCH(E894,C:C,0)+MATCH(1,INDEX(A:A,MATCH(E894+1,C:C,0)):INDEX(A:A,MATCH(E894+1,C:C,0)+10),0))</f>
        <v>42529</v>
      </c>
      <c r="G894" s="13">
        <f>INDEX(C:C,MATCH(F894,C:C,0)+MATCH(1,INDEX(A:A,MATCH(F894+1,C:C,0)):INDEX(A:A,MATCH(F894+1,C:C,0)+10),0))</f>
        <v>42530</v>
      </c>
    </row>
    <row r="895" spans="1:7" x14ac:dyDescent="0.25">
      <c r="A895" s="175">
        <v>1</v>
      </c>
      <c r="B895" s="175">
        <v>20160606</v>
      </c>
      <c r="C895" s="176">
        <v>42527</v>
      </c>
      <c r="D895" s="13">
        <f>INDEX(C:C,ROW(A894)+MATCH(1,INDEX(A:A,ROW(A895)):INDEX(A:A,ROW(A895)+10),0))</f>
        <v>42527</v>
      </c>
      <c r="E895" s="13">
        <f>INDEX(C:C,MATCH(D895,C:C,0)+MATCH(1,INDEX(A:A,MATCH(D895+1,C:C,0)):INDEX(A:A,MATCH(D895+1,C:C,0)+10),0))</f>
        <v>42528</v>
      </c>
      <c r="F895" s="13">
        <f>INDEX(C:C,MATCH(E895,C:C,0)+MATCH(1,INDEX(A:A,MATCH(E895+1,C:C,0)):INDEX(A:A,MATCH(E895+1,C:C,0)+10),0))</f>
        <v>42529</v>
      </c>
      <c r="G895" s="13">
        <f>INDEX(C:C,MATCH(F895,C:C,0)+MATCH(1,INDEX(A:A,MATCH(F895+1,C:C,0)):INDEX(A:A,MATCH(F895+1,C:C,0)+10),0))</f>
        <v>42530</v>
      </c>
    </row>
    <row r="896" spans="1:7" x14ac:dyDescent="0.25">
      <c r="A896" s="175">
        <v>1</v>
      </c>
      <c r="B896" s="175">
        <v>20160607</v>
      </c>
      <c r="C896" s="176">
        <v>42528</v>
      </c>
      <c r="D896" s="13">
        <f>INDEX(C:C,ROW(A895)+MATCH(1,INDEX(A:A,ROW(A896)):INDEX(A:A,ROW(A896)+10),0))</f>
        <v>42528</v>
      </c>
      <c r="E896" s="13">
        <f>INDEX(C:C,MATCH(D896,C:C,0)+MATCH(1,INDEX(A:A,MATCH(D896+1,C:C,0)):INDEX(A:A,MATCH(D896+1,C:C,0)+10),0))</f>
        <v>42529</v>
      </c>
      <c r="F896" s="13">
        <f>INDEX(C:C,MATCH(E896,C:C,0)+MATCH(1,INDEX(A:A,MATCH(E896+1,C:C,0)):INDEX(A:A,MATCH(E896+1,C:C,0)+10),0))</f>
        <v>42530</v>
      </c>
      <c r="G896" s="13">
        <f>INDEX(C:C,MATCH(F896,C:C,0)+MATCH(1,INDEX(A:A,MATCH(F896+1,C:C,0)):INDEX(A:A,MATCH(F896+1,C:C,0)+10),0))</f>
        <v>42531</v>
      </c>
    </row>
    <row r="897" spans="1:7" x14ac:dyDescent="0.25">
      <c r="A897" s="175">
        <v>1</v>
      </c>
      <c r="B897" s="175">
        <v>20160608</v>
      </c>
      <c r="C897" s="176">
        <v>42529</v>
      </c>
      <c r="D897" s="13">
        <f>INDEX(C:C,ROW(A896)+MATCH(1,INDEX(A:A,ROW(A897)):INDEX(A:A,ROW(A897)+10),0))</f>
        <v>42529</v>
      </c>
      <c r="E897" s="13">
        <f>INDEX(C:C,MATCH(D897,C:C,0)+MATCH(1,INDEX(A:A,MATCH(D897+1,C:C,0)):INDEX(A:A,MATCH(D897+1,C:C,0)+10),0))</f>
        <v>42530</v>
      </c>
      <c r="F897" s="13">
        <f>INDEX(C:C,MATCH(E897,C:C,0)+MATCH(1,INDEX(A:A,MATCH(E897+1,C:C,0)):INDEX(A:A,MATCH(E897+1,C:C,0)+10),0))</f>
        <v>42531</v>
      </c>
      <c r="G897" s="13">
        <f>INDEX(C:C,MATCH(F897,C:C,0)+MATCH(1,INDEX(A:A,MATCH(F897+1,C:C,0)):INDEX(A:A,MATCH(F897+1,C:C,0)+10),0))</f>
        <v>42534</v>
      </c>
    </row>
    <row r="898" spans="1:7" x14ac:dyDescent="0.25">
      <c r="A898" s="175">
        <v>1</v>
      </c>
      <c r="B898" s="175">
        <v>20160609</v>
      </c>
      <c r="C898" s="176">
        <v>42530</v>
      </c>
      <c r="D898" s="13">
        <f>INDEX(C:C,ROW(A897)+MATCH(1,INDEX(A:A,ROW(A898)):INDEX(A:A,ROW(A898)+10),0))</f>
        <v>42530</v>
      </c>
      <c r="E898" s="13">
        <f>INDEX(C:C,MATCH(D898,C:C,0)+MATCH(1,INDEX(A:A,MATCH(D898+1,C:C,0)):INDEX(A:A,MATCH(D898+1,C:C,0)+10),0))</f>
        <v>42531</v>
      </c>
      <c r="F898" s="13">
        <f>INDEX(C:C,MATCH(E898,C:C,0)+MATCH(1,INDEX(A:A,MATCH(E898+1,C:C,0)):INDEX(A:A,MATCH(E898+1,C:C,0)+10),0))</f>
        <v>42534</v>
      </c>
      <c r="G898" s="13">
        <f>INDEX(C:C,MATCH(F898,C:C,0)+MATCH(1,INDEX(A:A,MATCH(F898+1,C:C,0)):INDEX(A:A,MATCH(F898+1,C:C,0)+10),0))</f>
        <v>42535</v>
      </c>
    </row>
    <row r="899" spans="1:7" x14ac:dyDescent="0.25">
      <c r="A899" s="175">
        <v>1</v>
      </c>
      <c r="B899" s="175">
        <v>20160610</v>
      </c>
      <c r="C899" s="176">
        <v>42531</v>
      </c>
      <c r="D899" s="13">
        <f>INDEX(C:C,ROW(A898)+MATCH(1,INDEX(A:A,ROW(A899)):INDEX(A:A,ROW(A899)+10),0))</f>
        <v>42531</v>
      </c>
      <c r="E899" s="13">
        <f>INDEX(C:C,MATCH(D899,C:C,0)+MATCH(1,INDEX(A:A,MATCH(D899+1,C:C,0)):INDEX(A:A,MATCH(D899+1,C:C,0)+10),0))</f>
        <v>42534</v>
      </c>
      <c r="F899" s="13">
        <f>INDEX(C:C,MATCH(E899,C:C,0)+MATCH(1,INDEX(A:A,MATCH(E899+1,C:C,0)):INDEX(A:A,MATCH(E899+1,C:C,0)+10),0))</f>
        <v>42535</v>
      </c>
      <c r="G899" s="13">
        <f>INDEX(C:C,MATCH(F899,C:C,0)+MATCH(1,INDEX(A:A,MATCH(F899+1,C:C,0)):INDEX(A:A,MATCH(F899+1,C:C,0)+10),0))</f>
        <v>42536</v>
      </c>
    </row>
    <row r="900" spans="1:7" x14ac:dyDescent="0.25">
      <c r="A900" s="175">
        <v>0</v>
      </c>
      <c r="B900" s="175">
        <v>20160611</v>
      </c>
      <c r="C900" s="176">
        <v>42532</v>
      </c>
      <c r="D900" s="13">
        <f>INDEX(C:C,ROW(A899)+MATCH(1,INDEX(A:A,ROW(A900)):INDEX(A:A,ROW(A900)+10),0))</f>
        <v>42534</v>
      </c>
      <c r="E900" s="13">
        <f>INDEX(C:C,MATCH(D900,C:C,0)+MATCH(1,INDEX(A:A,MATCH(D900+1,C:C,0)):INDEX(A:A,MATCH(D900+1,C:C,0)+10),0))</f>
        <v>42535</v>
      </c>
      <c r="F900" s="13">
        <f>INDEX(C:C,MATCH(E900,C:C,0)+MATCH(1,INDEX(A:A,MATCH(E900+1,C:C,0)):INDEX(A:A,MATCH(E900+1,C:C,0)+10),0))</f>
        <v>42536</v>
      </c>
      <c r="G900" s="13">
        <f>INDEX(C:C,MATCH(F900,C:C,0)+MATCH(1,INDEX(A:A,MATCH(F900+1,C:C,0)):INDEX(A:A,MATCH(F900+1,C:C,0)+10),0))</f>
        <v>42537</v>
      </c>
    </row>
    <row r="901" spans="1:7" x14ac:dyDescent="0.25">
      <c r="A901" s="175">
        <v>0</v>
      </c>
      <c r="B901" s="175">
        <v>20160612</v>
      </c>
      <c r="C901" s="176">
        <v>42533</v>
      </c>
      <c r="D901" s="13">
        <f>INDEX(C:C,ROW(A900)+MATCH(1,INDEX(A:A,ROW(A901)):INDEX(A:A,ROW(A901)+10),0))</f>
        <v>42534</v>
      </c>
      <c r="E901" s="13">
        <f>INDEX(C:C,MATCH(D901,C:C,0)+MATCH(1,INDEX(A:A,MATCH(D901+1,C:C,0)):INDEX(A:A,MATCH(D901+1,C:C,0)+10),0))</f>
        <v>42535</v>
      </c>
      <c r="F901" s="13">
        <f>INDEX(C:C,MATCH(E901,C:C,0)+MATCH(1,INDEX(A:A,MATCH(E901+1,C:C,0)):INDEX(A:A,MATCH(E901+1,C:C,0)+10),0))</f>
        <v>42536</v>
      </c>
      <c r="G901" s="13">
        <f>INDEX(C:C,MATCH(F901,C:C,0)+MATCH(1,INDEX(A:A,MATCH(F901+1,C:C,0)):INDEX(A:A,MATCH(F901+1,C:C,0)+10),0))</f>
        <v>42537</v>
      </c>
    </row>
    <row r="902" spans="1:7" x14ac:dyDescent="0.25">
      <c r="A902" s="175">
        <v>1</v>
      </c>
      <c r="B902" s="175">
        <v>20160613</v>
      </c>
      <c r="C902" s="176">
        <v>42534</v>
      </c>
      <c r="D902" s="13">
        <f>INDEX(C:C,ROW(A901)+MATCH(1,INDEX(A:A,ROW(A902)):INDEX(A:A,ROW(A902)+10),0))</f>
        <v>42534</v>
      </c>
      <c r="E902" s="13">
        <f>INDEX(C:C,MATCH(D902,C:C,0)+MATCH(1,INDEX(A:A,MATCH(D902+1,C:C,0)):INDEX(A:A,MATCH(D902+1,C:C,0)+10),0))</f>
        <v>42535</v>
      </c>
      <c r="F902" s="13">
        <f>INDEX(C:C,MATCH(E902,C:C,0)+MATCH(1,INDEX(A:A,MATCH(E902+1,C:C,0)):INDEX(A:A,MATCH(E902+1,C:C,0)+10),0))</f>
        <v>42536</v>
      </c>
      <c r="G902" s="13">
        <f>INDEX(C:C,MATCH(F902,C:C,0)+MATCH(1,INDEX(A:A,MATCH(F902+1,C:C,0)):INDEX(A:A,MATCH(F902+1,C:C,0)+10),0))</f>
        <v>42537</v>
      </c>
    </row>
    <row r="903" spans="1:7" x14ac:dyDescent="0.25">
      <c r="A903" s="175">
        <v>1</v>
      </c>
      <c r="B903" s="175">
        <v>20160614</v>
      </c>
      <c r="C903" s="176">
        <v>42535</v>
      </c>
      <c r="D903" s="13">
        <f>INDEX(C:C,ROW(A902)+MATCH(1,INDEX(A:A,ROW(A903)):INDEX(A:A,ROW(A903)+10),0))</f>
        <v>42535</v>
      </c>
      <c r="E903" s="13">
        <f>INDEX(C:C,MATCH(D903,C:C,0)+MATCH(1,INDEX(A:A,MATCH(D903+1,C:C,0)):INDEX(A:A,MATCH(D903+1,C:C,0)+10),0))</f>
        <v>42536</v>
      </c>
      <c r="F903" s="13">
        <f>INDEX(C:C,MATCH(E903,C:C,0)+MATCH(1,INDEX(A:A,MATCH(E903+1,C:C,0)):INDEX(A:A,MATCH(E903+1,C:C,0)+10),0))</f>
        <v>42537</v>
      </c>
      <c r="G903" s="13">
        <f>INDEX(C:C,MATCH(F903,C:C,0)+MATCH(1,INDEX(A:A,MATCH(F903+1,C:C,0)):INDEX(A:A,MATCH(F903+1,C:C,0)+10),0))</f>
        <v>42538</v>
      </c>
    </row>
    <row r="904" spans="1:7" x14ac:dyDescent="0.25">
      <c r="A904" s="175">
        <v>1</v>
      </c>
      <c r="B904" s="175">
        <v>20160615</v>
      </c>
      <c r="C904" s="176">
        <v>42536</v>
      </c>
      <c r="D904" s="13">
        <f>INDEX(C:C,ROW(A903)+MATCH(1,INDEX(A:A,ROW(A904)):INDEX(A:A,ROW(A904)+10),0))</f>
        <v>42536</v>
      </c>
      <c r="E904" s="13">
        <f>INDEX(C:C,MATCH(D904,C:C,0)+MATCH(1,INDEX(A:A,MATCH(D904+1,C:C,0)):INDEX(A:A,MATCH(D904+1,C:C,0)+10),0))</f>
        <v>42537</v>
      </c>
      <c r="F904" s="13">
        <f>INDEX(C:C,MATCH(E904,C:C,0)+MATCH(1,INDEX(A:A,MATCH(E904+1,C:C,0)):INDEX(A:A,MATCH(E904+1,C:C,0)+10),0))</f>
        <v>42538</v>
      </c>
      <c r="G904" s="13">
        <f>INDEX(C:C,MATCH(F904,C:C,0)+MATCH(1,INDEX(A:A,MATCH(F904+1,C:C,0)):INDEX(A:A,MATCH(F904+1,C:C,0)+10),0))</f>
        <v>42541</v>
      </c>
    </row>
    <row r="905" spans="1:7" x14ac:dyDescent="0.25">
      <c r="A905" s="175">
        <v>1</v>
      </c>
      <c r="B905" s="175">
        <v>20160616</v>
      </c>
      <c r="C905" s="176">
        <v>42537</v>
      </c>
      <c r="D905" s="13">
        <f>INDEX(C:C,ROW(A904)+MATCH(1,INDEX(A:A,ROW(A905)):INDEX(A:A,ROW(A905)+10),0))</f>
        <v>42537</v>
      </c>
      <c r="E905" s="13">
        <f>INDEX(C:C,MATCH(D905,C:C,0)+MATCH(1,INDEX(A:A,MATCH(D905+1,C:C,0)):INDEX(A:A,MATCH(D905+1,C:C,0)+10),0))</f>
        <v>42538</v>
      </c>
      <c r="F905" s="13">
        <f>INDEX(C:C,MATCH(E905,C:C,0)+MATCH(1,INDEX(A:A,MATCH(E905+1,C:C,0)):INDEX(A:A,MATCH(E905+1,C:C,0)+10),0))</f>
        <v>42541</v>
      </c>
      <c r="G905" s="13">
        <f>INDEX(C:C,MATCH(F905,C:C,0)+MATCH(1,INDEX(A:A,MATCH(F905+1,C:C,0)):INDEX(A:A,MATCH(F905+1,C:C,0)+10),0))</f>
        <v>42542</v>
      </c>
    </row>
    <row r="906" spans="1:7" x14ac:dyDescent="0.25">
      <c r="A906" s="175">
        <v>1</v>
      </c>
      <c r="B906" s="175">
        <v>20160617</v>
      </c>
      <c r="C906" s="176">
        <v>42538</v>
      </c>
      <c r="D906" s="13">
        <f>INDEX(C:C,ROW(A905)+MATCH(1,INDEX(A:A,ROW(A906)):INDEX(A:A,ROW(A906)+10),0))</f>
        <v>42538</v>
      </c>
      <c r="E906" s="13">
        <f>INDEX(C:C,MATCH(D906,C:C,0)+MATCH(1,INDEX(A:A,MATCH(D906+1,C:C,0)):INDEX(A:A,MATCH(D906+1,C:C,0)+10),0))</f>
        <v>42541</v>
      </c>
      <c r="F906" s="13">
        <f>INDEX(C:C,MATCH(E906,C:C,0)+MATCH(1,INDEX(A:A,MATCH(E906+1,C:C,0)):INDEX(A:A,MATCH(E906+1,C:C,0)+10),0))</f>
        <v>42542</v>
      </c>
      <c r="G906" s="13">
        <f>INDEX(C:C,MATCH(F906,C:C,0)+MATCH(1,INDEX(A:A,MATCH(F906+1,C:C,0)):INDEX(A:A,MATCH(F906+1,C:C,0)+10),0))</f>
        <v>42543</v>
      </c>
    </row>
    <row r="907" spans="1:7" x14ac:dyDescent="0.25">
      <c r="A907" s="175">
        <v>0</v>
      </c>
      <c r="B907" s="175">
        <v>20160618</v>
      </c>
      <c r="C907" s="176">
        <v>42539</v>
      </c>
      <c r="D907" s="13">
        <f>INDEX(C:C,ROW(A906)+MATCH(1,INDEX(A:A,ROW(A907)):INDEX(A:A,ROW(A907)+10),0))</f>
        <v>42541</v>
      </c>
      <c r="E907" s="13">
        <f>INDEX(C:C,MATCH(D907,C:C,0)+MATCH(1,INDEX(A:A,MATCH(D907+1,C:C,0)):INDEX(A:A,MATCH(D907+1,C:C,0)+10),0))</f>
        <v>42542</v>
      </c>
      <c r="F907" s="13">
        <f>INDEX(C:C,MATCH(E907,C:C,0)+MATCH(1,INDEX(A:A,MATCH(E907+1,C:C,0)):INDEX(A:A,MATCH(E907+1,C:C,0)+10),0))</f>
        <v>42543</v>
      </c>
      <c r="G907" s="13">
        <f>INDEX(C:C,MATCH(F907,C:C,0)+MATCH(1,INDEX(A:A,MATCH(F907+1,C:C,0)):INDEX(A:A,MATCH(F907+1,C:C,0)+10),0))</f>
        <v>42544</v>
      </c>
    </row>
    <row r="908" spans="1:7" x14ac:dyDescent="0.25">
      <c r="A908" s="175">
        <v>0</v>
      </c>
      <c r="B908" s="175">
        <v>20160619</v>
      </c>
      <c r="C908" s="176">
        <v>42540</v>
      </c>
      <c r="D908" s="13">
        <f>INDEX(C:C,ROW(A907)+MATCH(1,INDEX(A:A,ROW(A908)):INDEX(A:A,ROW(A908)+10),0))</f>
        <v>42541</v>
      </c>
      <c r="E908" s="13">
        <f>INDEX(C:C,MATCH(D908,C:C,0)+MATCH(1,INDEX(A:A,MATCH(D908+1,C:C,0)):INDEX(A:A,MATCH(D908+1,C:C,0)+10),0))</f>
        <v>42542</v>
      </c>
      <c r="F908" s="13">
        <f>INDEX(C:C,MATCH(E908,C:C,0)+MATCH(1,INDEX(A:A,MATCH(E908+1,C:C,0)):INDEX(A:A,MATCH(E908+1,C:C,0)+10),0))</f>
        <v>42543</v>
      </c>
      <c r="G908" s="13">
        <f>INDEX(C:C,MATCH(F908,C:C,0)+MATCH(1,INDEX(A:A,MATCH(F908+1,C:C,0)):INDEX(A:A,MATCH(F908+1,C:C,0)+10),0))</f>
        <v>42544</v>
      </c>
    </row>
    <row r="909" spans="1:7" x14ac:dyDescent="0.25">
      <c r="A909" s="175">
        <v>1</v>
      </c>
      <c r="B909" s="175">
        <v>20160620</v>
      </c>
      <c r="C909" s="176">
        <v>42541</v>
      </c>
      <c r="D909" s="13">
        <f>INDEX(C:C,ROW(A908)+MATCH(1,INDEX(A:A,ROW(A909)):INDEX(A:A,ROW(A909)+10),0))</f>
        <v>42541</v>
      </c>
      <c r="E909" s="13">
        <f>INDEX(C:C,MATCH(D909,C:C,0)+MATCH(1,INDEX(A:A,MATCH(D909+1,C:C,0)):INDEX(A:A,MATCH(D909+1,C:C,0)+10),0))</f>
        <v>42542</v>
      </c>
      <c r="F909" s="13">
        <f>INDEX(C:C,MATCH(E909,C:C,0)+MATCH(1,INDEX(A:A,MATCH(E909+1,C:C,0)):INDEX(A:A,MATCH(E909+1,C:C,0)+10),0))</f>
        <v>42543</v>
      </c>
      <c r="G909" s="13">
        <f>INDEX(C:C,MATCH(F909,C:C,0)+MATCH(1,INDEX(A:A,MATCH(F909+1,C:C,0)):INDEX(A:A,MATCH(F909+1,C:C,0)+10),0))</f>
        <v>42544</v>
      </c>
    </row>
    <row r="910" spans="1:7" x14ac:dyDescent="0.25">
      <c r="A910" s="175">
        <v>1</v>
      </c>
      <c r="B910" s="175">
        <v>20160621</v>
      </c>
      <c r="C910" s="176">
        <v>42542</v>
      </c>
      <c r="D910" s="13">
        <f>INDEX(C:C,ROW(A909)+MATCH(1,INDEX(A:A,ROW(A910)):INDEX(A:A,ROW(A910)+10),0))</f>
        <v>42542</v>
      </c>
      <c r="E910" s="13">
        <f>INDEX(C:C,MATCH(D910,C:C,0)+MATCH(1,INDEX(A:A,MATCH(D910+1,C:C,0)):INDEX(A:A,MATCH(D910+1,C:C,0)+10),0))</f>
        <v>42543</v>
      </c>
      <c r="F910" s="13">
        <f>INDEX(C:C,MATCH(E910,C:C,0)+MATCH(1,INDEX(A:A,MATCH(E910+1,C:C,0)):INDEX(A:A,MATCH(E910+1,C:C,0)+10),0))</f>
        <v>42544</v>
      </c>
      <c r="G910" s="13">
        <f>INDEX(C:C,MATCH(F910,C:C,0)+MATCH(1,INDEX(A:A,MATCH(F910+1,C:C,0)):INDEX(A:A,MATCH(F910+1,C:C,0)+10),0))</f>
        <v>42545</v>
      </c>
    </row>
    <row r="911" spans="1:7" x14ac:dyDescent="0.25">
      <c r="A911" s="175">
        <v>1</v>
      </c>
      <c r="B911" s="175">
        <v>20160622</v>
      </c>
      <c r="C911" s="176">
        <v>42543</v>
      </c>
      <c r="D911" s="13">
        <f>INDEX(C:C,ROW(A910)+MATCH(1,INDEX(A:A,ROW(A911)):INDEX(A:A,ROW(A911)+10),0))</f>
        <v>42543</v>
      </c>
      <c r="E911" s="13">
        <f>INDEX(C:C,MATCH(D911,C:C,0)+MATCH(1,INDEX(A:A,MATCH(D911+1,C:C,0)):INDEX(A:A,MATCH(D911+1,C:C,0)+10),0))</f>
        <v>42544</v>
      </c>
      <c r="F911" s="13">
        <f>INDEX(C:C,MATCH(E911,C:C,0)+MATCH(1,INDEX(A:A,MATCH(E911+1,C:C,0)):INDEX(A:A,MATCH(E911+1,C:C,0)+10),0))</f>
        <v>42545</v>
      </c>
      <c r="G911" s="13">
        <f>INDEX(C:C,MATCH(F911,C:C,0)+MATCH(1,INDEX(A:A,MATCH(F911+1,C:C,0)):INDEX(A:A,MATCH(F911+1,C:C,0)+10),0))</f>
        <v>42548</v>
      </c>
    </row>
    <row r="912" spans="1:7" x14ac:dyDescent="0.25">
      <c r="A912" s="175">
        <v>1</v>
      </c>
      <c r="B912" s="175">
        <v>20160623</v>
      </c>
      <c r="C912" s="176">
        <v>42544</v>
      </c>
      <c r="D912" s="13">
        <f>INDEX(C:C,ROW(A911)+MATCH(1,INDEX(A:A,ROW(A912)):INDEX(A:A,ROW(A912)+10),0))</f>
        <v>42544</v>
      </c>
      <c r="E912" s="13">
        <f>INDEX(C:C,MATCH(D912,C:C,0)+MATCH(1,INDEX(A:A,MATCH(D912+1,C:C,0)):INDEX(A:A,MATCH(D912+1,C:C,0)+10),0))</f>
        <v>42545</v>
      </c>
      <c r="F912" s="13">
        <f>INDEX(C:C,MATCH(E912,C:C,0)+MATCH(1,INDEX(A:A,MATCH(E912+1,C:C,0)):INDEX(A:A,MATCH(E912+1,C:C,0)+10),0))</f>
        <v>42548</v>
      </c>
      <c r="G912" s="13">
        <f>INDEX(C:C,MATCH(F912,C:C,0)+MATCH(1,INDEX(A:A,MATCH(F912+1,C:C,0)):INDEX(A:A,MATCH(F912+1,C:C,0)+10),0))</f>
        <v>42549</v>
      </c>
    </row>
    <row r="913" spans="1:7" x14ac:dyDescent="0.25">
      <c r="A913" s="175">
        <v>1</v>
      </c>
      <c r="B913" s="175">
        <v>20160624</v>
      </c>
      <c r="C913" s="176">
        <v>42545</v>
      </c>
      <c r="D913" s="13">
        <f>INDEX(C:C,ROW(A912)+MATCH(1,INDEX(A:A,ROW(A913)):INDEX(A:A,ROW(A913)+10),0))</f>
        <v>42545</v>
      </c>
      <c r="E913" s="13">
        <f>INDEX(C:C,MATCH(D913,C:C,0)+MATCH(1,INDEX(A:A,MATCH(D913+1,C:C,0)):INDEX(A:A,MATCH(D913+1,C:C,0)+10),0))</f>
        <v>42548</v>
      </c>
      <c r="F913" s="13">
        <f>INDEX(C:C,MATCH(E913,C:C,0)+MATCH(1,INDEX(A:A,MATCH(E913+1,C:C,0)):INDEX(A:A,MATCH(E913+1,C:C,0)+10),0))</f>
        <v>42549</v>
      </c>
      <c r="G913" s="13">
        <f>INDEX(C:C,MATCH(F913,C:C,0)+MATCH(1,INDEX(A:A,MATCH(F913+1,C:C,0)):INDEX(A:A,MATCH(F913+1,C:C,0)+10),0))</f>
        <v>42550</v>
      </c>
    </row>
    <row r="914" spans="1:7" x14ac:dyDescent="0.25">
      <c r="A914" s="175">
        <v>0</v>
      </c>
      <c r="B914" s="175">
        <v>20160625</v>
      </c>
      <c r="C914" s="176">
        <v>42546</v>
      </c>
      <c r="D914" s="13">
        <f>INDEX(C:C,ROW(A913)+MATCH(1,INDEX(A:A,ROW(A914)):INDEX(A:A,ROW(A914)+10),0))</f>
        <v>42548</v>
      </c>
      <c r="E914" s="13">
        <f>INDEX(C:C,MATCH(D914,C:C,0)+MATCH(1,INDEX(A:A,MATCH(D914+1,C:C,0)):INDEX(A:A,MATCH(D914+1,C:C,0)+10),0))</f>
        <v>42549</v>
      </c>
      <c r="F914" s="13">
        <f>INDEX(C:C,MATCH(E914,C:C,0)+MATCH(1,INDEX(A:A,MATCH(E914+1,C:C,0)):INDEX(A:A,MATCH(E914+1,C:C,0)+10),0))</f>
        <v>42550</v>
      </c>
      <c r="G914" s="13">
        <f>INDEX(C:C,MATCH(F914,C:C,0)+MATCH(1,INDEX(A:A,MATCH(F914+1,C:C,0)):INDEX(A:A,MATCH(F914+1,C:C,0)+10),0))</f>
        <v>42551</v>
      </c>
    </row>
    <row r="915" spans="1:7" x14ac:dyDescent="0.25">
      <c r="A915" s="175">
        <v>0</v>
      </c>
      <c r="B915" s="175">
        <v>20160626</v>
      </c>
      <c r="C915" s="176">
        <v>42547</v>
      </c>
      <c r="D915" s="13">
        <f>INDEX(C:C,ROW(A914)+MATCH(1,INDEX(A:A,ROW(A915)):INDEX(A:A,ROW(A915)+10),0))</f>
        <v>42548</v>
      </c>
      <c r="E915" s="13">
        <f>INDEX(C:C,MATCH(D915,C:C,0)+MATCH(1,INDEX(A:A,MATCH(D915+1,C:C,0)):INDEX(A:A,MATCH(D915+1,C:C,0)+10),0))</f>
        <v>42549</v>
      </c>
      <c r="F915" s="13">
        <f>INDEX(C:C,MATCH(E915,C:C,0)+MATCH(1,INDEX(A:A,MATCH(E915+1,C:C,0)):INDEX(A:A,MATCH(E915+1,C:C,0)+10),0))</f>
        <v>42550</v>
      </c>
      <c r="G915" s="13">
        <f>INDEX(C:C,MATCH(F915,C:C,0)+MATCH(1,INDEX(A:A,MATCH(F915+1,C:C,0)):INDEX(A:A,MATCH(F915+1,C:C,0)+10),0))</f>
        <v>42551</v>
      </c>
    </row>
    <row r="916" spans="1:7" x14ac:dyDescent="0.25">
      <c r="A916" s="175">
        <v>1</v>
      </c>
      <c r="B916" s="175">
        <v>20160627</v>
      </c>
      <c r="C916" s="176">
        <v>42548</v>
      </c>
      <c r="D916" s="13">
        <f>INDEX(C:C,ROW(A915)+MATCH(1,INDEX(A:A,ROW(A916)):INDEX(A:A,ROW(A916)+10),0))</f>
        <v>42548</v>
      </c>
      <c r="E916" s="13">
        <f>INDEX(C:C,MATCH(D916,C:C,0)+MATCH(1,INDEX(A:A,MATCH(D916+1,C:C,0)):INDEX(A:A,MATCH(D916+1,C:C,0)+10),0))</f>
        <v>42549</v>
      </c>
      <c r="F916" s="13">
        <f>INDEX(C:C,MATCH(E916,C:C,0)+MATCH(1,INDEX(A:A,MATCH(E916+1,C:C,0)):INDEX(A:A,MATCH(E916+1,C:C,0)+10),0))</f>
        <v>42550</v>
      </c>
      <c r="G916" s="13">
        <f>INDEX(C:C,MATCH(F916,C:C,0)+MATCH(1,INDEX(A:A,MATCH(F916+1,C:C,0)):INDEX(A:A,MATCH(F916+1,C:C,0)+10),0))</f>
        <v>42551</v>
      </c>
    </row>
    <row r="917" spans="1:7" x14ac:dyDescent="0.25">
      <c r="A917" s="175">
        <v>1</v>
      </c>
      <c r="B917" s="175">
        <v>20160628</v>
      </c>
      <c r="C917" s="176">
        <v>42549</v>
      </c>
      <c r="D917" s="13">
        <f>INDEX(C:C,ROW(A916)+MATCH(1,INDEX(A:A,ROW(A917)):INDEX(A:A,ROW(A917)+10),0))</f>
        <v>42549</v>
      </c>
      <c r="E917" s="13">
        <f>INDEX(C:C,MATCH(D917,C:C,0)+MATCH(1,INDEX(A:A,MATCH(D917+1,C:C,0)):INDEX(A:A,MATCH(D917+1,C:C,0)+10),0))</f>
        <v>42550</v>
      </c>
      <c r="F917" s="13">
        <f>INDEX(C:C,MATCH(E917,C:C,0)+MATCH(1,INDEX(A:A,MATCH(E917+1,C:C,0)):INDEX(A:A,MATCH(E917+1,C:C,0)+10),0))</f>
        <v>42551</v>
      </c>
      <c r="G917" s="13">
        <f>INDEX(C:C,MATCH(F917,C:C,0)+MATCH(1,INDEX(A:A,MATCH(F917+1,C:C,0)):INDEX(A:A,MATCH(F917+1,C:C,0)+10),0))</f>
        <v>42552</v>
      </c>
    </row>
    <row r="918" spans="1:7" x14ac:dyDescent="0.25">
      <c r="A918" s="175">
        <v>1</v>
      </c>
      <c r="B918" s="175">
        <v>20160629</v>
      </c>
      <c r="C918" s="176">
        <v>42550</v>
      </c>
      <c r="D918" s="13">
        <f>INDEX(C:C,ROW(A917)+MATCH(1,INDEX(A:A,ROW(A918)):INDEX(A:A,ROW(A918)+10),0))</f>
        <v>42550</v>
      </c>
      <c r="E918" s="13">
        <f>INDEX(C:C,MATCH(D918,C:C,0)+MATCH(1,INDEX(A:A,MATCH(D918+1,C:C,0)):INDEX(A:A,MATCH(D918+1,C:C,0)+10),0))</f>
        <v>42551</v>
      </c>
      <c r="F918" s="13">
        <f>INDEX(C:C,MATCH(E918,C:C,0)+MATCH(1,INDEX(A:A,MATCH(E918+1,C:C,0)):INDEX(A:A,MATCH(E918+1,C:C,0)+10),0))</f>
        <v>42552</v>
      </c>
      <c r="G918" s="13">
        <f>INDEX(C:C,MATCH(F918,C:C,0)+MATCH(1,INDEX(A:A,MATCH(F918+1,C:C,0)):INDEX(A:A,MATCH(F918+1,C:C,0)+10),0))</f>
        <v>42555</v>
      </c>
    </row>
    <row r="919" spans="1:7" x14ac:dyDescent="0.25">
      <c r="A919" s="175">
        <v>1</v>
      </c>
      <c r="B919" s="175">
        <v>20160630</v>
      </c>
      <c r="C919" s="176">
        <v>42551</v>
      </c>
      <c r="D919" s="13">
        <f>INDEX(C:C,ROW(A918)+MATCH(1,INDEX(A:A,ROW(A919)):INDEX(A:A,ROW(A919)+10),0))</f>
        <v>42551</v>
      </c>
      <c r="E919" s="13">
        <f>INDEX(C:C,MATCH(D919,C:C,0)+MATCH(1,INDEX(A:A,MATCH(D919+1,C:C,0)):INDEX(A:A,MATCH(D919+1,C:C,0)+10),0))</f>
        <v>42552</v>
      </c>
      <c r="F919" s="13">
        <f>INDEX(C:C,MATCH(E919,C:C,0)+MATCH(1,INDEX(A:A,MATCH(E919+1,C:C,0)):INDEX(A:A,MATCH(E919+1,C:C,0)+10),0))</f>
        <v>42555</v>
      </c>
      <c r="G919" s="13">
        <f>INDEX(C:C,MATCH(F919,C:C,0)+MATCH(1,INDEX(A:A,MATCH(F919+1,C:C,0)):INDEX(A:A,MATCH(F919+1,C:C,0)+10),0))</f>
        <v>42556</v>
      </c>
    </row>
    <row r="920" spans="1:7" x14ac:dyDescent="0.25">
      <c r="A920" s="175">
        <v>1</v>
      </c>
      <c r="B920" s="175">
        <v>20160701</v>
      </c>
      <c r="C920" s="176">
        <v>42552</v>
      </c>
      <c r="D920" s="13">
        <f>INDEX(C:C,ROW(A919)+MATCH(1,INDEX(A:A,ROW(A920)):INDEX(A:A,ROW(A920)+10),0))</f>
        <v>42552</v>
      </c>
      <c r="E920" s="13">
        <f>INDEX(C:C,MATCH(D920,C:C,0)+MATCH(1,INDEX(A:A,MATCH(D920+1,C:C,0)):INDEX(A:A,MATCH(D920+1,C:C,0)+10),0))</f>
        <v>42555</v>
      </c>
      <c r="F920" s="13">
        <f>INDEX(C:C,MATCH(E920,C:C,0)+MATCH(1,INDEX(A:A,MATCH(E920+1,C:C,0)):INDEX(A:A,MATCH(E920+1,C:C,0)+10),0))</f>
        <v>42556</v>
      </c>
      <c r="G920" s="13">
        <f>INDEX(C:C,MATCH(F920,C:C,0)+MATCH(1,INDEX(A:A,MATCH(F920+1,C:C,0)):INDEX(A:A,MATCH(F920+1,C:C,0)+10),0))</f>
        <v>42557</v>
      </c>
    </row>
    <row r="921" spans="1:7" x14ac:dyDescent="0.25">
      <c r="A921" s="175">
        <v>0</v>
      </c>
      <c r="B921" s="175">
        <v>20160702</v>
      </c>
      <c r="C921" s="176">
        <v>42553</v>
      </c>
      <c r="D921" s="13">
        <f>INDEX(C:C,ROW(A920)+MATCH(1,INDEX(A:A,ROW(A921)):INDEX(A:A,ROW(A921)+10),0))</f>
        <v>42555</v>
      </c>
      <c r="E921" s="13">
        <f>INDEX(C:C,MATCH(D921,C:C,0)+MATCH(1,INDEX(A:A,MATCH(D921+1,C:C,0)):INDEX(A:A,MATCH(D921+1,C:C,0)+10),0))</f>
        <v>42556</v>
      </c>
      <c r="F921" s="13">
        <f>INDEX(C:C,MATCH(E921,C:C,0)+MATCH(1,INDEX(A:A,MATCH(E921+1,C:C,0)):INDEX(A:A,MATCH(E921+1,C:C,0)+10),0))</f>
        <v>42557</v>
      </c>
      <c r="G921" s="13">
        <f>INDEX(C:C,MATCH(F921,C:C,0)+MATCH(1,INDEX(A:A,MATCH(F921+1,C:C,0)):INDEX(A:A,MATCH(F921+1,C:C,0)+10),0))</f>
        <v>42558</v>
      </c>
    </row>
    <row r="922" spans="1:7" x14ac:dyDescent="0.25">
      <c r="A922" s="175">
        <v>0</v>
      </c>
      <c r="B922" s="175">
        <v>20160703</v>
      </c>
      <c r="C922" s="176">
        <v>42554</v>
      </c>
      <c r="D922" s="13">
        <f>INDEX(C:C,ROW(A921)+MATCH(1,INDEX(A:A,ROW(A922)):INDEX(A:A,ROW(A922)+10),0))</f>
        <v>42555</v>
      </c>
      <c r="E922" s="13">
        <f>INDEX(C:C,MATCH(D922,C:C,0)+MATCH(1,INDEX(A:A,MATCH(D922+1,C:C,0)):INDEX(A:A,MATCH(D922+1,C:C,0)+10),0))</f>
        <v>42556</v>
      </c>
      <c r="F922" s="13">
        <f>INDEX(C:C,MATCH(E922,C:C,0)+MATCH(1,INDEX(A:A,MATCH(E922+1,C:C,0)):INDEX(A:A,MATCH(E922+1,C:C,0)+10),0))</f>
        <v>42557</v>
      </c>
      <c r="G922" s="13">
        <f>INDEX(C:C,MATCH(F922,C:C,0)+MATCH(1,INDEX(A:A,MATCH(F922+1,C:C,0)):INDEX(A:A,MATCH(F922+1,C:C,0)+10),0))</f>
        <v>42558</v>
      </c>
    </row>
    <row r="923" spans="1:7" x14ac:dyDescent="0.25">
      <c r="A923" s="175">
        <v>1</v>
      </c>
      <c r="B923" s="175">
        <v>20160704</v>
      </c>
      <c r="C923" s="176">
        <v>42555</v>
      </c>
      <c r="D923" s="13">
        <f>INDEX(C:C,ROW(A922)+MATCH(1,INDEX(A:A,ROW(A923)):INDEX(A:A,ROW(A923)+10),0))</f>
        <v>42555</v>
      </c>
      <c r="E923" s="13">
        <f>INDEX(C:C,MATCH(D923,C:C,0)+MATCH(1,INDEX(A:A,MATCH(D923+1,C:C,0)):INDEX(A:A,MATCH(D923+1,C:C,0)+10),0))</f>
        <v>42556</v>
      </c>
      <c r="F923" s="13">
        <f>INDEX(C:C,MATCH(E923,C:C,0)+MATCH(1,INDEX(A:A,MATCH(E923+1,C:C,0)):INDEX(A:A,MATCH(E923+1,C:C,0)+10),0))</f>
        <v>42557</v>
      </c>
      <c r="G923" s="13">
        <f>INDEX(C:C,MATCH(F923,C:C,0)+MATCH(1,INDEX(A:A,MATCH(F923+1,C:C,0)):INDEX(A:A,MATCH(F923+1,C:C,0)+10),0))</f>
        <v>42558</v>
      </c>
    </row>
    <row r="924" spans="1:7" x14ac:dyDescent="0.25">
      <c r="A924" s="175">
        <v>1</v>
      </c>
      <c r="B924" s="175">
        <v>20160705</v>
      </c>
      <c r="C924" s="176">
        <v>42556</v>
      </c>
      <c r="D924" s="13">
        <f>INDEX(C:C,ROW(A923)+MATCH(1,INDEX(A:A,ROW(A924)):INDEX(A:A,ROW(A924)+10),0))</f>
        <v>42556</v>
      </c>
      <c r="E924" s="13">
        <f>INDEX(C:C,MATCH(D924,C:C,0)+MATCH(1,INDEX(A:A,MATCH(D924+1,C:C,0)):INDEX(A:A,MATCH(D924+1,C:C,0)+10),0))</f>
        <v>42557</v>
      </c>
      <c r="F924" s="13">
        <f>INDEX(C:C,MATCH(E924,C:C,0)+MATCH(1,INDEX(A:A,MATCH(E924+1,C:C,0)):INDEX(A:A,MATCH(E924+1,C:C,0)+10),0))</f>
        <v>42558</v>
      </c>
      <c r="G924" s="13">
        <f>INDEX(C:C,MATCH(F924,C:C,0)+MATCH(1,INDEX(A:A,MATCH(F924+1,C:C,0)):INDEX(A:A,MATCH(F924+1,C:C,0)+10),0))</f>
        <v>42559</v>
      </c>
    </row>
    <row r="925" spans="1:7" x14ac:dyDescent="0.25">
      <c r="A925" s="175">
        <v>1</v>
      </c>
      <c r="B925" s="175">
        <v>20160706</v>
      </c>
      <c r="C925" s="176">
        <v>42557</v>
      </c>
      <c r="D925" s="13">
        <f>INDEX(C:C,ROW(A924)+MATCH(1,INDEX(A:A,ROW(A925)):INDEX(A:A,ROW(A925)+10),0))</f>
        <v>42557</v>
      </c>
      <c r="E925" s="13">
        <f>INDEX(C:C,MATCH(D925,C:C,0)+MATCH(1,INDEX(A:A,MATCH(D925+1,C:C,0)):INDEX(A:A,MATCH(D925+1,C:C,0)+10),0))</f>
        <v>42558</v>
      </c>
      <c r="F925" s="13">
        <f>INDEX(C:C,MATCH(E925,C:C,0)+MATCH(1,INDEX(A:A,MATCH(E925+1,C:C,0)):INDEX(A:A,MATCH(E925+1,C:C,0)+10),0))</f>
        <v>42559</v>
      </c>
      <c r="G925" s="13">
        <f>INDEX(C:C,MATCH(F925,C:C,0)+MATCH(1,INDEX(A:A,MATCH(F925+1,C:C,0)):INDEX(A:A,MATCH(F925+1,C:C,0)+10),0))</f>
        <v>42562</v>
      </c>
    </row>
    <row r="926" spans="1:7" x14ac:dyDescent="0.25">
      <c r="A926" s="175">
        <v>1</v>
      </c>
      <c r="B926" s="175">
        <v>20160707</v>
      </c>
      <c r="C926" s="176">
        <v>42558</v>
      </c>
      <c r="D926" s="13">
        <f>INDEX(C:C,ROW(A925)+MATCH(1,INDEX(A:A,ROW(A926)):INDEX(A:A,ROW(A926)+10),0))</f>
        <v>42558</v>
      </c>
      <c r="E926" s="13">
        <f>INDEX(C:C,MATCH(D926,C:C,0)+MATCH(1,INDEX(A:A,MATCH(D926+1,C:C,0)):INDEX(A:A,MATCH(D926+1,C:C,0)+10),0))</f>
        <v>42559</v>
      </c>
      <c r="F926" s="13">
        <f>INDEX(C:C,MATCH(E926,C:C,0)+MATCH(1,INDEX(A:A,MATCH(E926+1,C:C,0)):INDEX(A:A,MATCH(E926+1,C:C,0)+10),0))</f>
        <v>42562</v>
      </c>
      <c r="G926" s="13">
        <f>INDEX(C:C,MATCH(F926,C:C,0)+MATCH(1,INDEX(A:A,MATCH(F926+1,C:C,0)):INDEX(A:A,MATCH(F926+1,C:C,0)+10),0))</f>
        <v>42563</v>
      </c>
    </row>
    <row r="927" spans="1:7" x14ac:dyDescent="0.25">
      <c r="A927" s="175">
        <v>1</v>
      </c>
      <c r="B927" s="175">
        <v>20160708</v>
      </c>
      <c r="C927" s="176">
        <v>42559</v>
      </c>
      <c r="D927" s="13">
        <f>INDEX(C:C,ROW(A926)+MATCH(1,INDEX(A:A,ROW(A927)):INDEX(A:A,ROW(A927)+10),0))</f>
        <v>42559</v>
      </c>
      <c r="E927" s="13">
        <f>INDEX(C:C,MATCH(D927,C:C,0)+MATCH(1,INDEX(A:A,MATCH(D927+1,C:C,0)):INDEX(A:A,MATCH(D927+1,C:C,0)+10),0))</f>
        <v>42562</v>
      </c>
      <c r="F927" s="13">
        <f>INDEX(C:C,MATCH(E927,C:C,0)+MATCH(1,INDEX(A:A,MATCH(E927+1,C:C,0)):INDEX(A:A,MATCH(E927+1,C:C,0)+10),0))</f>
        <v>42563</v>
      </c>
      <c r="G927" s="13">
        <f>INDEX(C:C,MATCH(F927,C:C,0)+MATCH(1,INDEX(A:A,MATCH(F927+1,C:C,0)):INDEX(A:A,MATCH(F927+1,C:C,0)+10),0))</f>
        <v>42564</v>
      </c>
    </row>
    <row r="928" spans="1:7" x14ac:dyDescent="0.25">
      <c r="A928" s="175">
        <v>0</v>
      </c>
      <c r="B928" s="175">
        <v>20160709</v>
      </c>
      <c r="C928" s="176">
        <v>42560</v>
      </c>
      <c r="D928" s="13">
        <f>INDEX(C:C,ROW(A927)+MATCH(1,INDEX(A:A,ROW(A928)):INDEX(A:A,ROW(A928)+10),0))</f>
        <v>42562</v>
      </c>
      <c r="E928" s="13">
        <f>INDEX(C:C,MATCH(D928,C:C,0)+MATCH(1,INDEX(A:A,MATCH(D928+1,C:C,0)):INDEX(A:A,MATCH(D928+1,C:C,0)+10),0))</f>
        <v>42563</v>
      </c>
      <c r="F928" s="13">
        <f>INDEX(C:C,MATCH(E928,C:C,0)+MATCH(1,INDEX(A:A,MATCH(E928+1,C:C,0)):INDEX(A:A,MATCH(E928+1,C:C,0)+10),0))</f>
        <v>42564</v>
      </c>
      <c r="G928" s="13">
        <f>INDEX(C:C,MATCH(F928,C:C,0)+MATCH(1,INDEX(A:A,MATCH(F928+1,C:C,0)):INDEX(A:A,MATCH(F928+1,C:C,0)+10),0))</f>
        <v>42565</v>
      </c>
    </row>
    <row r="929" spans="1:7" x14ac:dyDescent="0.25">
      <c r="A929" s="175">
        <v>0</v>
      </c>
      <c r="B929" s="175">
        <v>20160710</v>
      </c>
      <c r="C929" s="176">
        <v>42561</v>
      </c>
      <c r="D929" s="13">
        <f>INDEX(C:C,ROW(A928)+MATCH(1,INDEX(A:A,ROW(A929)):INDEX(A:A,ROW(A929)+10),0))</f>
        <v>42562</v>
      </c>
      <c r="E929" s="13">
        <f>INDEX(C:C,MATCH(D929,C:C,0)+MATCH(1,INDEX(A:A,MATCH(D929+1,C:C,0)):INDEX(A:A,MATCH(D929+1,C:C,0)+10),0))</f>
        <v>42563</v>
      </c>
      <c r="F929" s="13">
        <f>INDEX(C:C,MATCH(E929,C:C,0)+MATCH(1,INDEX(A:A,MATCH(E929+1,C:C,0)):INDEX(A:A,MATCH(E929+1,C:C,0)+10),0))</f>
        <v>42564</v>
      </c>
      <c r="G929" s="13">
        <f>INDEX(C:C,MATCH(F929,C:C,0)+MATCH(1,INDEX(A:A,MATCH(F929+1,C:C,0)):INDEX(A:A,MATCH(F929+1,C:C,0)+10),0))</f>
        <v>42565</v>
      </c>
    </row>
    <row r="930" spans="1:7" x14ac:dyDescent="0.25">
      <c r="A930" s="175">
        <v>1</v>
      </c>
      <c r="B930" s="175">
        <v>20160711</v>
      </c>
      <c r="C930" s="176">
        <v>42562</v>
      </c>
      <c r="D930" s="13">
        <f>INDEX(C:C,ROW(A929)+MATCH(1,INDEX(A:A,ROW(A930)):INDEX(A:A,ROW(A930)+10),0))</f>
        <v>42562</v>
      </c>
      <c r="E930" s="13">
        <f>INDEX(C:C,MATCH(D930,C:C,0)+MATCH(1,INDEX(A:A,MATCH(D930+1,C:C,0)):INDEX(A:A,MATCH(D930+1,C:C,0)+10),0))</f>
        <v>42563</v>
      </c>
      <c r="F930" s="13">
        <f>INDEX(C:C,MATCH(E930,C:C,0)+MATCH(1,INDEX(A:A,MATCH(E930+1,C:C,0)):INDEX(A:A,MATCH(E930+1,C:C,0)+10),0))</f>
        <v>42564</v>
      </c>
      <c r="G930" s="13">
        <f>INDEX(C:C,MATCH(F930,C:C,0)+MATCH(1,INDEX(A:A,MATCH(F930+1,C:C,0)):INDEX(A:A,MATCH(F930+1,C:C,0)+10),0))</f>
        <v>42565</v>
      </c>
    </row>
    <row r="931" spans="1:7" x14ac:dyDescent="0.25">
      <c r="A931" s="175">
        <v>1</v>
      </c>
      <c r="B931" s="175">
        <v>20160712</v>
      </c>
      <c r="C931" s="176">
        <v>42563</v>
      </c>
      <c r="D931" s="13">
        <f>INDEX(C:C,ROW(A930)+MATCH(1,INDEX(A:A,ROW(A931)):INDEX(A:A,ROW(A931)+10),0))</f>
        <v>42563</v>
      </c>
      <c r="E931" s="13">
        <f>INDEX(C:C,MATCH(D931,C:C,0)+MATCH(1,INDEX(A:A,MATCH(D931+1,C:C,0)):INDEX(A:A,MATCH(D931+1,C:C,0)+10),0))</f>
        <v>42564</v>
      </c>
      <c r="F931" s="13">
        <f>INDEX(C:C,MATCH(E931,C:C,0)+MATCH(1,INDEX(A:A,MATCH(E931+1,C:C,0)):INDEX(A:A,MATCH(E931+1,C:C,0)+10),0))</f>
        <v>42565</v>
      </c>
      <c r="G931" s="13">
        <f>INDEX(C:C,MATCH(F931,C:C,0)+MATCH(1,INDEX(A:A,MATCH(F931+1,C:C,0)):INDEX(A:A,MATCH(F931+1,C:C,0)+10),0))</f>
        <v>42566</v>
      </c>
    </row>
    <row r="932" spans="1:7" x14ac:dyDescent="0.25">
      <c r="A932" s="175">
        <v>1</v>
      </c>
      <c r="B932" s="175">
        <v>20160713</v>
      </c>
      <c r="C932" s="176">
        <v>42564</v>
      </c>
      <c r="D932" s="13">
        <f>INDEX(C:C,ROW(A931)+MATCH(1,INDEX(A:A,ROW(A932)):INDEX(A:A,ROW(A932)+10),0))</f>
        <v>42564</v>
      </c>
      <c r="E932" s="13">
        <f>INDEX(C:C,MATCH(D932,C:C,0)+MATCH(1,INDEX(A:A,MATCH(D932+1,C:C,0)):INDEX(A:A,MATCH(D932+1,C:C,0)+10),0))</f>
        <v>42565</v>
      </c>
      <c r="F932" s="13">
        <f>INDEX(C:C,MATCH(E932,C:C,0)+MATCH(1,INDEX(A:A,MATCH(E932+1,C:C,0)):INDEX(A:A,MATCH(E932+1,C:C,0)+10),0))</f>
        <v>42566</v>
      </c>
      <c r="G932" s="13">
        <f>INDEX(C:C,MATCH(F932,C:C,0)+MATCH(1,INDEX(A:A,MATCH(F932+1,C:C,0)):INDEX(A:A,MATCH(F932+1,C:C,0)+10),0))</f>
        <v>42569</v>
      </c>
    </row>
    <row r="933" spans="1:7" x14ac:dyDescent="0.25">
      <c r="A933" s="175">
        <v>1</v>
      </c>
      <c r="B933" s="175">
        <v>20160714</v>
      </c>
      <c r="C933" s="176">
        <v>42565</v>
      </c>
      <c r="D933" s="13">
        <f>INDEX(C:C,ROW(A932)+MATCH(1,INDEX(A:A,ROW(A933)):INDEX(A:A,ROW(A933)+10),0))</f>
        <v>42565</v>
      </c>
      <c r="E933" s="13">
        <f>INDEX(C:C,MATCH(D933,C:C,0)+MATCH(1,INDEX(A:A,MATCH(D933+1,C:C,0)):INDEX(A:A,MATCH(D933+1,C:C,0)+10),0))</f>
        <v>42566</v>
      </c>
      <c r="F933" s="13">
        <f>INDEX(C:C,MATCH(E933,C:C,0)+MATCH(1,INDEX(A:A,MATCH(E933+1,C:C,0)):INDEX(A:A,MATCH(E933+1,C:C,0)+10),0))</f>
        <v>42569</v>
      </c>
      <c r="G933" s="13">
        <f>INDEX(C:C,MATCH(F933,C:C,0)+MATCH(1,INDEX(A:A,MATCH(F933+1,C:C,0)):INDEX(A:A,MATCH(F933+1,C:C,0)+10),0))</f>
        <v>42570</v>
      </c>
    </row>
    <row r="934" spans="1:7" x14ac:dyDescent="0.25">
      <c r="A934" s="175">
        <v>1</v>
      </c>
      <c r="B934" s="175">
        <v>20160715</v>
      </c>
      <c r="C934" s="176">
        <v>42566</v>
      </c>
      <c r="D934" s="13">
        <f>INDEX(C:C,ROW(A933)+MATCH(1,INDEX(A:A,ROW(A934)):INDEX(A:A,ROW(A934)+10),0))</f>
        <v>42566</v>
      </c>
      <c r="E934" s="13">
        <f>INDEX(C:C,MATCH(D934,C:C,0)+MATCH(1,INDEX(A:A,MATCH(D934+1,C:C,0)):INDEX(A:A,MATCH(D934+1,C:C,0)+10),0))</f>
        <v>42569</v>
      </c>
      <c r="F934" s="13">
        <f>INDEX(C:C,MATCH(E934,C:C,0)+MATCH(1,INDEX(A:A,MATCH(E934+1,C:C,0)):INDEX(A:A,MATCH(E934+1,C:C,0)+10),0))</f>
        <v>42570</v>
      </c>
      <c r="G934" s="13">
        <f>INDEX(C:C,MATCH(F934,C:C,0)+MATCH(1,INDEX(A:A,MATCH(F934+1,C:C,0)):INDEX(A:A,MATCH(F934+1,C:C,0)+10),0))</f>
        <v>42571</v>
      </c>
    </row>
    <row r="935" spans="1:7" x14ac:dyDescent="0.25">
      <c r="A935" s="175">
        <v>0</v>
      </c>
      <c r="B935" s="175">
        <v>20160716</v>
      </c>
      <c r="C935" s="176">
        <v>42567</v>
      </c>
      <c r="D935" s="13">
        <f>INDEX(C:C,ROW(A934)+MATCH(1,INDEX(A:A,ROW(A935)):INDEX(A:A,ROW(A935)+10),0))</f>
        <v>42569</v>
      </c>
      <c r="E935" s="13">
        <f>INDEX(C:C,MATCH(D935,C:C,0)+MATCH(1,INDEX(A:A,MATCH(D935+1,C:C,0)):INDEX(A:A,MATCH(D935+1,C:C,0)+10),0))</f>
        <v>42570</v>
      </c>
      <c r="F935" s="13">
        <f>INDEX(C:C,MATCH(E935,C:C,0)+MATCH(1,INDEX(A:A,MATCH(E935+1,C:C,0)):INDEX(A:A,MATCH(E935+1,C:C,0)+10),0))</f>
        <v>42571</v>
      </c>
      <c r="G935" s="13">
        <f>INDEX(C:C,MATCH(F935,C:C,0)+MATCH(1,INDEX(A:A,MATCH(F935+1,C:C,0)):INDEX(A:A,MATCH(F935+1,C:C,0)+10),0))</f>
        <v>42572</v>
      </c>
    </row>
    <row r="936" spans="1:7" x14ac:dyDescent="0.25">
      <c r="A936" s="175">
        <v>0</v>
      </c>
      <c r="B936" s="175">
        <v>20160717</v>
      </c>
      <c r="C936" s="176">
        <v>42568</v>
      </c>
      <c r="D936" s="13">
        <f>INDEX(C:C,ROW(A935)+MATCH(1,INDEX(A:A,ROW(A936)):INDEX(A:A,ROW(A936)+10),0))</f>
        <v>42569</v>
      </c>
      <c r="E936" s="13">
        <f>INDEX(C:C,MATCH(D936,C:C,0)+MATCH(1,INDEX(A:A,MATCH(D936+1,C:C,0)):INDEX(A:A,MATCH(D936+1,C:C,0)+10),0))</f>
        <v>42570</v>
      </c>
      <c r="F936" s="13">
        <f>INDEX(C:C,MATCH(E936,C:C,0)+MATCH(1,INDEX(A:A,MATCH(E936+1,C:C,0)):INDEX(A:A,MATCH(E936+1,C:C,0)+10),0))</f>
        <v>42571</v>
      </c>
      <c r="G936" s="13">
        <f>INDEX(C:C,MATCH(F936,C:C,0)+MATCH(1,INDEX(A:A,MATCH(F936+1,C:C,0)):INDEX(A:A,MATCH(F936+1,C:C,0)+10),0))</f>
        <v>42572</v>
      </c>
    </row>
    <row r="937" spans="1:7" x14ac:dyDescent="0.25">
      <c r="A937" s="175">
        <v>1</v>
      </c>
      <c r="B937" s="175">
        <v>20160718</v>
      </c>
      <c r="C937" s="176">
        <v>42569</v>
      </c>
      <c r="D937" s="13">
        <f>INDEX(C:C,ROW(A936)+MATCH(1,INDEX(A:A,ROW(A937)):INDEX(A:A,ROW(A937)+10),0))</f>
        <v>42569</v>
      </c>
      <c r="E937" s="13">
        <f>INDEX(C:C,MATCH(D937,C:C,0)+MATCH(1,INDEX(A:A,MATCH(D937+1,C:C,0)):INDEX(A:A,MATCH(D937+1,C:C,0)+10),0))</f>
        <v>42570</v>
      </c>
      <c r="F937" s="13">
        <f>INDEX(C:C,MATCH(E937,C:C,0)+MATCH(1,INDEX(A:A,MATCH(E937+1,C:C,0)):INDEX(A:A,MATCH(E937+1,C:C,0)+10),0))</f>
        <v>42571</v>
      </c>
      <c r="G937" s="13">
        <f>INDEX(C:C,MATCH(F937,C:C,0)+MATCH(1,INDEX(A:A,MATCH(F937+1,C:C,0)):INDEX(A:A,MATCH(F937+1,C:C,0)+10),0))</f>
        <v>42572</v>
      </c>
    </row>
    <row r="938" spans="1:7" x14ac:dyDescent="0.25">
      <c r="A938" s="175">
        <v>1</v>
      </c>
      <c r="B938" s="175">
        <v>20160719</v>
      </c>
      <c r="C938" s="176">
        <v>42570</v>
      </c>
      <c r="D938" s="13">
        <f>INDEX(C:C,ROW(A937)+MATCH(1,INDEX(A:A,ROW(A938)):INDEX(A:A,ROW(A938)+10),0))</f>
        <v>42570</v>
      </c>
      <c r="E938" s="13">
        <f>INDEX(C:C,MATCH(D938,C:C,0)+MATCH(1,INDEX(A:A,MATCH(D938+1,C:C,0)):INDEX(A:A,MATCH(D938+1,C:C,0)+10),0))</f>
        <v>42571</v>
      </c>
      <c r="F938" s="13">
        <f>INDEX(C:C,MATCH(E938,C:C,0)+MATCH(1,INDEX(A:A,MATCH(E938+1,C:C,0)):INDEX(A:A,MATCH(E938+1,C:C,0)+10),0))</f>
        <v>42572</v>
      </c>
      <c r="G938" s="13">
        <f>INDEX(C:C,MATCH(F938,C:C,0)+MATCH(1,INDEX(A:A,MATCH(F938+1,C:C,0)):INDEX(A:A,MATCH(F938+1,C:C,0)+10),0))</f>
        <v>42573</v>
      </c>
    </row>
    <row r="939" spans="1:7" x14ac:dyDescent="0.25">
      <c r="A939" s="175">
        <v>1</v>
      </c>
      <c r="B939" s="175">
        <v>20160720</v>
      </c>
      <c r="C939" s="176">
        <v>42571</v>
      </c>
      <c r="D939" s="13">
        <f>INDEX(C:C,ROW(A938)+MATCH(1,INDEX(A:A,ROW(A939)):INDEX(A:A,ROW(A939)+10),0))</f>
        <v>42571</v>
      </c>
      <c r="E939" s="13">
        <f>INDEX(C:C,MATCH(D939,C:C,0)+MATCH(1,INDEX(A:A,MATCH(D939+1,C:C,0)):INDEX(A:A,MATCH(D939+1,C:C,0)+10),0))</f>
        <v>42572</v>
      </c>
      <c r="F939" s="13">
        <f>INDEX(C:C,MATCH(E939,C:C,0)+MATCH(1,INDEX(A:A,MATCH(E939+1,C:C,0)):INDEX(A:A,MATCH(E939+1,C:C,0)+10),0))</f>
        <v>42573</v>
      </c>
      <c r="G939" s="13">
        <f>INDEX(C:C,MATCH(F939,C:C,0)+MATCH(1,INDEX(A:A,MATCH(F939+1,C:C,0)):INDEX(A:A,MATCH(F939+1,C:C,0)+10),0))</f>
        <v>42576</v>
      </c>
    </row>
    <row r="940" spans="1:7" x14ac:dyDescent="0.25">
      <c r="A940" s="175">
        <v>1</v>
      </c>
      <c r="B940" s="175">
        <v>20160721</v>
      </c>
      <c r="C940" s="176">
        <v>42572</v>
      </c>
      <c r="D940" s="13">
        <f>INDEX(C:C,ROW(A939)+MATCH(1,INDEX(A:A,ROW(A940)):INDEX(A:A,ROW(A940)+10),0))</f>
        <v>42572</v>
      </c>
      <c r="E940" s="13">
        <f>INDEX(C:C,MATCH(D940,C:C,0)+MATCH(1,INDEX(A:A,MATCH(D940+1,C:C,0)):INDEX(A:A,MATCH(D940+1,C:C,0)+10),0))</f>
        <v>42573</v>
      </c>
      <c r="F940" s="13">
        <f>INDEX(C:C,MATCH(E940,C:C,0)+MATCH(1,INDEX(A:A,MATCH(E940+1,C:C,0)):INDEX(A:A,MATCH(E940+1,C:C,0)+10),0))</f>
        <v>42576</v>
      </c>
      <c r="G940" s="13">
        <f>INDEX(C:C,MATCH(F940,C:C,0)+MATCH(1,INDEX(A:A,MATCH(F940+1,C:C,0)):INDEX(A:A,MATCH(F940+1,C:C,0)+10),0))</f>
        <v>42577</v>
      </c>
    </row>
    <row r="941" spans="1:7" x14ac:dyDescent="0.25">
      <c r="A941" s="175">
        <v>1</v>
      </c>
      <c r="B941" s="175">
        <v>20160722</v>
      </c>
      <c r="C941" s="176">
        <v>42573</v>
      </c>
      <c r="D941" s="13">
        <f>INDEX(C:C,ROW(A940)+MATCH(1,INDEX(A:A,ROW(A941)):INDEX(A:A,ROW(A941)+10),0))</f>
        <v>42573</v>
      </c>
      <c r="E941" s="13">
        <f>INDEX(C:C,MATCH(D941,C:C,0)+MATCH(1,INDEX(A:A,MATCH(D941+1,C:C,0)):INDEX(A:A,MATCH(D941+1,C:C,0)+10),0))</f>
        <v>42576</v>
      </c>
      <c r="F941" s="13">
        <f>INDEX(C:C,MATCH(E941,C:C,0)+MATCH(1,INDEX(A:A,MATCH(E941+1,C:C,0)):INDEX(A:A,MATCH(E941+1,C:C,0)+10),0))</f>
        <v>42577</v>
      </c>
      <c r="G941" s="13">
        <f>INDEX(C:C,MATCH(F941,C:C,0)+MATCH(1,INDEX(A:A,MATCH(F941+1,C:C,0)):INDEX(A:A,MATCH(F941+1,C:C,0)+10),0))</f>
        <v>42578</v>
      </c>
    </row>
    <row r="942" spans="1:7" x14ac:dyDescent="0.25">
      <c r="A942" s="175">
        <v>0</v>
      </c>
      <c r="B942" s="175">
        <v>20160723</v>
      </c>
      <c r="C942" s="176">
        <v>42574</v>
      </c>
      <c r="D942" s="13">
        <f>INDEX(C:C,ROW(A941)+MATCH(1,INDEX(A:A,ROW(A942)):INDEX(A:A,ROW(A942)+10),0))</f>
        <v>42576</v>
      </c>
      <c r="E942" s="13">
        <f>INDEX(C:C,MATCH(D942,C:C,0)+MATCH(1,INDEX(A:A,MATCH(D942+1,C:C,0)):INDEX(A:A,MATCH(D942+1,C:C,0)+10),0))</f>
        <v>42577</v>
      </c>
      <c r="F942" s="13">
        <f>INDEX(C:C,MATCH(E942,C:C,0)+MATCH(1,INDEX(A:A,MATCH(E942+1,C:C,0)):INDEX(A:A,MATCH(E942+1,C:C,0)+10),0))</f>
        <v>42578</v>
      </c>
      <c r="G942" s="13">
        <f>INDEX(C:C,MATCH(F942,C:C,0)+MATCH(1,INDEX(A:A,MATCH(F942+1,C:C,0)):INDEX(A:A,MATCH(F942+1,C:C,0)+10),0))</f>
        <v>42579</v>
      </c>
    </row>
    <row r="943" spans="1:7" x14ac:dyDescent="0.25">
      <c r="A943" s="175">
        <v>0</v>
      </c>
      <c r="B943" s="175">
        <v>20160724</v>
      </c>
      <c r="C943" s="176">
        <v>42575</v>
      </c>
      <c r="D943" s="13">
        <f>INDEX(C:C,ROW(A942)+MATCH(1,INDEX(A:A,ROW(A943)):INDEX(A:A,ROW(A943)+10),0))</f>
        <v>42576</v>
      </c>
      <c r="E943" s="13">
        <f>INDEX(C:C,MATCH(D943,C:C,0)+MATCH(1,INDEX(A:A,MATCH(D943+1,C:C,0)):INDEX(A:A,MATCH(D943+1,C:C,0)+10),0))</f>
        <v>42577</v>
      </c>
      <c r="F943" s="13">
        <f>INDEX(C:C,MATCH(E943,C:C,0)+MATCH(1,INDEX(A:A,MATCH(E943+1,C:C,0)):INDEX(A:A,MATCH(E943+1,C:C,0)+10),0))</f>
        <v>42578</v>
      </c>
      <c r="G943" s="13">
        <f>INDEX(C:C,MATCH(F943,C:C,0)+MATCH(1,INDEX(A:A,MATCH(F943+1,C:C,0)):INDEX(A:A,MATCH(F943+1,C:C,0)+10),0))</f>
        <v>42579</v>
      </c>
    </row>
    <row r="944" spans="1:7" x14ac:dyDescent="0.25">
      <c r="A944" s="175">
        <v>1</v>
      </c>
      <c r="B944" s="175">
        <v>20160725</v>
      </c>
      <c r="C944" s="176">
        <v>42576</v>
      </c>
      <c r="D944" s="13">
        <f>INDEX(C:C,ROW(A943)+MATCH(1,INDEX(A:A,ROW(A944)):INDEX(A:A,ROW(A944)+10),0))</f>
        <v>42576</v>
      </c>
      <c r="E944" s="13">
        <f>INDEX(C:C,MATCH(D944,C:C,0)+MATCH(1,INDEX(A:A,MATCH(D944+1,C:C,0)):INDEX(A:A,MATCH(D944+1,C:C,0)+10),0))</f>
        <v>42577</v>
      </c>
      <c r="F944" s="13">
        <f>INDEX(C:C,MATCH(E944,C:C,0)+MATCH(1,INDEX(A:A,MATCH(E944+1,C:C,0)):INDEX(A:A,MATCH(E944+1,C:C,0)+10),0))</f>
        <v>42578</v>
      </c>
      <c r="G944" s="13">
        <f>INDEX(C:C,MATCH(F944,C:C,0)+MATCH(1,INDEX(A:A,MATCH(F944+1,C:C,0)):INDEX(A:A,MATCH(F944+1,C:C,0)+10),0))</f>
        <v>42579</v>
      </c>
    </row>
    <row r="945" spans="1:7" x14ac:dyDescent="0.25">
      <c r="A945" s="175">
        <v>1</v>
      </c>
      <c r="B945" s="175">
        <v>20160726</v>
      </c>
      <c r="C945" s="176">
        <v>42577</v>
      </c>
      <c r="D945" s="13">
        <f>INDEX(C:C,ROW(A944)+MATCH(1,INDEX(A:A,ROW(A945)):INDEX(A:A,ROW(A945)+10),0))</f>
        <v>42577</v>
      </c>
      <c r="E945" s="13">
        <f>INDEX(C:C,MATCH(D945,C:C,0)+MATCH(1,INDEX(A:A,MATCH(D945+1,C:C,0)):INDEX(A:A,MATCH(D945+1,C:C,0)+10),0))</f>
        <v>42578</v>
      </c>
      <c r="F945" s="13">
        <f>INDEX(C:C,MATCH(E945,C:C,0)+MATCH(1,INDEX(A:A,MATCH(E945+1,C:C,0)):INDEX(A:A,MATCH(E945+1,C:C,0)+10),0))</f>
        <v>42579</v>
      </c>
      <c r="G945" s="13">
        <f>INDEX(C:C,MATCH(F945,C:C,0)+MATCH(1,INDEX(A:A,MATCH(F945+1,C:C,0)):INDEX(A:A,MATCH(F945+1,C:C,0)+10),0))</f>
        <v>42580</v>
      </c>
    </row>
    <row r="946" spans="1:7" x14ac:dyDescent="0.25">
      <c r="A946" s="175">
        <v>1</v>
      </c>
      <c r="B946" s="175">
        <v>20160727</v>
      </c>
      <c r="C946" s="176">
        <v>42578</v>
      </c>
      <c r="D946" s="13">
        <f>INDEX(C:C,ROW(A945)+MATCH(1,INDEX(A:A,ROW(A946)):INDEX(A:A,ROW(A946)+10),0))</f>
        <v>42578</v>
      </c>
      <c r="E946" s="13">
        <f>INDEX(C:C,MATCH(D946,C:C,0)+MATCH(1,INDEX(A:A,MATCH(D946+1,C:C,0)):INDEX(A:A,MATCH(D946+1,C:C,0)+10),0))</f>
        <v>42579</v>
      </c>
      <c r="F946" s="13">
        <f>INDEX(C:C,MATCH(E946,C:C,0)+MATCH(1,INDEX(A:A,MATCH(E946+1,C:C,0)):INDEX(A:A,MATCH(E946+1,C:C,0)+10),0))</f>
        <v>42580</v>
      </c>
      <c r="G946" s="13">
        <f>INDEX(C:C,MATCH(F946,C:C,0)+MATCH(1,INDEX(A:A,MATCH(F946+1,C:C,0)):INDEX(A:A,MATCH(F946+1,C:C,0)+10),0))</f>
        <v>42583</v>
      </c>
    </row>
    <row r="947" spans="1:7" x14ac:dyDescent="0.25">
      <c r="A947" s="175">
        <v>1</v>
      </c>
      <c r="B947" s="175">
        <v>20160728</v>
      </c>
      <c r="C947" s="176">
        <v>42579</v>
      </c>
      <c r="D947" s="13">
        <f>INDEX(C:C,ROW(A946)+MATCH(1,INDEX(A:A,ROW(A947)):INDEX(A:A,ROW(A947)+10),0))</f>
        <v>42579</v>
      </c>
      <c r="E947" s="13">
        <f>INDEX(C:C,MATCH(D947,C:C,0)+MATCH(1,INDEX(A:A,MATCH(D947+1,C:C,0)):INDEX(A:A,MATCH(D947+1,C:C,0)+10),0))</f>
        <v>42580</v>
      </c>
      <c r="F947" s="13">
        <f>INDEX(C:C,MATCH(E947,C:C,0)+MATCH(1,INDEX(A:A,MATCH(E947+1,C:C,0)):INDEX(A:A,MATCH(E947+1,C:C,0)+10),0))</f>
        <v>42583</v>
      </c>
      <c r="G947" s="13">
        <f>INDEX(C:C,MATCH(F947,C:C,0)+MATCH(1,INDEX(A:A,MATCH(F947+1,C:C,0)):INDEX(A:A,MATCH(F947+1,C:C,0)+10),0))</f>
        <v>42584</v>
      </c>
    </row>
    <row r="948" spans="1:7" x14ac:dyDescent="0.25">
      <c r="A948" s="175">
        <v>1</v>
      </c>
      <c r="B948" s="175">
        <v>20160729</v>
      </c>
      <c r="C948" s="176">
        <v>42580</v>
      </c>
      <c r="D948" s="13">
        <f>INDEX(C:C,ROW(A947)+MATCH(1,INDEX(A:A,ROW(A948)):INDEX(A:A,ROW(A948)+10),0))</f>
        <v>42580</v>
      </c>
      <c r="E948" s="13">
        <f>INDEX(C:C,MATCH(D948,C:C,0)+MATCH(1,INDEX(A:A,MATCH(D948+1,C:C,0)):INDEX(A:A,MATCH(D948+1,C:C,0)+10),0))</f>
        <v>42583</v>
      </c>
      <c r="F948" s="13">
        <f>INDEX(C:C,MATCH(E948,C:C,0)+MATCH(1,INDEX(A:A,MATCH(E948+1,C:C,0)):INDEX(A:A,MATCH(E948+1,C:C,0)+10),0))</f>
        <v>42584</v>
      </c>
      <c r="G948" s="13">
        <f>INDEX(C:C,MATCH(F948,C:C,0)+MATCH(1,INDEX(A:A,MATCH(F948+1,C:C,0)):INDEX(A:A,MATCH(F948+1,C:C,0)+10),0))</f>
        <v>42585</v>
      </c>
    </row>
    <row r="949" spans="1:7" x14ac:dyDescent="0.25">
      <c r="A949" s="175">
        <v>0</v>
      </c>
      <c r="B949" s="175">
        <v>20160730</v>
      </c>
      <c r="C949" s="176">
        <v>42581</v>
      </c>
      <c r="D949" s="13">
        <f>INDEX(C:C,ROW(A948)+MATCH(1,INDEX(A:A,ROW(A949)):INDEX(A:A,ROW(A949)+10),0))</f>
        <v>42583</v>
      </c>
      <c r="E949" s="13">
        <f>INDEX(C:C,MATCH(D949,C:C,0)+MATCH(1,INDEX(A:A,MATCH(D949+1,C:C,0)):INDEX(A:A,MATCH(D949+1,C:C,0)+10),0))</f>
        <v>42584</v>
      </c>
      <c r="F949" s="13">
        <f>INDEX(C:C,MATCH(E949,C:C,0)+MATCH(1,INDEX(A:A,MATCH(E949+1,C:C,0)):INDEX(A:A,MATCH(E949+1,C:C,0)+10),0))</f>
        <v>42585</v>
      </c>
      <c r="G949" s="13">
        <f>INDEX(C:C,MATCH(F949,C:C,0)+MATCH(1,INDEX(A:A,MATCH(F949+1,C:C,0)):INDEX(A:A,MATCH(F949+1,C:C,0)+10),0))</f>
        <v>42586</v>
      </c>
    </row>
    <row r="950" spans="1:7" x14ac:dyDescent="0.25">
      <c r="A950" s="175">
        <v>0</v>
      </c>
      <c r="B950" s="175">
        <v>20160731</v>
      </c>
      <c r="C950" s="176">
        <v>42582</v>
      </c>
      <c r="D950" s="13">
        <f>INDEX(C:C,ROW(A949)+MATCH(1,INDEX(A:A,ROW(A950)):INDEX(A:A,ROW(A950)+10),0))</f>
        <v>42583</v>
      </c>
      <c r="E950" s="13">
        <f>INDEX(C:C,MATCH(D950,C:C,0)+MATCH(1,INDEX(A:A,MATCH(D950+1,C:C,0)):INDEX(A:A,MATCH(D950+1,C:C,0)+10),0))</f>
        <v>42584</v>
      </c>
      <c r="F950" s="13">
        <f>INDEX(C:C,MATCH(E950,C:C,0)+MATCH(1,INDEX(A:A,MATCH(E950+1,C:C,0)):INDEX(A:A,MATCH(E950+1,C:C,0)+10),0))</f>
        <v>42585</v>
      </c>
      <c r="G950" s="13">
        <f>INDEX(C:C,MATCH(F950,C:C,0)+MATCH(1,INDEX(A:A,MATCH(F950+1,C:C,0)):INDEX(A:A,MATCH(F950+1,C:C,0)+10),0))</f>
        <v>42586</v>
      </c>
    </row>
    <row r="951" spans="1:7" x14ac:dyDescent="0.25">
      <c r="A951" s="175">
        <v>1</v>
      </c>
      <c r="B951" s="175">
        <v>20160801</v>
      </c>
      <c r="C951" s="176">
        <v>42583</v>
      </c>
      <c r="D951" s="13">
        <f>INDEX(C:C,ROW(A950)+MATCH(1,INDEX(A:A,ROW(A951)):INDEX(A:A,ROW(A951)+10),0))</f>
        <v>42583</v>
      </c>
      <c r="E951" s="13">
        <f>INDEX(C:C,MATCH(D951,C:C,0)+MATCH(1,INDEX(A:A,MATCH(D951+1,C:C,0)):INDEX(A:A,MATCH(D951+1,C:C,0)+10),0))</f>
        <v>42584</v>
      </c>
      <c r="F951" s="13">
        <f>INDEX(C:C,MATCH(E951,C:C,0)+MATCH(1,INDEX(A:A,MATCH(E951+1,C:C,0)):INDEX(A:A,MATCH(E951+1,C:C,0)+10),0))</f>
        <v>42585</v>
      </c>
      <c r="G951" s="13">
        <f>INDEX(C:C,MATCH(F951,C:C,0)+MATCH(1,INDEX(A:A,MATCH(F951+1,C:C,0)):INDEX(A:A,MATCH(F951+1,C:C,0)+10),0))</f>
        <v>42586</v>
      </c>
    </row>
    <row r="952" spans="1:7" x14ac:dyDescent="0.25">
      <c r="A952" s="175">
        <v>1</v>
      </c>
      <c r="B952" s="175">
        <v>20160802</v>
      </c>
      <c r="C952" s="176">
        <v>42584</v>
      </c>
      <c r="D952" s="13">
        <f>INDEX(C:C,ROW(A951)+MATCH(1,INDEX(A:A,ROW(A952)):INDEX(A:A,ROW(A952)+10),0))</f>
        <v>42584</v>
      </c>
      <c r="E952" s="13">
        <f>INDEX(C:C,MATCH(D952,C:C,0)+MATCH(1,INDEX(A:A,MATCH(D952+1,C:C,0)):INDEX(A:A,MATCH(D952+1,C:C,0)+10),0))</f>
        <v>42585</v>
      </c>
      <c r="F952" s="13">
        <f>INDEX(C:C,MATCH(E952,C:C,0)+MATCH(1,INDEX(A:A,MATCH(E952+1,C:C,0)):INDEX(A:A,MATCH(E952+1,C:C,0)+10),0))</f>
        <v>42586</v>
      </c>
      <c r="G952" s="13">
        <f>INDEX(C:C,MATCH(F952,C:C,0)+MATCH(1,INDEX(A:A,MATCH(F952+1,C:C,0)):INDEX(A:A,MATCH(F952+1,C:C,0)+10),0))</f>
        <v>42587</v>
      </c>
    </row>
    <row r="953" spans="1:7" x14ac:dyDescent="0.25">
      <c r="A953" s="175">
        <v>1</v>
      </c>
      <c r="B953" s="175">
        <v>20160803</v>
      </c>
      <c r="C953" s="176">
        <v>42585</v>
      </c>
      <c r="D953" s="13">
        <f>INDEX(C:C,ROW(A952)+MATCH(1,INDEX(A:A,ROW(A953)):INDEX(A:A,ROW(A953)+10),0))</f>
        <v>42585</v>
      </c>
      <c r="E953" s="13">
        <f>INDEX(C:C,MATCH(D953,C:C,0)+MATCH(1,INDEX(A:A,MATCH(D953+1,C:C,0)):INDEX(A:A,MATCH(D953+1,C:C,0)+10),0))</f>
        <v>42586</v>
      </c>
      <c r="F953" s="13">
        <f>INDEX(C:C,MATCH(E953,C:C,0)+MATCH(1,INDEX(A:A,MATCH(E953+1,C:C,0)):INDEX(A:A,MATCH(E953+1,C:C,0)+10),0))</f>
        <v>42587</v>
      </c>
      <c r="G953" s="13">
        <f>INDEX(C:C,MATCH(F953,C:C,0)+MATCH(1,INDEX(A:A,MATCH(F953+1,C:C,0)):INDEX(A:A,MATCH(F953+1,C:C,0)+10),0))</f>
        <v>42590</v>
      </c>
    </row>
    <row r="954" spans="1:7" x14ac:dyDescent="0.25">
      <c r="A954" s="175">
        <v>1</v>
      </c>
      <c r="B954" s="175">
        <v>20160804</v>
      </c>
      <c r="C954" s="176">
        <v>42586</v>
      </c>
      <c r="D954" s="13">
        <f>INDEX(C:C,ROW(A953)+MATCH(1,INDEX(A:A,ROW(A954)):INDEX(A:A,ROW(A954)+10),0))</f>
        <v>42586</v>
      </c>
      <c r="E954" s="13">
        <f>INDEX(C:C,MATCH(D954,C:C,0)+MATCH(1,INDEX(A:A,MATCH(D954+1,C:C,0)):INDEX(A:A,MATCH(D954+1,C:C,0)+10),0))</f>
        <v>42587</v>
      </c>
      <c r="F954" s="13">
        <f>INDEX(C:C,MATCH(E954,C:C,0)+MATCH(1,INDEX(A:A,MATCH(E954+1,C:C,0)):INDEX(A:A,MATCH(E954+1,C:C,0)+10),0))</f>
        <v>42590</v>
      </c>
      <c r="G954" s="13">
        <f>INDEX(C:C,MATCH(F954,C:C,0)+MATCH(1,INDEX(A:A,MATCH(F954+1,C:C,0)):INDEX(A:A,MATCH(F954+1,C:C,0)+10),0))</f>
        <v>42591</v>
      </c>
    </row>
    <row r="955" spans="1:7" x14ac:dyDescent="0.25">
      <c r="A955" s="175">
        <v>1</v>
      </c>
      <c r="B955" s="175">
        <v>20160805</v>
      </c>
      <c r="C955" s="176">
        <v>42587</v>
      </c>
      <c r="D955" s="13">
        <f>INDEX(C:C,ROW(A954)+MATCH(1,INDEX(A:A,ROW(A955)):INDEX(A:A,ROW(A955)+10),0))</f>
        <v>42587</v>
      </c>
      <c r="E955" s="13">
        <f>INDEX(C:C,MATCH(D955,C:C,0)+MATCH(1,INDEX(A:A,MATCH(D955+1,C:C,0)):INDEX(A:A,MATCH(D955+1,C:C,0)+10),0))</f>
        <v>42590</v>
      </c>
      <c r="F955" s="13">
        <f>INDEX(C:C,MATCH(E955,C:C,0)+MATCH(1,INDEX(A:A,MATCH(E955+1,C:C,0)):INDEX(A:A,MATCH(E955+1,C:C,0)+10),0))</f>
        <v>42591</v>
      </c>
      <c r="G955" s="13">
        <f>INDEX(C:C,MATCH(F955,C:C,0)+MATCH(1,INDEX(A:A,MATCH(F955+1,C:C,0)):INDEX(A:A,MATCH(F955+1,C:C,0)+10),0))</f>
        <v>42592</v>
      </c>
    </row>
    <row r="956" spans="1:7" x14ac:dyDescent="0.25">
      <c r="A956" s="175">
        <v>0</v>
      </c>
      <c r="B956" s="175">
        <v>20160806</v>
      </c>
      <c r="C956" s="176">
        <v>42588</v>
      </c>
      <c r="D956" s="13">
        <f>INDEX(C:C,ROW(A955)+MATCH(1,INDEX(A:A,ROW(A956)):INDEX(A:A,ROW(A956)+10),0))</f>
        <v>42590</v>
      </c>
      <c r="E956" s="13">
        <f>INDEX(C:C,MATCH(D956,C:C,0)+MATCH(1,INDEX(A:A,MATCH(D956+1,C:C,0)):INDEX(A:A,MATCH(D956+1,C:C,0)+10),0))</f>
        <v>42591</v>
      </c>
      <c r="F956" s="13">
        <f>INDEX(C:C,MATCH(E956,C:C,0)+MATCH(1,INDEX(A:A,MATCH(E956+1,C:C,0)):INDEX(A:A,MATCH(E956+1,C:C,0)+10),0))</f>
        <v>42592</v>
      </c>
      <c r="G956" s="13">
        <f>INDEX(C:C,MATCH(F956,C:C,0)+MATCH(1,INDEX(A:A,MATCH(F956+1,C:C,0)):INDEX(A:A,MATCH(F956+1,C:C,0)+10),0))</f>
        <v>42593</v>
      </c>
    </row>
    <row r="957" spans="1:7" x14ac:dyDescent="0.25">
      <c r="A957" s="175">
        <v>0</v>
      </c>
      <c r="B957" s="175">
        <v>20160807</v>
      </c>
      <c r="C957" s="176">
        <v>42589</v>
      </c>
      <c r="D957" s="13">
        <f>INDEX(C:C,ROW(A956)+MATCH(1,INDEX(A:A,ROW(A957)):INDEX(A:A,ROW(A957)+10),0))</f>
        <v>42590</v>
      </c>
      <c r="E957" s="13">
        <f>INDEX(C:C,MATCH(D957,C:C,0)+MATCH(1,INDEX(A:A,MATCH(D957+1,C:C,0)):INDEX(A:A,MATCH(D957+1,C:C,0)+10),0))</f>
        <v>42591</v>
      </c>
      <c r="F957" s="13">
        <f>INDEX(C:C,MATCH(E957,C:C,0)+MATCH(1,INDEX(A:A,MATCH(E957+1,C:C,0)):INDEX(A:A,MATCH(E957+1,C:C,0)+10),0))</f>
        <v>42592</v>
      </c>
      <c r="G957" s="13">
        <f>INDEX(C:C,MATCH(F957,C:C,0)+MATCH(1,INDEX(A:A,MATCH(F957+1,C:C,0)):INDEX(A:A,MATCH(F957+1,C:C,0)+10),0))</f>
        <v>42593</v>
      </c>
    </row>
    <row r="958" spans="1:7" x14ac:dyDescent="0.25">
      <c r="A958" s="175">
        <v>1</v>
      </c>
      <c r="B958" s="175">
        <v>20160808</v>
      </c>
      <c r="C958" s="176">
        <v>42590</v>
      </c>
      <c r="D958" s="13">
        <f>INDEX(C:C,ROW(A957)+MATCH(1,INDEX(A:A,ROW(A958)):INDEX(A:A,ROW(A958)+10),0))</f>
        <v>42590</v>
      </c>
      <c r="E958" s="13">
        <f>INDEX(C:C,MATCH(D958,C:C,0)+MATCH(1,INDEX(A:A,MATCH(D958+1,C:C,0)):INDEX(A:A,MATCH(D958+1,C:C,0)+10),0))</f>
        <v>42591</v>
      </c>
      <c r="F958" s="13">
        <f>INDEX(C:C,MATCH(E958,C:C,0)+MATCH(1,INDEX(A:A,MATCH(E958+1,C:C,0)):INDEX(A:A,MATCH(E958+1,C:C,0)+10),0))</f>
        <v>42592</v>
      </c>
      <c r="G958" s="13">
        <f>INDEX(C:C,MATCH(F958,C:C,0)+MATCH(1,INDEX(A:A,MATCH(F958+1,C:C,0)):INDEX(A:A,MATCH(F958+1,C:C,0)+10),0))</f>
        <v>42593</v>
      </c>
    </row>
    <row r="959" spans="1:7" x14ac:dyDescent="0.25">
      <c r="A959" s="175">
        <v>1</v>
      </c>
      <c r="B959" s="175">
        <v>20160809</v>
      </c>
      <c r="C959" s="176">
        <v>42591</v>
      </c>
      <c r="D959" s="13">
        <f>INDEX(C:C,ROW(A958)+MATCH(1,INDEX(A:A,ROW(A959)):INDEX(A:A,ROW(A959)+10),0))</f>
        <v>42591</v>
      </c>
      <c r="E959" s="13">
        <f>INDEX(C:C,MATCH(D959,C:C,0)+MATCH(1,INDEX(A:A,MATCH(D959+1,C:C,0)):INDEX(A:A,MATCH(D959+1,C:C,0)+10),0))</f>
        <v>42592</v>
      </c>
      <c r="F959" s="13">
        <f>INDEX(C:C,MATCH(E959,C:C,0)+MATCH(1,INDEX(A:A,MATCH(E959+1,C:C,0)):INDEX(A:A,MATCH(E959+1,C:C,0)+10),0))</f>
        <v>42593</v>
      </c>
      <c r="G959" s="13">
        <f>INDEX(C:C,MATCH(F959,C:C,0)+MATCH(1,INDEX(A:A,MATCH(F959+1,C:C,0)):INDEX(A:A,MATCH(F959+1,C:C,0)+10),0))</f>
        <v>42594</v>
      </c>
    </row>
    <row r="960" spans="1:7" x14ac:dyDescent="0.25">
      <c r="A960" s="175">
        <v>1</v>
      </c>
      <c r="B960" s="175">
        <v>20160810</v>
      </c>
      <c r="C960" s="176">
        <v>42592</v>
      </c>
      <c r="D960" s="13">
        <f>INDEX(C:C,ROW(A959)+MATCH(1,INDEX(A:A,ROW(A960)):INDEX(A:A,ROW(A960)+10),0))</f>
        <v>42592</v>
      </c>
      <c r="E960" s="13">
        <f>INDEX(C:C,MATCH(D960,C:C,0)+MATCH(1,INDEX(A:A,MATCH(D960+1,C:C,0)):INDEX(A:A,MATCH(D960+1,C:C,0)+10),0))</f>
        <v>42593</v>
      </c>
      <c r="F960" s="13">
        <f>INDEX(C:C,MATCH(E960,C:C,0)+MATCH(1,INDEX(A:A,MATCH(E960+1,C:C,0)):INDEX(A:A,MATCH(E960+1,C:C,0)+10),0))</f>
        <v>42594</v>
      </c>
      <c r="G960" s="13">
        <f>INDEX(C:C,MATCH(F960,C:C,0)+MATCH(1,INDEX(A:A,MATCH(F960+1,C:C,0)):INDEX(A:A,MATCH(F960+1,C:C,0)+10),0))</f>
        <v>42597</v>
      </c>
    </row>
    <row r="961" spans="1:7" x14ac:dyDescent="0.25">
      <c r="A961" s="175">
        <v>1</v>
      </c>
      <c r="B961" s="175">
        <v>20160811</v>
      </c>
      <c r="C961" s="176">
        <v>42593</v>
      </c>
      <c r="D961" s="13">
        <f>INDEX(C:C,ROW(A960)+MATCH(1,INDEX(A:A,ROW(A961)):INDEX(A:A,ROW(A961)+10),0))</f>
        <v>42593</v>
      </c>
      <c r="E961" s="13">
        <f>INDEX(C:C,MATCH(D961,C:C,0)+MATCH(1,INDEX(A:A,MATCH(D961+1,C:C,0)):INDEX(A:A,MATCH(D961+1,C:C,0)+10),0))</f>
        <v>42594</v>
      </c>
      <c r="F961" s="13">
        <f>INDEX(C:C,MATCH(E961,C:C,0)+MATCH(1,INDEX(A:A,MATCH(E961+1,C:C,0)):INDEX(A:A,MATCH(E961+1,C:C,0)+10),0))</f>
        <v>42597</v>
      </c>
      <c r="G961" s="13">
        <f>INDEX(C:C,MATCH(F961,C:C,0)+MATCH(1,INDEX(A:A,MATCH(F961+1,C:C,0)):INDEX(A:A,MATCH(F961+1,C:C,0)+10),0))</f>
        <v>42598</v>
      </c>
    </row>
    <row r="962" spans="1:7" x14ac:dyDescent="0.25">
      <c r="A962" s="175">
        <v>1</v>
      </c>
      <c r="B962" s="175">
        <v>20160812</v>
      </c>
      <c r="C962" s="176">
        <v>42594</v>
      </c>
      <c r="D962" s="13">
        <f>INDEX(C:C,ROW(A961)+MATCH(1,INDEX(A:A,ROW(A962)):INDEX(A:A,ROW(A962)+10),0))</f>
        <v>42594</v>
      </c>
      <c r="E962" s="13">
        <f>INDEX(C:C,MATCH(D962,C:C,0)+MATCH(1,INDEX(A:A,MATCH(D962+1,C:C,0)):INDEX(A:A,MATCH(D962+1,C:C,0)+10),0))</f>
        <v>42597</v>
      </c>
      <c r="F962" s="13">
        <f>INDEX(C:C,MATCH(E962,C:C,0)+MATCH(1,INDEX(A:A,MATCH(E962+1,C:C,0)):INDEX(A:A,MATCH(E962+1,C:C,0)+10),0))</f>
        <v>42598</v>
      </c>
      <c r="G962" s="13">
        <f>INDEX(C:C,MATCH(F962,C:C,0)+MATCH(1,INDEX(A:A,MATCH(F962+1,C:C,0)):INDEX(A:A,MATCH(F962+1,C:C,0)+10),0))</f>
        <v>42599</v>
      </c>
    </row>
    <row r="963" spans="1:7" x14ac:dyDescent="0.25">
      <c r="A963" s="175">
        <v>0</v>
      </c>
      <c r="B963" s="175">
        <v>20160813</v>
      </c>
      <c r="C963" s="176">
        <v>42595</v>
      </c>
      <c r="D963" s="13">
        <f>INDEX(C:C,ROW(A962)+MATCH(1,INDEX(A:A,ROW(A963)):INDEX(A:A,ROW(A963)+10),0))</f>
        <v>42597</v>
      </c>
      <c r="E963" s="13">
        <f>INDEX(C:C,MATCH(D963,C:C,0)+MATCH(1,INDEX(A:A,MATCH(D963+1,C:C,0)):INDEX(A:A,MATCH(D963+1,C:C,0)+10),0))</f>
        <v>42598</v>
      </c>
      <c r="F963" s="13">
        <f>INDEX(C:C,MATCH(E963,C:C,0)+MATCH(1,INDEX(A:A,MATCH(E963+1,C:C,0)):INDEX(A:A,MATCH(E963+1,C:C,0)+10),0))</f>
        <v>42599</v>
      </c>
      <c r="G963" s="13">
        <f>INDEX(C:C,MATCH(F963,C:C,0)+MATCH(1,INDEX(A:A,MATCH(F963+1,C:C,0)):INDEX(A:A,MATCH(F963+1,C:C,0)+10),0))</f>
        <v>42600</v>
      </c>
    </row>
    <row r="964" spans="1:7" x14ac:dyDescent="0.25">
      <c r="A964" s="175">
        <v>0</v>
      </c>
      <c r="B964" s="175">
        <v>20160814</v>
      </c>
      <c r="C964" s="176">
        <v>42596</v>
      </c>
      <c r="D964" s="13">
        <f>INDEX(C:C,ROW(A963)+MATCH(1,INDEX(A:A,ROW(A964)):INDEX(A:A,ROW(A964)+10),0))</f>
        <v>42597</v>
      </c>
      <c r="E964" s="13">
        <f>INDEX(C:C,MATCH(D964,C:C,0)+MATCH(1,INDEX(A:A,MATCH(D964+1,C:C,0)):INDEX(A:A,MATCH(D964+1,C:C,0)+10),0))</f>
        <v>42598</v>
      </c>
      <c r="F964" s="13">
        <f>INDEX(C:C,MATCH(E964,C:C,0)+MATCH(1,INDEX(A:A,MATCH(E964+1,C:C,0)):INDEX(A:A,MATCH(E964+1,C:C,0)+10),0))</f>
        <v>42599</v>
      </c>
      <c r="G964" s="13">
        <f>INDEX(C:C,MATCH(F964,C:C,0)+MATCH(1,INDEX(A:A,MATCH(F964+1,C:C,0)):INDEX(A:A,MATCH(F964+1,C:C,0)+10),0))</f>
        <v>42600</v>
      </c>
    </row>
    <row r="965" spans="1:7" x14ac:dyDescent="0.25">
      <c r="A965" s="175">
        <v>1</v>
      </c>
      <c r="B965" s="175">
        <v>20160815</v>
      </c>
      <c r="C965" s="176">
        <v>42597</v>
      </c>
      <c r="D965" s="13">
        <f>INDEX(C:C,ROW(A964)+MATCH(1,INDEX(A:A,ROW(A965)):INDEX(A:A,ROW(A965)+10),0))</f>
        <v>42597</v>
      </c>
      <c r="E965" s="13">
        <f>INDEX(C:C,MATCH(D965,C:C,0)+MATCH(1,INDEX(A:A,MATCH(D965+1,C:C,0)):INDEX(A:A,MATCH(D965+1,C:C,0)+10),0))</f>
        <v>42598</v>
      </c>
      <c r="F965" s="13">
        <f>INDEX(C:C,MATCH(E965,C:C,0)+MATCH(1,INDEX(A:A,MATCH(E965+1,C:C,0)):INDEX(A:A,MATCH(E965+1,C:C,0)+10),0))</f>
        <v>42599</v>
      </c>
      <c r="G965" s="13">
        <f>INDEX(C:C,MATCH(F965,C:C,0)+MATCH(1,INDEX(A:A,MATCH(F965+1,C:C,0)):INDEX(A:A,MATCH(F965+1,C:C,0)+10),0))</f>
        <v>42600</v>
      </c>
    </row>
    <row r="966" spans="1:7" x14ac:dyDescent="0.25">
      <c r="A966" s="175">
        <v>1</v>
      </c>
      <c r="B966" s="175">
        <v>20160816</v>
      </c>
      <c r="C966" s="176">
        <v>42598</v>
      </c>
      <c r="D966" s="13">
        <f>INDEX(C:C,ROW(A965)+MATCH(1,INDEX(A:A,ROW(A966)):INDEX(A:A,ROW(A966)+10),0))</f>
        <v>42598</v>
      </c>
      <c r="E966" s="13">
        <f>INDEX(C:C,MATCH(D966,C:C,0)+MATCH(1,INDEX(A:A,MATCH(D966+1,C:C,0)):INDEX(A:A,MATCH(D966+1,C:C,0)+10),0))</f>
        <v>42599</v>
      </c>
      <c r="F966" s="13">
        <f>INDEX(C:C,MATCH(E966,C:C,0)+MATCH(1,INDEX(A:A,MATCH(E966+1,C:C,0)):INDEX(A:A,MATCH(E966+1,C:C,0)+10),0))</f>
        <v>42600</v>
      </c>
      <c r="G966" s="13">
        <f>INDEX(C:C,MATCH(F966,C:C,0)+MATCH(1,INDEX(A:A,MATCH(F966+1,C:C,0)):INDEX(A:A,MATCH(F966+1,C:C,0)+10),0))</f>
        <v>42601</v>
      </c>
    </row>
    <row r="967" spans="1:7" x14ac:dyDescent="0.25">
      <c r="A967" s="175">
        <v>1</v>
      </c>
      <c r="B967" s="175">
        <v>20160817</v>
      </c>
      <c r="C967" s="176">
        <v>42599</v>
      </c>
      <c r="D967" s="13">
        <f>INDEX(C:C,ROW(A966)+MATCH(1,INDEX(A:A,ROW(A967)):INDEX(A:A,ROW(A967)+10),0))</f>
        <v>42599</v>
      </c>
      <c r="E967" s="13">
        <f>INDEX(C:C,MATCH(D967,C:C,0)+MATCH(1,INDEX(A:A,MATCH(D967+1,C:C,0)):INDEX(A:A,MATCH(D967+1,C:C,0)+10),0))</f>
        <v>42600</v>
      </c>
      <c r="F967" s="13">
        <f>INDEX(C:C,MATCH(E967,C:C,0)+MATCH(1,INDEX(A:A,MATCH(E967+1,C:C,0)):INDEX(A:A,MATCH(E967+1,C:C,0)+10),0))</f>
        <v>42601</v>
      </c>
      <c r="G967" s="13">
        <f>INDEX(C:C,MATCH(F967,C:C,0)+MATCH(1,INDEX(A:A,MATCH(F967+1,C:C,0)):INDEX(A:A,MATCH(F967+1,C:C,0)+10),0))</f>
        <v>42604</v>
      </c>
    </row>
    <row r="968" spans="1:7" x14ac:dyDescent="0.25">
      <c r="A968" s="175">
        <v>1</v>
      </c>
      <c r="B968" s="175">
        <v>20160818</v>
      </c>
      <c r="C968" s="176">
        <v>42600</v>
      </c>
      <c r="D968" s="13">
        <f>INDEX(C:C,ROW(A967)+MATCH(1,INDEX(A:A,ROW(A968)):INDEX(A:A,ROW(A968)+10),0))</f>
        <v>42600</v>
      </c>
      <c r="E968" s="13">
        <f>INDEX(C:C,MATCH(D968,C:C,0)+MATCH(1,INDEX(A:A,MATCH(D968+1,C:C,0)):INDEX(A:A,MATCH(D968+1,C:C,0)+10),0))</f>
        <v>42601</v>
      </c>
      <c r="F968" s="13">
        <f>INDEX(C:C,MATCH(E968,C:C,0)+MATCH(1,INDEX(A:A,MATCH(E968+1,C:C,0)):INDEX(A:A,MATCH(E968+1,C:C,0)+10),0))</f>
        <v>42604</v>
      </c>
      <c r="G968" s="13">
        <f>INDEX(C:C,MATCH(F968,C:C,0)+MATCH(1,INDEX(A:A,MATCH(F968+1,C:C,0)):INDEX(A:A,MATCH(F968+1,C:C,0)+10),0))</f>
        <v>42605</v>
      </c>
    </row>
    <row r="969" spans="1:7" x14ac:dyDescent="0.25">
      <c r="A969" s="175">
        <v>1</v>
      </c>
      <c r="B969" s="175">
        <v>20160819</v>
      </c>
      <c r="C969" s="176">
        <v>42601</v>
      </c>
      <c r="D969" s="13">
        <f>INDEX(C:C,ROW(A968)+MATCH(1,INDEX(A:A,ROW(A969)):INDEX(A:A,ROW(A969)+10),0))</f>
        <v>42601</v>
      </c>
      <c r="E969" s="13">
        <f>INDEX(C:C,MATCH(D969,C:C,0)+MATCH(1,INDEX(A:A,MATCH(D969+1,C:C,0)):INDEX(A:A,MATCH(D969+1,C:C,0)+10),0))</f>
        <v>42604</v>
      </c>
      <c r="F969" s="13">
        <f>INDEX(C:C,MATCH(E969,C:C,0)+MATCH(1,INDEX(A:A,MATCH(E969+1,C:C,0)):INDEX(A:A,MATCH(E969+1,C:C,0)+10),0))</f>
        <v>42605</v>
      </c>
      <c r="G969" s="13">
        <f>INDEX(C:C,MATCH(F969,C:C,0)+MATCH(1,INDEX(A:A,MATCH(F969+1,C:C,0)):INDEX(A:A,MATCH(F969+1,C:C,0)+10),0))</f>
        <v>42606</v>
      </c>
    </row>
    <row r="970" spans="1:7" x14ac:dyDescent="0.25">
      <c r="A970" s="175">
        <v>0</v>
      </c>
      <c r="B970" s="175">
        <v>20160820</v>
      </c>
      <c r="C970" s="176">
        <v>42602</v>
      </c>
      <c r="D970" s="13">
        <f>INDEX(C:C,ROW(A969)+MATCH(1,INDEX(A:A,ROW(A970)):INDEX(A:A,ROW(A970)+10),0))</f>
        <v>42604</v>
      </c>
      <c r="E970" s="13">
        <f>INDEX(C:C,MATCH(D970,C:C,0)+MATCH(1,INDEX(A:A,MATCH(D970+1,C:C,0)):INDEX(A:A,MATCH(D970+1,C:C,0)+10),0))</f>
        <v>42605</v>
      </c>
      <c r="F970" s="13">
        <f>INDEX(C:C,MATCH(E970,C:C,0)+MATCH(1,INDEX(A:A,MATCH(E970+1,C:C,0)):INDEX(A:A,MATCH(E970+1,C:C,0)+10),0))</f>
        <v>42606</v>
      </c>
      <c r="G970" s="13">
        <f>INDEX(C:C,MATCH(F970,C:C,0)+MATCH(1,INDEX(A:A,MATCH(F970+1,C:C,0)):INDEX(A:A,MATCH(F970+1,C:C,0)+10),0))</f>
        <v>42607</v>
      </c>
    </row>
    <row r="971" spans="1:7" x14ac:dyDescent="0.25">
      <c r="A971" s="175">
        <v>0</v>
      </c>
      <c r="B971" s="175">
        <v>20160821</v>
      </c>
      <c r="C971" s="176">
        <v>42603</v>
      </c>
      <c r="D971" s="13">
        <f>INDEX(C:C,ROW(A970)+MATCH(1,INDEX(A:A,ROW(A971)):INDEX(A:A,ROW(A971)+10),0))</f>
        <v>42604</v>
      </c>
      <c r="E971" s="13">
        <f>INDEX(C:C,MATCH(D971,C:C,0)+MATCH(1,INDEX(A:A,MATCH(D971+1,C:C,0)):INDEX(A:A,MATCH(D971+1,C:C,0)+10),0))</f>
        <v>42605</v>
      </c>
      <c r="F971" s="13">
        <f>INDEX(C:C,MATCH(E971,C:C,0)+MATCH(1,INDEX(A:A,MATCH(E971+1,C:C,0)):INDEX(A:A,MATCH(E971+1,C:C,0)+10),0))</f>
        <v>42606</v>
      </c>
      <c r="G971" s="13">
        <f>INDEX(C:C,MATCH(F971,C:C,0)+MATCH(1,INDEX(A:A,MATCH(F971+1,C:C,0)):INDEX(A:A,MATCH(F971+1,C:C,0)+10),0))</f>
        <v>42607</v>
      </c>
    </row>
    <row r="972" spans="1:7" x14ac:dyDescent="0.25">
      <c r="A972" s="175">
        <v>1</v>
      </c>
      <c r="B972" s="175">
        <v>20160822</v>
      </c>
      <c r="C972" s="176">
        <v>42604</v>
      </c>
      <c r="D972" s="13">
        <f>INDEX(C:C,ROW(A971)+MATCH(1,INDEX(A:A,ROW(A972)):INDEX(A:A,ROW(A972)+10),0))</f>
        <v>42604</v>
      </c>
      <c r="E972" s="13">
        <f>INDEX(C:C,MATCH(D972,C:C,0)+MATCH(1,INDEX(A:A,MATCH(D972+1,C:C,0)):INDEX(A:A,MATCH(D972+1,C:C,0)+10),0))</f>
        <v>42605</v>
      </c>
      <c r="F972" s="13">
        <f>INDEX(C:C,MATCH(E972,C:C,0)+MATCH(1,INDEX(A:A,MATCH(E972+1,C:C,0)):INDEX(A:A,MATCH(E972+1,C:C,0)+10),0))</f>
        <v>42606</v>
      </c>
      <c r="G972" s="13">
        <f>INDEX(C:C,MATCH(F972,C:C,0)+MATCH(1,INDEX(A:A,MATCH(F972+1,C:C,0)):INDEX(A:A,MATCH(F972+1,C:C,0)+10),0))</f>
        <v>42607</v>
      </c>
    </row>
    <row r="973" spans="1:7" x14ac:dyDescent="0.25">
      <c r="A973" s="175">
        <v>1</v>
      </c>
      <c r="B973" s="175">
        <v>20160823</v>
      </c>
      <c r="C973" s="176">
        <v>42605</v>
      </c>
      <c r="D973" s="13">
        <f>INDEX(C:C,ROW(A972)+MATCH(1,INDEX(A:A,ROW(A973)):INDEX(A:A,ROW(A973)+10),0))</f>
        <v>42605</v>
      </c>
      <c r="E973" s="13">
        <f>INDEX(C:C,MATCH(D973,C:C,0)+MATCH(1,INDEX(A:A,MATCH(D973+1,C:C,0)):INDEX(A:A,MATCH(D973+1,C:C,0)+10),0))</f>
        <v>42606</v>
      </c>
      <c r="F973" s="13">
        <f>INDEX(C:C,MATCH(E973,C:C,0)+MATCH(1,INDEX(A:A,MATCH(E973+1,C:C,0)):INDEX(A:A,MATCH(E973+1,C:C,0)+10),0))</f>
        <v>42607</v>
      </c>
      <c r="G973" s="13">
        <f>INDEX(C:C,MATCH(F973,C:C,0)+MATCH(1,INDEX(A:A,MATCH(F973+1,C:C,0)):INDEX(A:A,MATCH(F973+1,C:C,0)+10),0))</f>
        <v>42608</v>
      </c>
    </row>
    <row r="974" spans="1:7" x14ac:dyDescent="0.25">
      <c r="A974" s="175">
        <v>1</v>
      </c>
      <c r="B974" s="175">
        <v>20160824</v>
      </c>
      <c r="C974" s="176">
        <v>42606</v>
      </c>
      <c r="D974" s="13">
        <f>INDEX(C:C,ROW(A973)+MATCH(1,INDEX(A:A,ROW(A974)):INDEX(A:A,ROW(A974)+10),0))</f>
        <v>42606</v>
      </c>
      <c r="E974" s="13">
        <f>INDEX(C:C,MATCH(D974,C:C,0)+MATCH(1,INDEX(A:A,MATCH(D974+1,C:C,0)):INDEX(A:A,MATCH(D974+1,C:C,0)+10),0))</f>
        <v>42607</v>
      </c>
      <c r="F974" s="13">
        <f>INDEX(C:C,MATCH(E974,C:C,0)+MATCH(1,INDEX(A:A,MATCH(E974+1,C:C,0)):INDEX(A:A,MATCH(E974+1,C:C,0)+10),0))</f>
        <v>42608</v>
      </c>
      <c r="G974" s="13">
        <f>INDEX(C:C,MATCH(F974,C:C,0)+MATCH(1,INDEX(A:A,MATCH(F974+1,C:C,0)):INDEX(A:A,MATCH(F974+1,C:C,0)+10),0))</f>
        <v>42611</v>
      </c>
    </row>
    <row r="975" spans="1:7" x14ac:dyDescent="0.25">
      <c r="A975" s="175">
        <v>1</v>
      </c>
      <c r="B975" s="175">
        <v>20160825</v>
      </c>
      <c r="C975" s="176">
        <v>42607</v>
      </c>
      <c r="D975" s="13">
        <f>INDEX(C:C,ROW(A974)+MATCH(1,INDEX(A:A,ROW(A975)):INDEX(A:A,ROW(A975)+10),0))</f>
        <v>42607</v>
      </c>
      <c r="E975" s="13">
        <f>INDEX(C:C,MATCH(D975,C:C,0)+MATCH(1,INDEX(A:A,MATCH(D975+1,C:C,0)):INDEX(A:A,MATCH(D975+1,C:C,0)+10),0))</f>
        <v>42608</v>
      </c>
      <c r="F975" s="13">
        <f>INDEX(C:C,MATCH(E975,C:C,0)+MATCH(1,INDEX(A:A,MATCH(E975+1,C:C,0)):INDEX(A:A,MATCH(E975+1,C:C,0)+10),0))</f>
        <v>42611</v>
      </c>
      <c r="G975" s="13">
        <f>INDEX(C:C,MATCH(F975,C:C,0)+MATCH(1,INDEX(A:A,MATCH(F975+1,C:C,0)):INDEX(A:A,MATCH(F975+1,C:C,0)+10),0))</f>
        <v>42612</v>
      </c>
    </row>
    <row r="976" spans="1:7" x14ac:dyDescent="0.25">
      <c r="A976" s="175">
        <v>1</v>
      </c>
      <c r="B976" s="175">
        <v>20160826</v>
      </c>
      <c r="C976" s="176">
        <v>42608</v>
      </c>
      <c r="D976" s="13">
        <f>INDEX(C:C,ROW(A975)+MATCH(1,INDEX(A:A,ROW(A976)):INDEX(A:A,ROW(A976)+10),0))</f>
        <v>42608</v>
      </c>
      <c r="E976" s="13">
        <f>INDEX(C:C,MATCH(D976,C:C,0)+MATCH(1,INDEX(A:A,MATCH(D976+1,C:C,0)):INDEX(A:A,MATCH(D976+1,C:C,0)+10),0))</f>
        <v>42611</v>
      </c>
      <c r="F976" s="13">
        <f>INDEX(C:C,MATCH(E976,C:C,0)+MATCH(1,INDEX(A:A,MATCH(E976+1,C:C,0)):INDEX(A:A,MATCH(E976+1,C:C,0)+10),0))</f>
        <v>42612</v>
      </c>
      <c r="G976" s="13">
        <f>INDEX(C:C,MATCH(F976,C:C,0)+MATCH(1,INDEX(A:A,MATCH(F976+1,C:C,0)):INDEX(A:A,MATCH(F976+1,C:C,0)+10),0))</f>
        <v>42613</v>
      </c>
    </row>
    <row r="977" spans="1:7" x14ac:dyDescent="0.25">
      <c r="A977" s="175">
        <v>0</v>
      </c>
      <c r="B977" s="175">
        <v>20160827</v>
      </c>
      <c r="C977" s="176">
        <v>42609</v>
      </c>
      <c r="D977" s="13">
        <f>INDEX(C:C,ROW(A976)+MATCH(1,INDEX(A:A,ROW(A977)):INDEX(A:A,ROW(A977)+10),0))</f>
        <v>42611</v>
      </c>
      <c r="E977" s="13">
        <f>INDEX(C:C,MATCH(D977,C:C,0)+MATCH(1,INDEX(A:A,MATCH(D977+1,C:C,0)):INDEX(A:A,MATCH(D977+1,C:C,0)+10),0))</f>
        <v>42612</v>
      </c>
      <c r="F977" s="13">
        <f>INDEX(C:C,MATCH(E977,C:C,0)+MATCH(1,INDEX(A:A,MATCH(E977+1,C:C,0)):INDEX(A:A,MATCH(E977+1,C:C,0)+10),0))</f>
        <v>42613</v>
      </c>
      <c r="G977" s="13">
        <f>INDEX(C:C,MATCH(F977,C:C,0)+MATCH(1,INDEX(A:A,MATCH(F977+1,C:C,0)):INDEX(A:A,MATCH(F977+1,C:C,0)+10),0))</f>
        <v>42614</v>
      </c>
    </row>
    <row r="978" spans="1:7" x14ac:dyDescent="0.25">
      <c r="A978" s="175">
        <v>0</v>
      </c>
      <c r="B978" s="175">
        <v>20160828</v>
      </c>
      <c r="C978" s="176">
        <v>42610</v>
      </c>
      <c r="D978" s="13">
        <f>INDEX(C:C,ROW(A977)+MATCH(1,INDEX(A:A,ROW(A978)):INDEX(A:A,ROW(A978)+10),0))</f>
        <v>42611</v>
      </c>
      <c r="E978" s="13">
        <f>INDEX(C:C,MATCH(D978,C:C,0)+MATCH(1,INDEX(A:A,MATCH(D978+1,C:C,0)):INDEX(A:A,MATCH(D978+1,C:C,0)+10),0))</f>
        <v>42612</v>
      </c>
      <c r="F978" s="13">
        <f>INDEX(C:C,MATCH(E978,C:C,0)+MATCH(1,INDEX(A:A,MATCH(E978+1,C:C,0)):INDEX(A:A,MATCH(E978+1,C:C,0)+10),0))</f>
        <v>42613</v>
      </c>
      <c r="G978" s="13">
        <f>INDEX(C:C,MATCH(F978,C:C,0)+MATCH(1,INDEX(A:A,MATCH(F978+1,C:C,0)):INDEX(A:A,MATCH(F978+1,C:C,0)+10),0))</f>
        <v>42614</v>
      </c>
    </row>
    <row r="979" spans="1:7" x14ac:dyDescent="0.25">
      <c r="A979" s="175">
        <v>1</v>
      </c>
      <c r="B979" s="175">
        <v>20160829</v>
      </c>
      <c r="C979" s="176">
        <v>42611</v>
      </c>
      <c r="D979" s="13">
        <f>INDEX(C:C,ROW(A978)+MATCH(1,INDEX(A:A,ROW(A979)):INDEX(A:A,ROW(A979)+10),0))</f>
        <v>42611</v>
      </c>
      <c r="E979" s="13">
        <f>INDEX(C:C,MATCH(D979,C:C,0)+MATCH(1,INDEX(A:A,MATCH(D979+1,C:C,0)):INDEX(A:A,MATCH(D979+1,C:C,0)+10),0))</f>
        <v>42612</v>
      </c>
      <c r="F979" s="13">
        <f>INDEX(C:C,MATCH(E979,C:C,0)+MATCH(1,INDEX(A:A,MATCH(E979+1,C:C,0)):INDEX(A:A,MATCH(E979+1,C:C,0)+10),0))</f>
        <v>42613</v>
      </c>
      <c r="G979" s="13">
        <f>INDEX(C:C,MATCH(F979,C:C,0)+MATCH(1,INDEX(A:A,MATCH(F979+1,C:C,0)):INDEX(A:A,MATCH(F979+1,C:C,0)+10),0))</f>
        <v>42614</v>
      </c>
    </row>
    <row r="980" spans="1:7" x14ac:dyDescent="0.25">
      <c r="A980" s="175">
        <v>1</v>
      </c>
      <c r="B980" s="175">
        <v>20160830</v>
      </c>
      <c r="C980" s="176">
        <v>42612</v>
      </c>
      <c r="D980" s="13">
        <f>INDEX(C:C,ROW(A979)+MATCH(1,INDEX(A:A,ROW(A980)):INDEX(A:A,ROW(A980)+10),0))</f>
        <v>42612</v>
      </c>
      <c r="E980" s="13">
        <f>INDEX(C:C,MATCH(D980,C:C,0)+MATCH(1,INDEX(A:A,MATCH(D980+1,C:C,0)):INDEX(A:A,MATCH(D980+1,C:C,0)+10),0))</f>
        <v>42613</v>
      </c>
      <c r="F980" s="13">
        <f>INDEX(C:C,MATCH(E980,C:C,0)+MATCH(1,INDEX(A:A,MATCH(E980+1,C:C,0)):INDEX(A:A,MATCH(E980+1,C:C,0)+10),0))</f>
        <v>42614</v>
      </c>
      <c r="G980" s="13">
        <f>INDEX(C:C,MATCH(F980,C:C,0)+MATCH(1,INDEX(A:A,MATCH(F980+1,C:C,0)):INDEX(A:A,MATCH(F980+1,C:C,0)+10),0))</f>
        <v>42615</v>
      </c>
    </row>
    <row r="981" spans="1:7" x14ac:dyDescent="0.25">
      <c r="A981" s="175">
        <v>1</v>
      </c>
      <c r="B981" s="175">
        <v>20160831</v>
      </c>
      <c r="C981" s="176">
        <v>42613</v>
      </c>
      <c r="D981" s="13">
        <f>INDEX(C:C,ROW(A980)+MATCH(1,INDEX(A:A,ROW(A981)):INDEX(A:A,ROW(A981)+10),0))</f>
        <v>42613</v>
      </c>
      <c r="E981" s="13">
        <f>INDEX(C:C,MATCH(D981,C:C,0)+MATCH(1,INDEX(A:A,MATCH(D981+1,C:C,0)):INDEX(A:A,MATCH(D981+1,C:C,0)+10),0))</f>
        <v>42614</v>
      </c>
      <c r="F981" s="13">
        <f>INDEX(C:C,MATCH(E981,C:C,0)+MATCH(1,INDEX(A:A,MATCH(E981+1,C:C,0)):INDEX(A:A,MATCH(E981+1,C:C,0)+10),0))</f>
        <v>42615</v>
      </c>
      <c r="G981" s="13">
        <f>INDEX(C:C,MATCH(F981,C:C,0)+MATCH(1,INDEX(A:A,MATCH(F981+1,C:C,0)):INDEX(A:A,MATCH(F981+1,C:C,0)+10),0))</f>
        <v>42618</v>
      </c>
    </row>
    <row r="982" spans="1:7" x14ac:dyDescent="0.25">
      <c r="A982" s="175">
        <v>1</v>
      </c>
      <c r="B982" s="175">
        <v>20160901</v>
      </c>
      <c r="C982" s="176">
        <v>42614</v>
      </c>
      <c r="D982" s="13">
        <f>INDEX(C:C,ROW(A981)+MATCH(1,INDEX(A:A,ROW(A982)):INDEX(A:A,ROW(A982)+10),0))</f>
        <v>42614</v>
      </c>
      <c r="E982" s="13">
        <f>INDEX(C:C,MATCH(D982,C:C,0)+MATCH(1,INDEX(A:A,MATCH(D982+1,C:C,0)):INDEX(A:A,MATCH(D982+1,C:C,0)+10),0))</f>
        <v>42615</v>
      </c>
      <c r="F982" s="13">
        <f>INDEX(C:C,MATCH(E982,C:C,0)+MATCH(1,INDEX(A:A,MATCH(E982+1,C:C,0)):INDEX(A:A,MATCH(E982+1,C:C,0)+10),0))</f>
        <v>42618</v>
      </c>
      <c r="G982" s="13">
        <f>INDEX(C:C,MATCH(F982,C:C,0)+MATCH(1,INDEX(A:A,MATCH(F982+1,C:C,0)):INDEX(A:A,MATCH(F982+1,C:C,0)+10),0))</f>
        <v>42619</v>
      </c>
    </row>
    <row r="983" spans="1:7" x14ac:dyDescent="0.25">
      <c r="A983" s="175">
        <v>1</v>
      </c>
      <c r="B983" s="175">
        <v>20160902</v>
      </c>
      <c r="C983" s="176">
        <v>42615</v>
      </c>
      <c r="D983" s="13">
        <f>INDEX(C:C,ROW(A982)+MATCH(1,INDEX(A:A,ROW(A983)):INDEX(A:A,ROW(A983)+10),0))</f>
        <v>42615</v>
      </c>
      <c r="E983" s="13">
        <f>INDEX(C:C,MATCH(D983,C:C,0)+MATCH(1,INDEX(A:A,MATCH(D983+1,C:C,0)):INDEX(A:A,MATCH(D983+1,C:C,0)+10),0))</f>
        <v>42618</v>
      </c>
      <c r="F983" s="13">
        <f>INDEX(C:C,MATCH(E983,C:C,0)+MATCH(1,INDEX(A:A,MATCH(E983+1,C:C,0)):INDEX(A:A,MATCH(E983+1,C:C,0)+10),0))</f>
        <v>42619</v>
      </c>
      <c r="G983" s="13">
        <f>INDEX(C:C,MATCH(F983,C:C,0)+MATCH(1,INDEX(A:A,MATCH(F983+1,C:C,0)):INDEX(A:A,MATCH(F983+1,C:C,0)+10),0))</f>
        <v>42620</v>
      </c>
    </row>
    <row r="984" spans="1:7" x14ac:dyDescent="0.25">
      <c r="A984" s="175">
        <v>0</v>
      </c>
      <c r="B984" s="175">
        <v>20160903</v>
      </c>
      <c r="C984" s="176">
        <v>42616</v>
      </c>
      <c r="D984" s="13">
        <f>INDEX(C:C,ROW(A983)+MATCH(1,INDEX(A:A,ROW(A984)):INDEX(A:A,ROW(A984)+10),0))</f>
        <v>42618</v>
      </c>
      <c r="E984" s="13">
        <f>INDEX(C:C,MATCH(D984,C:C,0)+MATCH(1,INDEX(A:A,MATCH(D984+1,C:C,0)):INDEX(A:A,MATCH(D984+1,C:C,0)+10),0))</f>
        <v>42619</v>
      </c>
      <c r="F984" s="13">
        <f>INDEX(C:C,MATCH(E984,C:C,0)+MATCH(1,INDEX(A:A,MATCH(E984+1,C:C,0)):INDEX(A:A,MATCH(E984+1,C:C,0)+10),0))</f>
        <v>42620</v>
      </c>
      <c r="G984" s="13">
        <f>INDEX(C:C,MATCH(F984,C:C,0)+MATCH(1,INDEX(A:A,MATCH(F984+1,C:C,0)):INDEX(A:A,MATCH(F984+1,C:C,0)+10),0))</f>
        <v>42621</v>
      </c>
    </row>
    <row r="985" spans="1:7" x14ac:dyDescent="0.25">
      <c r="A985" s="175">
        <v>0</v>
      </c>
      <c r="B985" s="175">
        <v>20160904</v>
      </c>
      <c r="C985" s="176">
        <v>42617</v>
      </c>
      <c r="D985" s="13">
        <f>INDEX(C:C,ROW(A984)+MATCH(1,INDEX(A:A,ROW(A985)):INDEX(A:A,ROW(A985)+10),0))</f>
        <v>42618</v>
      </c>
      <c r="E985" s="13">
        <f>INDEX(C:C,MATCH(D985,C:C,0)+MATCH(1,INDEX(A:A,MATCH(D985+1,C:C,0)):INDEX(A:A,MATCH(D985+1,C:C,0)+10),0))</f>
        <v>42619</v>
      </c>
      <c r="F985" s="13">
        <f>INDEX(C:C,MATCH(E985,C:C,0)+MATCH(1,INDEX(A:A,MATCH(E985+1,C:C,0)):INDEX(A:A,MATCH(E985+1,C:C,0)+10),0))</f>
        <v>42620</v>
      </c>
      <c r="G985" s="13">
        <f>INDEX(C:C,MATCH(F985,C:C,0)+MATCH(1,INDEX(A:A,MATCH(F985+1,C:C,0)):INDEX(A:A,MATCH(F985+1,C:C,0)+10),0))</f>
        <v>42621</v>
      </c>
    </row>
    <row r="986" spans="1:7" x14ac:dyDescent="0.25">
      <c r="A986" s="175">
        <v>1</v>
      </c>
      <c r="B986" s="175">
        <v>20160905</v>
      </c>
      <c r="C986" s="176">
        <v>42618</v>
      </c>
      <c r="D986" s="13">
        <f>INDEX(C:C,ROW(A985)+MATCH(1,INDEX(A:A,ROW(A986)):INDEX(A:A,ROW(A986)+10),0))</f>
        <v>42618</v>
      </c>
      <c r="E986" s="13">
        <f>INDEX(C:C,MATCH(D986,C:C,0)+MATCH(1,INDEX(A:A,MATCH(D986+1,C:C,0)):INDEX(A:A,MATCH(D986+1,C:C,0)+10),0))</f>
        <v>42619</v>
      </c>
      <c r="F986" s="13">
        <f>INDEX(C:C,MATCH(E986,C:C,0)+MATCH(1,INDEX(A:A,MATCH(E986+1,C:C,0)):INDEX(A:A,MATCH(E986+1,C:C,0)+10),0))</f>
        <v>42620</v>
      </c>
      <c r="G986" s="13">
        <f>INDEX(C:C,MATCH(F986,C:C,0)+MATCH(1,INDEX(A:A,MATCH(F986+1,C:C,0)):INDEX(A:A,MATCH(F986+1,C:C,0)+10),0))</f>
        <v>42621</v>
      </c>
    </row>
    <row r="987" spans="1:7" x14ac:dyDescent="0.25">
      <c r="A987" s="175">
        <v>1</v>
      </c>
      <c r="B987" s="175">
        <v>20160906</v>
      </c>
      <c r="C987" s="176">
        <v>42619</v>
      </c>
      <c r="D987" s="13">
        <f>INDEX(C:C,ROW(A986)+MATCH(1,INDEX(A:A,ROW(A987)):INDEX(A:A,ROW(A987)+10),0))</f>
        <v>42619</v>
      </c>
      <c r="E987" s="13">
        <f>INDEX(C:C,MATCH(D987,C:C,0)+MATCH(1,INDEX(A:A,MATCH(D987+1,C:C,0)):INDEX(A:A,MATCH(D987+1,C:C,0)+10),0))</f>
        <v>42620</v>
      </c>
      <c r="F987" s="13">
        <f>INDEX(C:C,MATCH(E987,C:C,0)+MATCH(1,INDEX(A:A,MATCH(E987+1,C:C,0)):INDEX(A:A,MATCH(E987+1,C:C,0)+10),0))</f>
        <v>42621</v>
      </c>
      <c r="G987" s="13">
        <f>INDEX(C:C,MATCH(F987,C:C,0)+MATCH(1,INDEX(A:A,MATCH(F987+1,C:C,0)):INDEX(A:A,MATCH(F987+1,C:C,0)+10),0))</f>
        <v>42622</v>
      </c>
    </row>
    <row r="988" spans="1:7" x14ac:dyDescent="0.25">
      <c r="A988" s="175">
        <v>1</v>
      </c>
      <c r="B988" s="175">
        <v>20160907</v>
      </c>
      <c r="C988" s="176">
        <v>42620</v>
      </c>
      <c r="D988" s="13">
        <f>INDEX(C:C,ROW(A987)+MATCH(1,INDEX(A:A,ROW(A988)):INDEX(A:A,ROW(A988)+10),0))</f>
        <v>42620</v>
      </c>
      <c r="E988" s="13">
        <f>INDEX(C:C,MATCH(D988,C:C,0)+MATCH(1,INDEX(A:A,MATCH(D988+1,C:C,0)):INDEX(A:A,MATCH(D988+1,C:C,0)+10),0))</f>
        <v>42621</v>
      </c>
      <c r="F988" s="13">
        <f>INDEX(C:C,MATCH(E988,C:C,0)+MATCH(1,INDEX(A:A,MATCH(E988+1,C:C,0)):INDEX(A:A,MATCH(E988+1,C:C,0)+10),0))</f>
        <v>42622</v>
      </c>
      <c r="G988" s="13">
        <f>INDEX(C:C,MATCH(F988,C:C,0)+MATCH(1,INDEX(A:A,MATCH(F988+1,C:C,0)):INDEX(A:A,MATCH(F988+1,C:C,0)+10),0))</f>
        <v>42625</v>
      </c>
    </row>
    <row r="989" spans="1:7" x14ac:dyDescent="0.25">
      <c r="A989" s="175">
        <v>1</v>
      </c>
      <c r="B989" s="175">
        <v>20160908</v>
      </c>
      <c r="C989" s="176">
        <v>42621</v>
      </c>
      <c r="D989" s="13">
        <f>INDEX(C:C,ROW(A988)+MATCH(1,INDEX(A:A,ROW(A989)):INDEX(A:A,ROW(A989)+10),0))</f>
        <v>42621</v>
      </c>
      <c r="E989" s="13">
        <f>INDEX(C:C,MATCH(D989,C:C,0)+MATCH(1,INDEX(A:A,MATCH(D989+1,C:C,0)):INDEX(A:A,MATCH(D989+1,C:C,0)+10),0))</f>
        <v>42622</v>
      </c>
      <c r="F989" s="13">
        <f>INDEX(C:C,MATCH(E989,C:C,0)+MATCH(1,INDEX(A:A,MATCH(E989+1,C:C,0)):INDEX(A:A,MATCH(E989+1,C:C,0)+10),0))</f>
        <v>42625</v>
      </c>
      <c r="G989" s="13">
        <f>INDEX(C:C,MATCH(F989,C:C,0)+MATCH(1,INDEX(A:A,MATCH(F989+1,C:C,0)):INDEX(A:A,MATCH(F989+1,C:C,0)+10),0))</f>
        <v>42626</v>
      </c>
    </row>
    <row r="990" spans="1:7" x14ac:dyDescent="0.25">
      <c r="A990" s="175">
        <v>1</v>
      </c>
      <c r="B990" s="175">
        <v>20160909</v>
      </c>
      <c r="C990" s="176">
        <v>42622</v>
      </c>
      <c r="D990" s="13">
        <f>INDEX(C:C,ROW(A989)+MATCH(1,INDEX(A:A,ROW(A990)):INDEX(A:A,ROW(A990)+10),0))</f>
        <v>42622</v>
      </c>
      <c r="E990" s="13">
        <f>INDEX(C:C,MATCH(D990,C:C,0)+MATCH(1,INDEX(A:A,MATCH(D990+1,C:C,0)):INDEX(A:A,MATCH(D990+1,C:C,0)+10),0))</f>
        <v>42625</v>
      </c>
      <c r="F990" s="13">
        <f>INDEX(C:C,MATCH(E990,C:C,0)+MATCH(1,INDEX(A:A,MATCH(E990+1,C:C,0)):INDEX(A:A,MATCH(E990+1,C:C,0)+10),0))</f>
        <v>42626</v>
      </c>
      <c r="G990" s="13">
        <f>INDEX(C:C,MATCH(F990,C:C,0)+MATCH(1,INDEX(A:A,MATCH(F990+1,C:C,0)):INDEX(A:A,MATCH(F990+1,C:C,0)+10),0))</f>
        <v>42627</v>
      </c>
    </row>
    <row r="991" spans="1:7" x14ac:dyDescent="0.25">
      <c r="A991" s="175">
        <v>0</v>
      </c>
      <c r="B991" s="175">
        <v>20160910</v>
      </c>
      <c r="C991" s="176">
        <v>42623</v>
      </c>
      <c r="D991" s="13">
        <f>INDEX(C:C,ROW(A990)+MATCH(1,INDEX(A:A,ROW(A991)):INDEX(A:A,ROW(A991)+10),0))</f>
        <v>42625</v>
      </c>
      <c r="E991" s="13">
        <f>INDEX(C:C,MATCH(D991,C:C,0)+MATCH(1,INDEX(A:A,MATCH(D991+1,C:C,0)):INDEX(A:A,MATCH(D991+1,C:C,0)+10),0))</f>
        <v>42626</v>
      </c>
      <c r="F991" s="13">
        <f>INDEX(C:C,MATCH(E991,C:C,0)+MATCH(1,INDEX(A:A,MATCH(E991+1,C:C,0)):INDEX(A:A,MATCH(E991+1,C:C,0)+10),0))</f>
        <v>42627</v>
      </c>
      <c r="G991" s="13">
        <f>INDEX(C:C,MATCH(F991,C:C,0)+MATCH(1,INDEX(A:A,MATCH(F991+1,C:C,0)):INDEX(A:A,MATCH(F991+1,C:C,0)+10),0))</f>
        <v>42628</v>
      </c>
    </row>
    <row r="992" spans="1:7" x14ac:dyDescent="0.25">
      <c r="A992" s="175">
        <v>0</v>
      </c>
      <c r="B992" s="175">
        <v>20160911</v>
      </c>
      <c r="C992" s="176">
        <v>42624</v>
      </c>
      <c r="D992" s="13">
        <f>INDEX(C:C,ROW(A991)+MATCH(1,INDEX(A:A,ROW(A992)):INDEX(A:A,ROW(A992)+10),0))</f>
        <v>42625</v>
      </c>
      <c r="E992" s="13">
        <f>INDEX(C:C,MATCH(D992,C:C,0)+MATCH(1,INDEX(A:A,MATCH(D992+1,C:C,0)):INDEX(A:A,MATCH(D992+1,C:C,0)+10),0))</f>
        <v>42626</v>
      </c>
      <c r="F992" s="13">
        <f>INDEX(C:C,MATCH(E992,C:C,0)+MATCH(1,INDEX(A:A,MATCH(E992+1,C:C,0)):INDEX(A:A,MATCH(E992+1,C:C,0)+10),0))</f>
        <v>42627</v>
      </c>
      <c r="G992" s="13">
        <f>INDEX(C:C,MATCH(F992,C:C,0)+MATCH(1,INDEX(A:A,MATCH(F992+1,C:C,0)):INDEX(A:A,MATCH(F992+1,C:C,0)+10),0))</f>
        <v>42628</v>
      </c>
    </row>
    <row r="993" spans="1:7" x14ac:dyDescent="0.25">
      <c r="A993" s="175">
        <v>1</v>
      </c>
      <c r="B993" s="175">
        <v>20160912</v>
      </c>
      <c r="C993" s="176">
        <v>42625</v>
      </c>
      <c r="D993" s="13">
        <f>INDEX(C:C,ROW(A992)+MATCH(1,INDEX(A:A,ROW(A993)):INDEX(A:A,ROW(A993)+10),0))</f>
        <v>42625</v>
      </c>
      <c r="E993" s="13">
        <f>INDEX(C:C,MATCH(D993,C:C,0)+MATCH(1,INDEX(A:A,MATCH(D993+1,C:C,0)):INDEX(A:A,MATCH(D993+1,C:C,0)+10),0))</f>
        <v>42626</v>
      </c>
      <c r="F993" s="13">
        <f>INDEX(C:C,MATCH(E993,C:C,0)+MATCH(1,INDEX(A:A,MATCH(E993+1,C:C,0)):INDEX(A:A,MATCH(E993+1,C:C,0)+10),0))</f>
        <v>42627</v>
      </c>
      <c r="G993" s="13">
        <f>INDEX(C:C,MATCH(F993,C:C,0)+MATCH(1,INDEX(A:A,MATCH(F993+1,C:C,0)):INDEX(A:A,MATCH(F993+1,C:C,0)+10),0))</f>
        <v>42628</v>
      </c>
    </row>
    <row r="994" spans="1:7" x14ac:dyDescent="0.25">
      <c r="A994" s="175">
        <v>1</v>
      </c>
      <c r="B994" s="175">
        <v>20160913</v>
      </c>
      <c r="C994" s="176">
        <v>42626</v>
      </c>
      <c r="D994" s="13">
        <f>INDEX(C:C,ROW(A993)+MATCH(1,INDEX(A:A,ROW(A994)):INDEX(A:A,ROW(A994)+10),0))</f>
        <v>42626</v>
      </c>
      <c r="E994" s="13">
        <f>INDEX(C:C,MATCH(D994,C:C,0)+MATCH(1,INDEX(A:A,MATCH(D994+1,C:C,0)):INDEX(A:A,MATCH(D994+1,C:C,0)+10),0))</f>
        <v>42627</v>
      </c>
      <c r="F994" s="13">
        <f>INDEX(C:C,MATCH(E994,C:C,0)+MATCH(1,INDEX(A:A,MATCH(E994+1,C:C,0)):INDEX(A:A,MATCH(E994+1,C:C,0)+10),0))</f>
        <v>42628</v>
      </c>
      <c r="G994" s="13">
        <f>INDEX(C:C,MATCH(F994,C:C,0)+MATCH(1,INDEX(A:A,MATCH(F994+1,C:C,0)):INDEX(A:A,MATCH(F994+1,C:C,0)+10),0))</f>
        <v>42629</v>
      </c>
    </row>
    <row r="995" spans="1:7" x14ac:dyDescent="0.25">
      <c r="A995" s="175">
        <v>1</v>
      </c>
      <c r="B995" s="175">
        <v>20160914</v>
      </c>
      <c r="C995" s="176">
        <v>42627</v>
      </c>
      <c r="D995" s="13">
        <f>INDEX(C:C,ROW(A994)+MATCH(1,INDEX(A:A,ROW(A995)):INDEX(A:A,ROW(A995)+10),0))</f>
        <v>42627</v>
      </c>
      <c r="E995" s="13">
        <f>INDEX(C:C,MATCH(D995,C:C,0)+MATCH(1,INDEX(A:A,MATCH(D995+1,C:C,0)):INDEX(A:A,MATCH(D995+1,C:C,0)+10),0))</f>
        <v>42628</v>
      </c>
      <c r="F995" s="13">
        <f>INDEX(C:C,MATCH(E995,C:C,0)+MATCH(1,INDEX(A:A,MATCH(E995+1,C:C,0)):INDEX(A:A,MATCH(E995+1,C:C,0)+10),0))</f>
        <v>42629</v>
      </c>
      <c r="G995" s="13">
        <f>INDEX(C:C,MATCH(F995,C:C,0)+MATCH(1,INDEX(A:A,MATCH(F995+1,C:C,0)):INDEX(A:A,MATCH(F995+1,C:C,0)+10),0))</f>
        <v>42632</v>
      </c>
    </row>
    <row r="996" spans="1:7" x14ac:dyDescent="0.25">
      <c r="A996" s="175">
        <v>1</v>
      </c>
      <c r="B996" s="175">
        <v>20160915</v>
      </c>
      <c r="C996" s="176">
        <v>42628</v>
      </c>
      <c r="D996" s="13">
        <f>INDEX(C:C,ROW(A995)+MATCH(1,INDEX(A:A,ROW(A996)):INDEX(A:A,ROW(A996)+10),0))</f>
        <v>42628</v>
      </c>
      <c r="E996" s="13">
        <f>INDEX(C:C,MATCH(D996,C:C,0)+MATCH(1,INDEX(A:A,MATCH(D996+1,C:C,0)):INDEX(A:A,MATCH(D996+1,C:C,0)+10),0))</f>
        <v>42629</v>
      </c>
      <c r="F996" s="13">
        <f>INDEX(C:C,MATCH(E996,C:C,0)+MATCH(1,INDEX(A:A,MATCH(E996+1,C:C,0)):INDEX(A:A,MATCH(E996+1,C:C,0)+10),0))</f>
        <v>42632</v>
      </c>
      <c r="G996" s="13">
        <f>INDEX(C:C,MATCH(F996,C:C,0)+MATCH(1,INDEX(A:A,MATCH(F996+1,C:C,0)):INDEX(A:A,MATCH(F996+1,C:C,0)+10),0))</f>
        <v>42633</v>
      </c>
    </row>
    <row r="997" spans="1:7" x14ac:dyDescent="0.25">
      <c r="A997" s="175">
        <v>1</v>
      </c>
      <c r="B997" s="175">
        <v>20160916</v>
      </c>
      <c r="C997" s="176">
        <v>42629</v>
      </c>
      <c r="D997" s="13">
        <f>INDEX(C:C,ROW(A996)+MATCH(1,INDEX(A:A,ROW(A997)):INDEX(A:A,ROW(A997)+10),0))</f>
        <v>42629</v>
      </c>
      <c r="E997" s="13">
        <f>INDEX(C:C,MATCH(D997,C:C,0)+MATCH(1,INDEX(A:A,MATCH(D997+1,C:C,0)):INDEX(A:A,MATCH(D997+1,C:C,0)+10),0))</f>
        <v>42632</v>
      </c>
      <c r="F997" s="13">
        <f>INDEX(C:C,MATCH(E997,C:C,0)+MATCH(1,INDEX(A:A,MATCH(E997+1,C:C,0)):INDEX(A:A,MATCH(E997+1,C:C,0)+10),0))</f>
        <v>42633</v>
      </c>
      <c r="G997" s="13">
        <f>INDEX(C:C,MATCH(F997,C:C,0)+MATCH(1,INDEX(A:A,MATCH(F997+1,C:C,0)):INDEX(A:A,MATCH(F997+1,C:C,0)+10),0))</f>
        <v>42634</v>
      </c>
    </row>
    <row r="998" spans="1:7" x14ac:dyDescent="0.25">
      <c r="A998" s="175">
        <v>0</v>
      </c>
      <c r="B998" s="175">
        <v>20160917</v>
      </c>
      <c r="C998" s="176">
        <v>42630</v>
      </c>
      <c r="D998" s="13">
        <f>INDEX(C:C,ROW(A997)+MATCH(1,INDEX(A:A,ROW(A998)):INDEX(A:A,ROW(A998)+10),0))</f>
        <v>42632</v>
      </c>
      <c r="E998" s="13">
        <f>INDEX(C:C,MATCH(D998,C:C,0)+MATCH(1,INDEX(A:A,MATCH(D998+1,C:C,0)):INDEX(A:A,MATCH(D998+1,C:C,0)+10),0))</f>
        <v>42633</v>
      </c>
      <c r="F998" s="13">
        <f>INDEX(C:C,MATCH(E998,C:C,0)+MATCH(1,INDEX(A:A,MATCH(E998+1,C:C,0)):INDEX(A:A,MATCH(E998+1,C:C,0)+10),0))</f>
        <v>42634</v>
      </c>
      <c r="G998" s="13">
        <f>INDEX(C:C,MATCH(F998,C:C,0)+MATCH(1,INDEX(A:A,MATCH(F998+1,C:C,0)):INDEX(A:A,MATCH(F998+1,C:C,0)+10),0))</f>
        <v>42635</v>
      </c>
    </row>
    <row r="999" spans="1:7" x14ac:dyDescent="0.25">
      <c r="A999" s="175">
        <v>0</v>
      </c>
      <c r="B999" s="175">
        <v>20160918</v>
      </c>
      <c r="C999" s="176">
        <v>42631</v>
      </c>
      <c r="D999" s="13">
        <f>INDEX(C:C,ROW(A998)+MATCH(1,INDEX(A:A,ROW(A999)):INDEX(A:A,ROW(A999)+10),0))</f>
        <v>42632</v>
      </c>
      <c r="E999" s="13">
        <f>INDEX(C:C,MATCH(D999,C:C,0)+MATCH(1,INDEX(A:A,MATCH(D999+1,C:C,0)):INDEX(A:A,MATCH(D999+1,C:C,0)+10),0))</f>
        <v>42633</v>
      </c>
      <c r="F999" s="13">
        <f>INDEX(C:C,MATCH(E999,C:C,0)+MATCH(1,INDEX(A:A,MATCH(E999+1,C:C,0)):INDEX(A:A,MATCH(E999+1,C:C,0)+10),0))</f>
        <v>42634</v>
      </c>
      <c r="G999" s="13">
        <f>INDEX(C:C,MATCH(F999,C:C,0)+MATCH(1,INDEX(A:A,MATCH(F999+1,C:C,0)):INDEX(A:A,MATCH(F999+1,C:C,0)+10),0))</f>
        <v>42635</v>
      </c>
    </row>
    <row r="1000" spans="1:7" x14ac:dyDescent="0.25">
      <c r="A1000" s="175">
        <v>1</v>
      </c>
      <c r="B1000" s="175">
        <v>20160919</v>
      </c>
      <c r="C1000" s="176">
        <v>42632</v>
      </c>
      <c r="D1000" s="13">
        <f>INDEX(C:C,ROW(A999)+MATCH(1,INDEX(A:A,ROW(A1000)):INDEX(A:A,ROW(A1000)+10),0))</f>
        <v>42632</v>
      </c>
      <c r="E1000" s="13">
        <f>INDEX(C:C,MATCH(D1000,C:C,0)+MATCH(1,INDEX(A:A,MATCH(D1000+1,C:C,0)):INDEX(A:A,MATCH(D1000+1,C:C,0)+10),0))</f>
        <v>42633</v>
      </c>
      <c r="F1000" s="13">
        <f>INDEX(C:C,MATCH(E1000,C:C,0)+MATCH(1,INDEX(A:A,MATCH(E1000+1,C:C,0)):INDEX(A:A,MATCH(E1000+1,C:C,0)+10),0))</f>
        <v>42634</v>
      </c>
      <c r="G1000" s="13">
        <f>INDEX(C:C,MATCH(F1000,C:C,0)+MATCH(1,INDEX(A:A,MATCH(F1000+1,C:C,0)):INDEX(A:A,MATCH(F1000+1,C:C,0)+10),0))</f>
        <v>42635</v>
      </c>
    </row>
    <row r="1001" spans="1:7" x14ac:dyDescent="0.25">
      <c r="A1001" s="175">
        <v>1</v>
      </c>
      <c r="B1001" s="175">
        <v>20160920</v>
      </c>
      <c r="C1001" s="176">
        <v>42633</v>
      </c>
      <c r="D1001" s="13">
        <f>INDEX(C:C,ROW(A1000)+MATCH(1,INDEX(A:A,ROW(A1001)):INDEX(A:A,ROW(A1001)+10),0))</f>
        <v>42633</v>
      </c>
      <c r="E1001" s="13">
        <f>INDEX(C:C,MATCH(D1001,C:C,0)+MATCH(1,INDEX(A:A,MATCH(D1001+1,C:C,0)):INDEX(A:A,MATCH(D1001+1,C:C,0)+10),0))</f>
        <v>42634</v>
      </c>
      <c r="F1001" s="13">
        <f>INDEX(C:C,MATCH(E1001,C:C,0)+MATCH(1,INDEX(A:A,MATCH(E1001+1,C:C,0)):INDEX(A:A,MATCH(E1001+1,C:C,0)+10),0))</f>
        <v>42635</v>
      </c>
      <c r="G1001" s="13">
        <f>INDEX(C:C,MATCH(F1001,C:C,0)+MATCH(1,INDEX(A:A,MATCH(F1001+1,C:C,0)):INDEX(A:A,MATCH(F1001+1,C:C,0)+10),0))</f>
        <v>42636</v>
      </c>
    </row>
    <row r="1002" spans="1:7" x14ac:dyDescent="0.25">
      <c r="A1002" s="175">
        <v>1</v>
      </c>
      <c r="B1002" s="175">
        <v>20160921</v>
      </c>
      <c r="C1002" s="176">
        <v>42634</v>
      </c>
      <c r="D1002" s="13">
        <f>INDEX(C:C,ROW(A1001)+MATCH(1,INDEX(A:A,ROW(A1002)):INDEX(A:A,ROW(A1002)+10),0))</f>
        <v>42634</v>
      </c>
      <c r="E1002" s="13">
        <f>INDEX(C:C,MATCH(D1002,C:C,0)+MATCH(1,INDEX(A:A,MATCH(D1002+1,C:C,0)):INDEX(A:A,MATCH(D1002+1,C:C,0)+10),0))</f>
        <v>42635</v>
      </c>
      <c r="F1002" s="13">
        <f>INDEX(C:C,MATCH(E1002,C:C,0)+MATCH(1,INDEX(A:A,MATCH(E1002+1,C:C,0)):INDEX(A:A,MATCH(E1002+1,C:C,0)+10),0))</f>
        <v>42636</v>
      </c>
      <c r="G1002" s="13">
        <f>INDEX(C:C,MATCH(F1002,C:C,0)+MATCH(1,INDEX(A:A,MATCH(F1002+1,C:C,0)):INDEX(A:A,MATCH(F1002+1,C:C,0)+10),0))</f>
        <v>42639</v>
      </c>
    </row>
    <row r="1003" spans="1:7" x14ac:dyDescent="0.25">
      <c r="A1003" s="175">
        <v>1</v>
      </c>
      <c r="B1003" s="175">
        <v>20160922</v>
      </c>
      <c r="C1003" s="176">
        <v>42635</v>
      </c>
      <c r="D1003" s="13">
        <f>INDEX(C:C,ROW(A1002)+MATCH(1,INDEX(A:A,ROW(A1003)):INDEX(A:A,ROW(A1003)+10),0))</f>
        <v>42635</v>
      </c>
      <c r="E1003" s="13">
        <f>INDEX(C:C,MATCH(D1003,C:C,0)+MATCH(1,INDEX(A:A,MATCH(D1003+1,C:C,0)):INDEX(A:A,MATCH(D1003+1,C:C,0)+10),0))</f>
        <v>42636</v>
      </c>
      <c r="F1003" s="13">
        <f>INDEX(C:C,MATCH(E1003,C:C,0)+MATCH(1,INDEX(A:A,MATCH(E1003+1,C:C,0)):INDEX(A:A,MATCH(E1003+1,C:C,0)+10),0))</f>
        <v>42639</v>
      </c>
      <c r="G1003" s="13">
        <f>INDEX(C:C,MATCH(F1003,C:C,0)+MATCH(1,INDEX(A:A,MATCH(F1003+1,C:C,0)):INDEX(A:A,MATCH(F1003+1,C:C,0)+10),0))</f>
        <v>42640</v>
      </c>
    </row>
    <row r="1004" spans="1:7" x14ac:dyDescent="0.25">
      <c r="A1004" s="175">
        <v>1</v>
      </c>
      <c r="B1004" s="175">
        <v>20160923</v>
      </c>
      <c r="C1004" s="176">
        <v>42636</v>
      </c>
      <c r="D1004" s="13">
        <f>INDEX(C:C,ROW(A1003)+MATCH(1,INDEX(A:A,ROW(A1004)):INDEX(A:A,ROW(A1004)+10),0))</f>
        <v>42636</v>
      </c>
      <c r="E1004" s="13">
        <f>INDEX(C:C,MATCH(D1004,C:C,0)+MATCH(1,INDEX(A:A,MATCH(D1004+1,C:C,0)):INDEX(A:A,MATCH(D1004+1,C:C,0)+10),0))</f>
        <v>42639</v>
      </c>
      <c r="F1004" s="13">
        <f>INDEX(C:C,MATCH(E1004,C:C,0)+MATCH(1,INDEX(A:A,MATCH(E1004+1,C:C,0)):INDEX(A:A,MATCH(E1004+1,C:C,0)+10),0))</f>
        <v>42640</v>
      </c>
      <c r="G1004" s="13">
        <f>INDEX(C:C,MATCH(F1004,C:C,0)+MATCH(1,INDEX(A:A,MATCH(F1004+1,C:C,0)):INDEX(A:A,MATCH(F1004+1,C:C,0)+10),0))</f>
        <v>42641</v>
      </c>
    </row>
    <row r="1005" spans="1:7" x14ac:dyDescent="0.25">
      <c r="A1005" s="175">
        <v>0</v>
      </c>
      <c r="B1005" s="175">
        <v>20160924</v>
      </c>
      <c r="C1005" s="176">
        <v>42637</v>
      </c>
      <c r="D1005" s="13">
        <f>INDEX(C:C,ROW(A1004)+MATCH(1,INDEX(A:A,ROW(A1005)):INDEX(A:A,ROW(A1005)+10),0))</f>
        <v>42639</v>
      </c>
      <c r="E1005" s="13">
        <f>INDEX(C:C,MATCH(D1005,C:C,0)+MATCH(1,INDEX(A:A,MATCH(D1005+1,C:C,0)):INDEX(A:A,MATCH(D1005+1,C:C,0)+10),0))</f>
        <v>42640</v>
      </c>
      <c r="F1005" s="13">
        <f>INDEX(C:C,MATCH(E1005,C:C,0)+MATCH(1,INDEX(A:A,MATCH(E1005+1,C:C,0)):INDEX(A:A,MATCH(E1005+1,C:C,0)+10),0))</f>
        <v>42641</v>
      </c>
      <c r="G1005" s="13">
        <f>INDEX(C:C,MATCH(F1005,C:C,0)+MATCH(1,INDEX(A:A,MATCH(F1005+1,C:C,0)):INDEX(A:A,MATCH(F1005+1,C:C,0)+10),0))</f>
        <v>42642</v>
      </c>
    </row>
    <row r="1006" spans="1:7" x14ac:dyDescent="0.25">
      <c r="A1006" s="175">
        <v>0</v>
      </c>
      <c r="B1006" s="175">
        <v>20160925</v>
      </c>
      <c r="C1006" s="176">
        <v>42638</v>
      </c>
      <c r="D1006" s="13">
        <f>INDEX(C:C,ROW(A1005)+MATCH(1,INDEX(A:A,ROW(A1006)):INDEX(A:A,ROW(A1006)+10),0))</f>
        <v>42639</v>
      </c>
      <c r="E1006" s="13">
        <f>INDEX(C:C,MATCH(D1006,C:C,0)+MATCH(1,INDEX(A:A,MATCH(D1006+1,C:C,0)):INDEX(A:A,MATCH(D1006+1,C:C,0)+10),0))</f>
        <v>42640</v>
      </c>
      <c r="F1006" s="13">
        <f>INDEX(C:C,MATCH(E1006,C:C,0)+MATCH(1,INDEX(A:A,MATCH(E1006+1,C:C,0)):INDEX(A:A,MATCH(E1006+1,C:C,0)+10),0))</f>
        <v>42641</v>
      </c>
      <c r="G1006" s="13">
        <f>INDEX(C:C,MATCH(F1006,C:C,0)+MATCH(1,INDEX(A:A,MATCH(F1006+1,C:C,0)):INDEX(A:A,MATCH(F1006+1,C:C,0)+10),0))</f>
        <v>42642</v>
      </c>
    </row>
    <row r="1007" spans="1:7" x14ac:dyDescent="0.25">
      <c r="A1007" s="175">
        <v>1</v>
      </c>
      <c r="B1007" s="175">
        <v>20160926</v>
      </c>
      <c r="C1007" s="176">
        <v>42639</v>
      </c>
      <c r="D1007" s="13">
        <f>INDEX(C:C,ROW(A1006)+MATCH(1,INDEX(A:A,ROW(A1007)):INDEX(A:A,ROW(A1007)+10),0))</f>
        <v>42639</v>
      </c>
      <c r="E1007" s="13">
        <f>INDEX(C:C,MATCH(D1007,C:C,0)+MATCH(1,INDEX(A:A,MATCH(D1007+1,C:C,0)):INDEX(A:A,MATCH(D1007+1,C:C,0)+10),0))</f>
        <v>42640</v>
      </c>
      <c r="F1007" s="13">
        <f>INDEX(C:C,MATCH(E1007,C:C,0)+MATCH(1,INDEX(A:A,MATCH(E1007+1,C:C,0)):INDEX(A:A,MATCH(E1007+1,C:C,0)+10),0))</f>
        <v>42641</v>
      </c>
      <c r="G1007" s="13">
        <f>INDEX(C:C,MATCH(F1007,C:C,0)+MATCH(1,INDEX(A:A,MATCH(F1007+1,C:C,0)):INDEX(A:A,MATCH(F1007+1,C:C,0)+10),0))</f>
        <v>42642</v>
      </c>
    </row>
    <row r="1008" spans="1:7" x14ac:dyDescent="0.25">
      <c r="A1008" s="175">
        <v>1</v>
      </c>
      <c r="B1008" s="175">
        <v>20160927</v>
      </c>
      <c r="C1008" s="176">
        <v>42640</v>
      </c>
      <c r="D1008" s="13">
        <f>INDEX(C:C,ROW(A1007)+MATCH(1,INDEX(A:A,ROW(A1008)):INDEX(A:A,ROW(A1008)+10),0))</f>
        <v>42640</v>
      </c>
      <c r="E1008" s="13">
        <f>INDEX(C:C,MATCH(D1008,C:C,0)+MATCH(1,INDEX(A:A,MATCH(D1008+1,C:C,0)):INDEX(A:A,MATCH(D1008+1,C:C,0)+10),0))</f>
        <v>42641</v>
      </c>
      <c r="F1008" s="13">
        <f>INDEX(C:C,MATCH(E1008,C:C,0)+MATCH(1,INDEX(A:A,MATCH(E1008+1,C:C,0)):INDEX(A:A,MATCH(E1008+1,C:C,0)+10),0))</f>
        <v>42642</v>
      </c>
      <c r="G1008" s="13">
        <f>INDEX(C:C,MATCH(F1008,C:C,0)+MATCH(1,INDEX(A:A,MATCH(F1008+1,C:C,0)):INDEX(A:A,MATCH(F1008+1,C:C,0)+10),0))</f>
        <v>42643</v>
      </c>
    </row>
    <row r="1009" spans="1:7" x14ac:dyDescent="0.25">
      <c r="A1009" s="175">
        <v>1</v>
      </c>
      <c r="B1009" s="175">
        <v>20160928</v>
      </c>
      <c r="C1009" s="176">
        <v>42641</v>
      </c>
      <c r="D1009" s="13">
        <f>INDEX(C:C,ROW(A1008)+MATCH(1,INDEX(A:A,ROW(A1009)):INDEX(A:A,ROW(A1009)+10),0))</f>
        <v>42641</v>
      </c>
      <c r="E1009" s="13">
        <f>INDEX(C:C,MATCH(D1009,C:C,0)+MATCH(1,INDEX(A:A,MATCH(D1009+1,C:C,0)):INDEX(A:A,MATCH(D1009+1,C:C,0)+10),0))</f>
        <v>42642</v>
      </c>
      <c r="F1009" s="13">
        <f>INDEX(C:C,MATCH(E1009,C:C,0)+MATCH(1,INDEX(A:A,MATCH(E1009+1,C:C,0)):INDEX(A:A,MATCH(E1009+1,C:C,0)+10),0))</f>
        <v>42643</v>
      </c>
      <c r="G1009" s="13">
        <f>INDEX(C:C,MATCH(F1009,C:C,0)+MATCH(1,INDEX(A:A,MATCH(F1009+1,C:C,0)):INDEX(A:A,MATCH(F1009+1,C:C,0)+10),0))</f>
        <v>42646</v>
      </c>
    </row>
    <row r="1010" spans="1:7" x14ac:dyDescent="0.25">
      <c r="A1010" s="175">
        <v>1</v>
      </c>
      <c r="B1010" s="175">
        <v>20160929</v>
      </c>
      <c r="C1010" s="176">
        <v>42642</v>
      </c>
      <c r="D1010" s="13">
        <f>INDEX(C:C,ROW(A1009)+MATCH(1,INDEX(A:A,ROW(A1010)):INDEX(A:A,ROW(A1010)+10),0))</f>
        <v>42642</v>
      </c>
      <c r="E1010" s="13">
        <f>INDEX(C:C,MATCH(D1010,C:C,0)+MATCH(1,INDEX(A:A,MATCH(D1010+1,C:C,0)):INDEX(A:A,MATCH(D1010+1,C:C,0)+10),0))</f>
        <v>42643</v>
      </c>
      <c r="F1010" s="13">
        <f>INDEX(C:C,MATCH(E1010,C:C,0)+MATCH(1,INDEX(A:A,MATCH(E1010+1,C:C,0)):INDEX(A:A,MATCH(E1010+1,C:C,0)+10),0))</f>
        <v>42646</v>
      </c>
      <c r="G1010" s="13">
        <f>INDEX(C:C,MATCH(F1010,C:C,0)+MATCH(1,INDEX(A:A,MATCH(F1010+1,C:C,0)):INDEX(A:A,MATCH(F1010+1,C:C,0)+10),0))</f>
        <v>42647</v>
      </c>
    </row>
    <row r="1011" spans="1:7" x14ac:dyDescent="0.25">
      <c r="A1011" s="175">
        <v>1</v>
      </c>
      <c r="B1011" s="175">
        <v>20160930</v>
      </c>
      <c r="C1011" s="176">
        <v>42643</v>
      </c>
      <c r="D1011" s="13">
        <f>INDEX(C:C,ROW(A1010)+MATCH(1,INDEX(A:A,ROW(A1011)):INDEX(A:A,ROW(A1011)+10),0))</f>
        <v>42643</v>
      </c>
      <c r="E1011" s="13">
        <f>INDEX(C:C,MATCH(D1011,C:C,0)+MATCH(1,INDEX(A:A,MATCH(D1011+1,C:C,0)):INDEX(A:A,MATCH(D1011+1,C:C,0)+10),0))</f>
        <v>42646</v>
      </c>
      <c r="F1011" s="13">
        <f>INDEX(C:C,MATCH(E1011,C:C,0)+MATCH(1,INDEX(A:A,MATCH(E1011+1,C:C,0)):INDEX(A:A,MATCH(E1011+1,C:C,0)+10),0))</f>
        <v>42647</v>
      </c>
      <c r="G1011" s="13">
        <f>INDEX(C:C,MATCH(F1011,C:C,0)+MATCH(1,INDEX(A:A,MATCH(F1011+1,C:C,0)):INDEX(A:A,MATCH(F1011+1,C:C,0)+10),0))</f>
        <v>42648</v>
      </c>
    </row>
    <row r="1012" spans="1:7" x14ac:dyDescent="0.25">
      <c r="A1012" s="175">
        <v>0</v>
      </c>
      <c r="B1012" s="175">
        <v>20161001</v>
      </c>
      <c r="C1012" s="176">
        <v>42644</v>
      </c>
      <c r="D1012" s="13">
        <f>INDEX(C:C,ROW(A1011)+MATCH(1,INDEX(A:A,ROW(A1012)):INDEX(A:A,ROW(A1012)+10),0))</f>
        <v>42646</v>
      </c>
      <c r="E1012" s="13">
        <f>INDEX(C:C,MATCH(D1012,C:C,0)+MATCH(1,INDEX(A:A,MATCH(D1012+1,C:C,0)):INDEX(A:A,MATCH(D1012+1,C:C,0)+10),0))</f>
        <v>42647</v>
      </c>
      <c r="F1012" s="13">
        <f>INDEX(C:C,MATCH(E1012,C:C,0)+MATCH(1,INDEX(A:A,MATCH(E1012+1,C:C,0)):INDEX(A:A,MATCH(E1012+1,C:C,0)+10),0))</f>
        <v>42648</v>
      </c>
      <c r="G1012" s="13">
        <f>INDEX(C:C,MATCH(F1012,C:C,0)+MATCH(1,INDEX(A:A,MATCH(F1012+1,C:C,0)):INDEX(A:A,MATCH(F1012+1,C:C,0)+10),0))</f>
        <v>42649</v>
      </c>
    </row>
    <row r="1013" spans="1:7" x14ac:dyDescent="0.25">
      <c r="A1013" s="175">
        <v>0</v>
      </c>
      <c r="B1013" s="175">
        <v>20161002</v>
      </c>
      <c r="C1013" s="176">
        <v>42645</v>
      </c>
      <c r="D1013" s="13">
        <f>INDEX(C:C,ROW(A1012)+MATCH(1,INDEX(A:A,ROW(A1013)):INDEX(A:A,ROW(A1013)+10),0))</f>
        <v>42646</v>
      </c>
      <c r="E1013" s="13">
        <f>INDEX(C:C,MATCH(D1013,C:C,0)+MATCH(1,INDEX(A:A,MATCH(D1013+1,C:C,0)):INDEX(A:A,MATCH(D1013+1,C:C,0)+10),0))</f>
        <v>42647</v>
      </c>
      <c r="F1013" s="13">
        <f>INDEX(C:C,MATCH(E1013,C:C,0)+MATCH(1,INDEX(A:A,MATCH(E1013+1,C:C,0)):INDEX(A:A,MATCH(E1013+1,C:C,0)+10),0))</f>
        <v>42648</v>
      </c>
      <c r="G1013" s="13">
        <f>INDEX(C:C,MATCH(F1013,C:C,0)+MATCH(1,INDEX(A:A,MATCH(F1013+1,C:C,0)):INDEX(A:A,MATCH(F1013+1,C:C,0)+10),0))</f>
        <v>42649</v>
      </c>
    </row>
    <row r="1014" spans="1:7" x14ac:dyDescent="0.25">
      <c r="A1014" s="175">
        <v>1</v>
      </c>
      <c r="B1014" s="175">
        <v>20161003</v>
      </c>
      <c r="C1014" s="176">
        <v>42646</v>
      </c>
      <c r="D1014" s="13">
        <f>INDEX(C:C,ROW(A1013)+MATCH(1,INDEX(A:A,ROW(A1014)):INDEX(A:A,ROW(A1014)+10),0))</f>
        <v>42646</v>
      </c>
      <c r="E1014" s="13">
        <f>INDEX(C:C,MATCH(D1014,C:C,0)+MATCH(1,INDEX(A:A,MATCH(D1014+1,C:C,0)):INDEX(A:A,MATCH(D1014+1,C:C,0)+10),0))</f>
        <v>42647</v>
      </c>
      <c r="F1014" s="13">
        <f>INDEX(C:C,MATCH(E1014,C:C,0)+MATCH(1,INDEX(A:A,MATCH(E1014+1,C:C,0)):INDEX(A:A,MATCH(E1014+1,C:C,0)+10),0))</f>
        <v>42648</v>
      </c>
      <c r="G1014" s="13">
        <f>INDEX(C:C,MATCH(F1014,C:C,0)+MATCH(1,INDEX(A:A,MATCH(F1014+1,C:C,0)):INDEX(A:A,MATCH(F1014+1,C:C,0)+10),0))</f>
        <v>42649</v>
      </c>
    </row>
    <row r="1015" spans="1:7" x14ac:dyDescent="0.25">
      <c r="A1015" s="175">
        <v>1</v>
      </c>
      <c r="B1015" s="175">
        <v>20161004</v>
      </c>
      <c r="C1015" s="176">
        <v>42647</v>
      </c>
      <c r="D1015" s="13">
        <f>INDEX(C:C,ROW(A1014)+MATCH(1,INDEX(A:A,ROW(A1015)):INDEX(A:A,ROW(A1015)+10),0))</f>
        <v>42647</v>
      </c>
      <c r="E1015" s="13">
        <f>INDEX(C:C,MATCH(D1015,C:C,0)+MATCH(1,INDEX(A:A,MATCH(D1015+1,C:C,0)):INDEX(A:A,MATCH(D1015+1,C:C,0)+10),0))</f>
        <v>42648</v>
      </c>
      <c r="F1015" s="13">
        <f>INDEX(C:C,MATCH(E1015,C:C,0)+MATCH(1,INDEX(A:A,MATCH(E1015+1,C:C,0)):INDEX(A:A,MATCH(E1015+1,C:C,0)+10),0))</f>
        <v>42649</v>
      </c>
      <c r="G1015" s="13">
        <f>INDEX(C:C,MATCH(F1015,C:C,0)+MATCH(1,INDEX(A:A,MATCH(F1015+1,C:C,0)):INDEX(A:A,MATCH(F1015+1,C:C,0)+10),0))</f>
        <v>42650</v>
      </c>
    </row>
    <row r="1016" spans="1:7" x14ac:dyDescent="0.25">
      <c r="A1016" s="175">
        <v>1</v>
      </c>
      <c r="B1016" s="175">
        <v>20161005</v>
      </c>
      <c r="C1016" s="176">
        <v>42648</v>
      </c>
      <c r="D1016" s="13">
        <f>INDEX(C:C,ROW(A1015)+MATCH(1,INDEX(A:A,ROW(A1016)):INDEX(A:A,ROW(A1016)+10),0))</f>
        <v>42648</v>
      </c>
      <c r="E1016" s="13">
        <f>INDEX(C:C,MATCH(D1016,C:C,0)+MATCH(1,INDEX(A:A,MATCH(D1016+1,C:C,0)):INDEX(A:A,MATCH(D1016+1,C:C,0)+10),0))</f>
        <v>42649</v>
      </c>
      <c r="F1016" s="13">
        <f>INDEX(C:C,MATCH(E1016,C:C,0)+MATCH(1,INDEX(A:A,MATCH(E1016+1,C:C,0)):INDEX(A:A,MATCH(E1016+1,C:C,0)+10),0))</f>
        <v>42650</v>
      </c>
      <c r="G1016" s="13">
        <f>INDEX(C:C,MATCH(F1016,C:C,0)+MATCH(1,INDEX(A:A,MATCH(F1016+1,C:C,0)):INDEX(A:A,MATCH(F1016+1,C:C,0)+10),0))</f>
        <v>42653</v>
      </c>
    </row>
    <row r="1017" spans="1:7" x14ac:dyDescent="0.25">
      <c r="A1017" s="175">
        <v>1</v>
      </c>
      <c r="B1017" s="175">
        <v>20161006</v>
      </c>
      <c r="C1017" s="176">
        <v>42649</v>
      </c>
      <c r="D1017" s="13">
        <f>INDEX(C:C,ROW(A1016)+MATCH(1,INDEX(A:A,ROW(A1017)):INDEX(A:A,ROW(A1017)+10),0))</f>
        <v>42649</v>
      </c>
      <c r="E1017" s="13">
        <f>INDEX(C:C,MATCH(D1017,C:C,0)+MATCH(1,INDEX(A:A,MATCH(D1017+1,C:C,0)):INDEX(A:A,MATCH(D1017+1,C:C,0)+10),0))</f>
        <v>42650</v>
      </c>
      <c r="F1017" s="13">
        <f>INDEX(C:C,MATCH(E1017,C:C,0)+MATCH(1,INDEX(A:A,MATCH(E1017+1,C:C,0)):INDEX(A:A,MATCH(E1017+1,C:C,0)+10),0))</f>
        <v>42653</v>
      </c>
      <c r="G1017" s="13">
        <f>INDEX(C:C,MATCH(F1017,C:C,0)+MATCH(1,INDEX(A:A,MATCH(F1017+1,C:C,0)):INDEX(A:A,MATCH(F1017+1,C:C,0)+10),0))</f>
        <v>42654</v>
      </c>
    </row>
    <row r="1018" spans="1:7" x14ac:dyDescent="0.25">
      <c r="A1018" s="175">
        <v>1</v>
      </c>
      <c r="B1018" s="175">
        <v>20161007</v>
      </c>
      <c r="C1018" s="176">
        <v>42650</v>
      </c>
      <c r="D1018" s="13">
        <f>INDEX(C:C,ROW(A1017)+MATCH(1,INDEX(A:A,ROW(A1018)):INDEX(A:A,ROW(A1018)+10),0))</f>
        <v>42650</v>
      </c>
      <c r="E1018" s="13">
        <f>INDEX(C:C,MATCH(D1018,C:C,0)+MATCH(1,INDEX(A:A,MATCH(D1018+1,C:C,0)):INDEX(A:A,MATCH(D1018+1,C:C,0)+10),0))</f>
        <v>42653</v>
      </c>
      <c r="F1018" s="13">
        <f>INDEX(C:C,MATCH(E1018,C:C,0)+MATCH(1,INDEX(A:A,MATCH(E1018+1,C:C,0)):INDEX(A:A,MATCH(E1018+1,C:C,0)+10),0))</f>
        <v>42654</v>
      </c>
      <c r="G1018" s="13">
        <f>INDEX(C:C,MATCH(F1018,C:C,0)+MATCH(1,INDEX(A:A,MATCH(F1018+1,C:C,0)):INDEX(A:A,MATCH(F1018+1,C:C,0)+10),0))</f>
        <v>42655</v>
      </c>
    </row>
    <row r="1019" spans="1:7" x14ac:dyDescent="0.25">
      <c r="A1019" s="175">
        <v>0</v>
      </c>
      <c r="B1019" s="175">
        <v>20161008</v>
      </c>
      <c r="C1019" s="176">
        <v>42651</v>
      </c>
      <c r="D1019" s="13">
        <f>INDEX(C:C,ROW(A1018)+MATCH(1,INDEX(A:A,ROW(A1019)):INDEX(A:A,ROW(A1019)+10),0))</f>
        <v>42653</v>
      </c>
      <c r="E1019" s="13">
        <f>INDEX(C:C,MATCH(D1019,C:C,0)+MATCH(1,INDEX(A:A,MATCH(D1019+1,C:C,0)):INDEX(A:A,MATCH(D1019+1,C:C,0)+10),0))</f>
        <v>42654</v>
      </c>
      <c r="F1019" s="13">
        <f>INDEX(C:C,MATCH(E1019,C:C,0)+MATCH(1,INDEX(A:A,MATCH(E1019+1,C:C,0)):INDEX(A:A,MATCH(E1019+1,C:C,0)+10),0))</f>
        <v>42655</v>
      </c>
      <c r="G1019" s="13">
        <f>INDEX(C:C,MATCH(F1019,C:C,0)+MATCH(1,INDEX(A:A,MATCH(F1019+1,C:C,0)):INDEX(A:A,MATCH(F1019+1,C:C,0)+10),0))</f>
        <v>42656</v>
      </c>
    </row>
    <row r="1020" spans="1:7" x14ac:dyDescent="0.25">
      <c r="A1020" s="175">
        <v>0</v>
      </c>
      <c r="B1020" s="175">
        <v>20161009</v>
      </c>
      <c r="C1020" s="176">
        <v>42652</v>
      </c>
      <c r="D1020" s="13">
        <f>INDEX(C:C,ROW(A1019)+MATCH(1,INDEX(A:A,ROW(A1020)):INDEX(A:A,ROW(A1020)+10),0))</f>
        <v>42653</v>
      </c>
      <c r="E1020" s="13">
        <f>INDEX(C:C,MATCH(D1020,C:C,0)+MATCH(1,INDEX(A:A,MATCH(D1020+1,C:C,0)):INDEX(A:A,MATCH(D1020+1,C:C,0)+10),0))</f>
        <v>42654</v>
      </c>
      <c r="F1020" s="13">
        <f>INDEX(C:C,MATCH(E1020,C:C,0)+MATCH(1,INDEX(A:A,MATCH(E1020+1,C:C,0)):INDEX(A:A,MATCH(E1020+1,C:C,0)+10),0))</f>
        <v>42655</v>
      </c>
      <c r="G1020" s="13">
        <f>INDEX(C:C,MATCH(F1020,C:C,0)+MATCH(1,INDEX(A:A,MATCH(F1020+1,C:C,0)):INDEX(A:A,MATCH(F1020+1,C:C,0)+10),0))</f>
        <v>42656</v>
      </c>
    </row>
    <row r="1021" spans="1:7" x14ac:dyDescent="0.25">
      <c r="A1021" s="175">
        <v>1</v>
      </c>
      <c r="B1021" s="175">
        <v>20161010</v>
      </c>
      <c r="C1021" s="176">
        <v>42653</v>
      </c>
      <c r="D1021" s="13">
        <f>INDEX(C:C,ROW(A1020)+MATCH(1,INDEX(A:A,ROW(A1021)):INDEX(A:A,ROW(A1021)+10),0))</f>
        <v>42653</v>
      </c>
      <c r="E1021" s="13">
        <f>INDEX(C:C,MATCH(D1021,C:C,0)+MATCH(1,INDEX(A:A,MATCH(D1021+1,C:C,0)):INDEX(A:A,MATCH(D1021+1,C:C,0)+10),0))</f>
        <v>42654</v>
      </c>
      <c r="F1021" s="13">
        <f>INDEX(C:C,MATCH(E1021,C:C,0)+MATCH(1,INDEX(A:A,MATCH(E1021+1,C:C,0)):INDEX(A:A,MATCH(E1021+1,C:C,0)+10),0))</f>
        <v>42655</v>
      </c>
      <c r="G1021" s="13">
        <f>INDEX(C:C,MATCH(F1021,C:C,0)+MATCH(1,INDEX(A:A,MATCH(F1021+1,C:C,0)):INDEX(A:A,MATCH(F1021+1,C:C,0)+10),0))</f>
        <v>42656</v>
      </c>
    </row>
    <row r="1022" spans="1:7" x14ac:dyDescent="0.25">
      <c r="A1022" s="175">
        <v>1</v>
      </c>
      <c r="B1022" s="175">
        <v>20161011</v>
      </c>
      <c r="C1022" s="176">
        <v>42654</v>
      </c>
      <c r="D1022" s="13">
        <f>INDEX(C:C,ROW(A1021)+MATCH(1,INDEX(A:A,ROW(A1022)):INDEX(A:A,ROW(A1022)+10),0))</f>
        <v>42654</v>
      </c>
      <c r="E1022" s="13">
        <f>INDEX(C:C,MATCH(D1022,C:C,0)+MATCH(1,INDEX(A:A,MATCH(D1022+1,C:C,0)):INDEX(A:A,MATCH(D1022+1,C:C,0)+10),0))</f>
        <v>42655</v>
      </c>
      <c r="F1022" s="13">
        <f>INDEX(C:C,MATCH(E1022,C:C,0)+MATCH(1,INDEX(A:A,MATCH(E1022+1,C:C,0)):INDEX(A:A,MATCH(E1022+1,C:C,0)+10),0))</f>
        <v>42656</v>
      </c>
      <c r="G1022" s="13">
        <f>INDEX(C:C,MATCH(F1022,C:C,0)+MATCH(1,INDEX(A:A,MATCH(F1022+1,C:C,0)):INDEX(A:A,MATCH(F1022+1,C:C,0)+10),0))</f>
        <v>42657</v>
      </c>
    </row>
    <row r="1023" spans="1:7" x14ac:dyDescent="0.25">
      <c r="A1023" s="175">
        <v>1</v>
      </c>
      <c r="B1023" s="175">
        <v>20161012</v>
      </c>
      <c r="C1023" s="176">
        <v>42655</v>
      </c>
      <c r="D1023" s="13">
        <f>INDEX(C:C,ROW(A1022)+MATCH(1,INDEX(A:A,ROW(A1023)):INDEX(A:A,ROW(A1023)+10),0))</f>
        <v>42655</v>
      </c>
      <c r="E1023" s="13">
        <f>INDEX(C:C,MATCH(D1023,C:C,0)+MATCH(1,INDEX(A:A,MATCH(D1023+1,C:C,0)):INDEX(A:A,MATCH(D1023+1,C:C,0)+10),0))</f>
        <v>42656</v>
      </c>
      <c r="F1023" s="13">
        <f>INDEX(C:C,MATCH(E1023,C:C,0)+MATCH(1,INDEX(A:A,MATCH(E1023+1,C:C,0)):INDEX(A:A,MATCH(E1023+1,C:C,0)+10),0))</f>
        <v>42657</v>
      </c>
      <c r="G1023" s="13">
        <f>INDEX(C:C,MATCH(F1023,C:C,0)+MATCH(1,INDEX(A:A,MATCH(F1023+1,C:C,0)):INDEX(A:A,MATCH(F1023+1,C:C,0)+10),0))</f>
        <v>42660</v>
      </c>
    </row>
    <row r="1024" spans="1:7" x14ac:dyDescent="0.25">
      <c r="A1024" s="175">
        <v>1</v>
      </c>
      <c r="B1024" s="175">
        <v>20161013</v>
      </c>
      <c r="C1024" s="176">
        <v>42656</v>
      </c>
      <c r="D1024" s="13">
        <f>INDEX(C:C,ROW(A1023)+MATCH(1,INDEX(A:A,ROW(A1024)):INDEX(A:A,ROW(A1024)+10),0))</f>
        <v>42656</v>
      </c>
      <c r="E1024" s="13">
        <f>INDEX(C:C,MATCH(D1024,C:C,0)+MATCH(1,INDEX(A:A,MATCH(D1024+1,C:C,0)):INDEX(A:A,MATCH(D1024+1,C:C,0)+10),0))</f>
        <v>42657</v>
      </c>
      <c r="F1024" s="13">
        <f>INDEX(C:C,MATCH(E1024,C:C,0)+MATCH(1,INDEX(A:A,MATCH(E1024+1,C:C,0)):INDEX(A:A,MATCH(E1024+1,C:C,0)+10),0))</f>
        <v>42660</v>
      </c>
      <c r="G1024" s="13">
        <f>INDEX(C:C,MATCH(F1024,C:C,0)+MATCH(1,INDEX(A:A,MATCH(F1024+1,C:C,0)):INDEX(A:A,MATCH(F1024+1,C:C,0)+10),0))</f>
        <v>42661</v>
      </c>
    </row>
    <row r="1025" spans="1:7" x14ac:dyDescent="0.25">
      <c r="A1025" s="175">
        <v>1</v>
      </c>
      <c r="B1025" s="175">
        <v>20161014</v>
      </c>
      <c r="C1025" s="176">
        <v>42657</v>
      </c>
      <c r="D1025" s="13">
        <f>INDEX(C:C,ROW(A1024)+MATCH(1,INDEX(A:A,ROW(A1025)):INDEX(A:A,ROW(A1025)+10),0))</f>
        <v>42657</v>
      </c>
      <c r="E1025" s="13">
        <f>INDEX(C:C,MATCH(D1025,C:C,0)+MATCH(1,INDEX(A:A,MATCH(D1025+1,C:C,0)):INDEX(A:A,MATCH(D1025+1,C:C,0)+10),0))</f>
        <v>42660</v>
      </c>
      <c r="F1025" s="13">
        <f>INDEX(C:C,MATCH(E1025,C:C,0)+MATCH(1,INDEX(A:A,MATCH(E1025+1,C:C,0)):INDEX(A:A,MATCH(E1025+1,C:C,0)+10),0))</f>
        <v>42661</v>
      </c>
      <c r="G1025" s="13">
        <f>INDEX(C:C,MATCH(F1025,C:C,0)+MATCH(1,INDEX(A:A,MATCH(F1025+1,C:C,0)):INDEX(A:A,MATCH(F1025+1,C:C,0)+10),0))</f>
        <v>42662</v>
      </c>
    </row>
    <row r="1026" spans="1:7" x14ac:dyDescent="0.25">
      <c r="A1026" s="175">
        <v>0</v>
      </c>
      <c r="B1026" s="175">
        <v>20161015</v>
      </c>
      <c r="C1026" s="176">
        <v>42658</v>
      </c>
      <c r="D1026" s="13">
        <f>INDEX(C:C,ROW(A1025)+MATCH(1,INDEX(A:A,ROW(A1026)):INDEX(A:A,ROW(A1026)+10),0))</f>
        <v>42660</v>
      </c>
      <c r="E1026" s="13">
        <f>INDEX(C:C,MATCH(D1026,C:C,0)+MATCH(1,INDEX(A:A,MATCH(D1026+1,C:C,0)):INDEX(A:A,MATCH(D1026+1,C:C,0)+10),0))</f>
        <v>42661</v>
      </c>
      <c r="F1026" s="13">
        <f>INDEX(C:C,MATCH(E1026,C:C,0)+MATCH(1,INDEX(A:A,MATCH(E1026+1,C:C,0)):INDEX(A:A,MATCH(E1026+1,C:C,0)+10),0))</f>
        <v>42662</v>
      </c>
      <c r="G1026" s="13">
        <f>INDEX(C:C,MATCH(F1026,C:C,0)+MATCH(1,INDEX(A:A,MATCH(F1026+1,C:C,0)):INDEX(A:A,MATCH(F1026+1,C:C,0)+10),0))</f>
        <v>42663</v>
      </c>
    </row>
    <row r="1027" spans="1:7" x14ac:dyDescent="0.25">
      <c r="A1027" s="175">
        <v>0</v>
      </c>
      <c r="B1027" s="175">
        <v>20161016</v>
      </c>
      <c r="C1027" s="176">
        <v>42659</v>
      </c>
      <c r="D1027" s="13">
        <f>INDEX(C:C,ROW(A1026)+MATCH(1,INDEX(A:A,ROW(A1027)):INDEX(A:A,ROW(A1027)+10),0))</f>
        <v>42660</v>
      </c>
      <c r="E1027" s="13">
        <f>INDEX(C:C,MATCH(D1027,C:C,0)+MATCH(1,INDEX(A:A,MATCH(D1027+1,C:C,0)):INDEX(A:A,MATCH(D1027+1,C:C,0)+10),0))</f>
        <v>42661</v>
      </c>
      <c r="F1027" s="13">
        <f>INDEX(C:C,MATCH(E1027,C:C,0)+MATCH(1,INDEX(A:A,MATCH(E1027+1,C:C,0)):INDEX(A:A,MATCH(E1027+1,C:C,0)+10),0))</f>
        <v>42662</v>
      </c>
      <c r="G1027" s="13">
        <f>INDEX(C:C,MATCH(F1027,C:C,0)+MATCH(1,INDEX(A:A,MATCH(F1027+1,C:C,0)):INDEX(A:A,MATCH(F1027+1,C:C,0)+10),0))</f>
        <v>42663</v>
      </c>
    </row>
    <row r="1028" spans="1:7" x14ac:dyDescent="0.25">
      <c r="A1028" s="175">
        <v>1</v>
      </c>
      <c r="B1028" s="175">
        <v>20161017</v>
      </c>
      <c r="C1028" s="176">
        <v>42660</v>
      </c>
      <c r="D1028" s="13">
        <f>INDEX(C:C,ROW(A1027)+MATCH(1,INDEX(A:A,ROW(A1028)):INDEX(A:A,ROW(A1028)+10),0))</f>
        <v>42660</v>
      </c>
      <c r="E1028" s="13">
        <f>INDEX(C:C,MATCH(D1028,C:C,0)+MATCH(1,INDEX(A:A,MATCH(D1028+1,C:C,0)):INDEX(A:A,MATCH(D1028+1,C:C,0)+10),0))</f>
        <v>42661</v>
      </c>
      <c r="F1028" s="13">
        <f>INDEX(C:C,MATCH(E1028,C:C,0)+MATCH(1,INDEX(A:A,MATCH(E1028+1,C:C,0)):INDEX(A:A,MATCH(E1028+1,C:C,0)+10),0))</f>
        <v>42662</v>
      </c>
      <c r="G1028" s="13">
        <f>INDEX(C:C,MATCH(F1028,C:C,0)+MATCH(1,INDEX(A:A,MATCH(F1028+1,C:C,0)):INDEX(A:A,MATCH(F1028+1,C:C,0)+10),0))</f>
        <v>42663</v>
      </c>
    </row>
    <row r="1029" spans="1:7" x14ac:dyDescent="0.25">
      <c r="A1029" s="175">
        <v>1</v>
      </c>
      <c r="B1029" s="175">
        <v>20161018</v>
      </c>
      <c r="C1029" s="176">
        <v>42661</v>
      </c>
      <c r="D1029" s="13">
        <f>INDEX(C:C,ROW(A1028)+MATCH(1,INDEX(A:A,ROW(A1029)):INDEX(A:A,ROW(A1029)+10),0))</f>
        <v>42661</v>
      </c>
      <c r="E1029" s="13">
        <f>INDEX(C:C,MATCH(D1029,C:C,0)+MATCH(1,INDEX(A:A,MATCH(D1029+1,C:C,0)):INDEX(A:A,MATCH(D1029+1,C:C,0)+10),0))</f>
        <v>42662</v>
      </c>
      <c r="F1029" s="13">
        <f>INDEX(C:C,MATCH(E1029,C:C,0)+MATCH(1,INDEX(A:A,MATCH(E1029+1,C:C,0)):INDEX(A:A,MATCH(E1029+1,C:C,0)+10),0))</f>
        <v>42663</v>
      </c>
      <c r="G1029" s="13">
        <f>INDEX(C:C,MATCH(F1029,C:C,0)+MATCH(1,INDEX(A:A,MATCH(F1029+1,C:C,0)):INDEX(A:A,MATCH(F1029+1,C:C,0)+10),0))</f>
        <v>42664</v>
      </c>
    </row>
    <row r="1030" spans="1:7" x14ac:dyDescent="0.25">
      <c r="A1030" s="175">
        <v>1</v>
      </c>
      <c r="B1030" s="175">
        <v>20161019</v>
      </c>
      <c r="C1030" s="176">
        <v>42662</v>
      </c>
      <c r="D1030" s="13">
        <f>INDEX(C:C,ROW(A1029)+MATCH(1,INDEX(A:A,ROW(A1030)):INDEX(A:A,ROW(A1030)+10),0))</f>
        <v>42662</v>
      </c>
      <c r="E1030" s="13">
        <f>INDEX(C:C,MATCH(D1030,C:C,0)+MATCH(1,INDEX(A:A,MATCH(D1030+1,C:C,0)):INDEX(A:A,MATCH(D1030+1,C:C,0)+10),0))</f>
        <v>42663</v>
      </c>
      <c r="F1030" s="13">
        <f>INDEX(C:C,MATCH(E1030,C:C,0)+MATCH(1,INDEX(A:A,MATCH(E1030+1,C:C,0)):INDEX(A:A,MATCH(E1030+1,C:C,0)+10),0))</f>
        <v>42664</v>
      </c>
      <c r="G1030" s="13">
        <f>INDEX(C:C,MATCH(F1030,C:C,0)+MATCH(1,INDEX(A:A,MATCH(F1030+1,C:C,0)):INDEX(A:A,MATCH(F1030+1,C:C,0)+10),0))</f>
        <v>42667</v>
      </c>
    </row>
    <row r="1031" spans="1:7" x14ac:dyDescent="0.25">
      <c r="A1031" s="175">
        <v>1</v>
      </c>
      <c r="B1031" s="175">
        <v>20161020</v>
      </c>
      <c r="C1031" s="176">
        <v>42663</v>
      </c>
      <c r="D1031" s="13">
        <f>INDEX(C:C,ROW(A1030)+MATCH(1,INDEX(A:A,ROW(A1031)):INDEX(A:A,ROW(A1031)+10),0))</f>
        <v>42663</v>
      </c>
      <c r="E1031" s="13">
        <f>INDEX(C:C,MATCH(D1031,C:C,0)+MATCH(1,INDEX(A:A,MATCH(D1031+1,C:C,0)):INDEX(A:A,MATCH(D1031+1,C:C,0)+10),0))</f>
        <v>42664</v>
      </c>
      <c r="F1031" s="13">
        <f>INDEX(C:C,MATCH(E1031,C:C,0)+MATCH(1,INDEX(A:A,MATCH(E1031+1,C:C,0)):INDEX(A:A,MATCH(E1031+1,C:C,0)+10),0))</f>
        <v>42667</v>
      </c>
      <c r="G1031" s="13">
        <f>INDEX(C:C,MATCH(F1031,C:C,0)+MATCH(1,INDEX(A:A,MATCH(F1031+1,C:C,0)):INDEX(A:A,MATCH(F1031+1,C:C,0)+10),0))</f>
        <v>42668</v>
      </c>
    </row>
    <row r="1032" spans="1:7" x14ac:dyDescent="0.25">
      <c r="A1032" s="175">
        <v>1</v>
      </c>
      <c r="B1032" s="175">
        <v>20161021</v>
      </c>
      <c r="C1032" s="176">
        <v>42664</v>
      </c>
      <c r="D1032" s="13">
        <f>INDEX(C:C,ROW(A1031)+MATCH(1,INDEX(A:A,ROW(A1032)):INDEX(A:A,ROW(A1032)+10),0))</f>
        <v>42664</v>
      </c>
      <c r="E1032" s="13">
        <f>INDEX(C:C,MATCH(D1032,C:C,0)+MATCH(1,INDEX(A:A,MATCH(D1032+1,C:C,0)):INDEX(A:A,MATCH(D1032+1,C:C,0)+10),0))</f>
        <v>42667</v>
      </c>
      <c r="F1032" s="13">
        <f>INDEX(C:C,MATCH(E1032,C:C,0)+MATCH(1,INDEX(A:A,MATCH(E1032+1,C:C,0)):INDEX(A:A,MATCH(E1032+1,C:C,0)+10),0))</f>
        <v>42668</v>
      </c>
      <c r="G1032" s="13">
        <f>INDEX(C:C,MATCH(F1032,C:C,0)+MATCH(1,INDEX(A:A,MATCH(F1032+1,C:C,0)):INDEX(A:A,MATCH(F1032+1,C:C,0)+10),0))</f>
        <v>42669</v>
      </c>
    </row>
    <row r="1033" spans="1:7" x14ac:dyDescent="0.25">
      <c r="A1033" s="175">
        <v>0</v>
      </c>
      <c r="B1033" s="175">
        <v>20161022</v>
      </c>
      <c r="C1033" s="176">
        <v>42665</v>
      </c>
      <c r="D1033" s="13">
        <f>INDEX(C:C,ROW(A1032)+MATCH(1,INDEX(A:A,ROW(A1033)):INDEX(A:A,ROW(A1033)+10),0))</f>
        <v>42667</v>
      </c>
      <c r="E1033" s="13">
        <f>INDEX(C:C,MATCH(D1033,C:C,0)+MATCH(1,INDEX(A:A,MATCH(D1033+1,C:C,0)):INDEX(A:A,MATCH(D1033+1,C:C,0)+10),0))</f>
        <v>42668</v>
      </c>
      <c r="F1033" s="13">
        <f>INDEX(C:C,MATCH(E1033,C:C,0)+MATCH(1,INDEX(A:A,MATCH(E1033+1,C:C,0)):INDEX(A:A,MATCH(E1033+1,C:C,0)+10),0))</f>
        <v>42669</v>
      </c>
      <c r="G1033" s="13">
        <f>INDEX(C:C,MATCH(F1033,C:C,0)+MATCH(1,INDEX(A:A,MATCH(F1033+1,C:C,0)):INDEX(A:A,MATCH(F1033+1,C:C,0)+10),0))</f>
        <v>42670</v>
      </c>
    </row>
    <row r="1034" spans="1:7" x14ac:dyDescent="0.25">
      <c r="A1034" s="175">
        <v>0</v>
      </c>
      <c r="B1034" s="175">
        <v>20161023</v>
      </c>
      <c r="C1034" s="176">
        <v>42666</v>
      </c>
      <c r="D1034" s="13">
        <f>INDEX(C:C,ROW(A1033)+MATCH(1,INDEX(A:A,ROW(A1034)):INDEX(A:A,ROW(A1034)+10),0))</f>
        <v>42667</v>
      </c>
      <c r="E1034" s="13">
        <f>INDEX(C:C,MATCH(D1034,C:C,0)+MATCH(1,INDEX(A:A,MATCH(D1034+1,C:C,0)):INDEX(A:A,MATCH(D1034+1,C:C,0)+10),0))</f>
        <v>42668</v>
      </c>
      <c r="F1034" s="13">
        <f>INDEX(C:C,MATCH(E1034,C:C,0)+MATCH(1,INDEX(A:A,MATCH(E1034+1,C:C,0)):INDEX(A:A,MATCH(E1034+1,C:C,0)+10),0))</f>
        <v>42669</v>
      </c>
      <c r="G1034" s="13">
        <f>INDEX(C:C,MATCH(F1034,C:C,0)+MATCH(1,INDEX(A:A,MATCH(F1034+1,C:C,0)):INDEX(A:A,MATCH(F1034+1,C:C,0)+10),0))</f>
        <v>42670</v>
      </c>
    </row>
    <row r="1035" spans="1:7" x14ac:dyDescent="0.25">
      <c r="A1035" s="175">
        <v>1</v>
      </c>
      <c r="B1035" s="175">
        <v>20161024</v>
      </c>
      <c r="C1035" s="176">
        <v>42667</v>
      </c>
      <c r="D1035" s="13">
        <f>INDEX(C:C,ROW(A1034)+MATCH(1,INDEX(A:A,ROW(A1035)):INDEX(A:A,ROW(A1035)+10),0))</f>
        <v>42667</v>
      </c>
      <c r="E1035" s="13">
        <f>INDEX(C:C,MATCH(D1035,C:C,0)+MATCH(1,INDEX(A:A,MATCH(D1035+1,C:C,0)):INDEX(A:A,MATCH(D1035+1,C:C,0)+10),0))</f>
        <v>42668</v>
      </c>
      <c r="F1035" s="13">
        <f>INDEX(C:C,MATCH(E1035,C:C,0)+MATCH(1,INDEX(A:A,MATCH(E1035+1,C:C,0)):INDEX(A:A,MATCH(E1035+1,C:C,0)+10),0))</f>
        <v>42669</v>
      </c>
      <c r="G1035" s="13">
        <f>INDEX(C:C,MATCH(F1035,C:C,0)+MATCH(1,INDEX(A:A,MATCH(F1035+1,C:C,0)):INDEX(A:A,MATCH(F1035+1,C:C,0)+10),0))</f>
        <v>42670</v>
      </c>
    </row>
    <row r="1036" spans="1:7" x14ac:dyDescent="0.25">
      <c r="A1036" s="175">
        <v>1</v>
      </c>
      <c r="B1036" s="175">
        <v>20161025</v>
      </c>
      <c r="C1036" s="176">
        <v>42668</v>
      </c>
      <c r="D1036" s="13">
        <f>INDEX(C:C,ROW(A1035)+MATCH(1,INDEX(A:A,ROW(A1036)):INDEX(A:A,ROW(A1036)+10),0))</f>
        <v>42668</v>
      </c>
      <c r="E1036" s="13">
        <f>INDEX(C:C,MATCH(D1036,C:C,0)+MATCH(1,INDEX(A:A,MATCH(D1036+1,C:C,0)):INDEX(A:A,MATCH(D1036+1,C:C,0)+10),0))</f>
        <v>42669</v>
      </c>
      <c r="F1036" s="13">
        <f>INDEX(C:C,MATCH(E1036,C:C,0)+MATCH(1,INDEX(A:A,MATCH(E1036+1,C:C,0)):INDEX(A:A,MATCH(E1036+1,C:C,0)+10),0))</f>
        <v>42670</v>
      </c>
      <c r="G1036" s="13">
        <f>INDEX(C:C,MATCH(F1036,C:C,0)+MATCH(1,INDEX(A:A,MATCH(F1036+1,C:C,0)):INDEX(A:A,MATCH(F1036+1,C:C,0)+10),0))</f>
        <v>42671</v>
      </c>
    </row>
    <row r="1037" spans="1:7" x14ac:dyDescent="0.25">
      <c r="A1037" s="175">
        <v>1</v>
      </c>
      <c r="B1037" s="175">
        <v>20161026</v>
      </c>
      <c r="C1037" s="176">
        <v>42669</v>
      </c>
      <c r="D1037" s="13">
        <f>INDEX(C:C,ROW(A1036)+MATCH(1,INDEX(A:A,ROW(A1037)):INDEX(A:A,ROW(A1037)+10),0))</f>
        <v>42669</v>
      </c>
      <c r="E1037" s="13">
        <f>INDEX(C:C,MATCH(D1037,C:C,0)+MATCH(1,INDEX(A:A,MATCH(D1037+1,C:C,0)):INDEX(A:A,MATCH(D1037+1,C:C,0)+10),0))</f>
        <v>42670</v>
      </c>
      <c r="F1037" s="13">
        <f>INDEX(C:C,MATCH(E1037,C:C,0)+MATCH(1,INDEX(A:A,MATCH(E1037+1,C:C,0)):INDEX(A:A,MATCH(E1037+1,C:C,0)+10),0))</f>
        <v>42671</v>
      </c>
      <c r="G1037" s="13">
        <f>INDEX(C:C,MATCH(F1037,C:C,0)+MATCH(1,INDEX(A:A,MATCH(F1037+1,C:C,0)):INDEX(A:A,MATCH(F1037+1,C:C,0)+10),0))</f>
        <v>42674</v>
      </c>
    </row>
    <row r="1038" spans="1:7" x14ac:dyDescent="0.25">
      <c r="A1038" s="175">
        <v>1</v>
      </c>
      <c r="B1038" s="175">
        <v>20161027</v>
      </c>
      <c r="C1038" s="176">
        <v>42670</v>
      </c>
      <c r="D1038" s="13">
        <f>INDEX(C:C,ROW(A1037)+MATCH(1,INDEX(A:A,ROW(A1038)):INDEX(A:A,ROW(A1038)+10),0))</f>
        <v>42670</v>
      </c>
      <c r="E1038" s="13">
        <f>INDEX(C:C,MATCH(D1038,C:C,0)+MATCH(1,INDEX(A:A,MATCH(D1038+1,C:C,0)):INDEX(A:A,MATCH(D1038+1,C:C,0)+10),0))</f>
        <v>42671</v>
      </c>
      <c r="F1038" s="13">
        <f>INDEX(C:C,MATCH(E1038,C:C,0)+MATCH(1,INDEX(A:A,MATCH(E1038+1,C:C,0)):INDEX(A:A,MATCH(E1038+1,C:C,0)+10),0))</f>
        <v>42674</v>
      </c>
      <c r="G1038" s="13">
        <f>INDEX(C:C,MATCH(F1038,C:C,0)+MATCH(1,INDEX(A:A,MATCH(F1038+1,C:C,0)):INDEX(A:A,MATCH(F1038+1,C:C,0)+10),0))</f>
        <v>42675</v>
      </c>
    </row>
    <row r="1039" spans="1:7" x14ac:dyDescent="0.25">
      <c r="A1039" s="175">
        <v>1</v>
      </c>
      <c r="B1039" s="175">
        <v>20161028</v>
      </c>
      <c r="C1039" s="176">
        <v>42671</v>
      </c>
      <c r="D1039" s="13">
        <f>INDEX(C:C,ROW(A1038)+MATCH(1,INDEX(A:A,ROW(A1039)):INDEX(A:A,ROW(A1039)+10),0))</f>
        <v>42671</v>
      </c>
      <c r="E1039" s="13">
        <f>INDEX(C:C,MATCH(D1039,C:C,0)+MATCH(1,INDEX(A:A,MATCH(D1039+1,C:C,0)):INDEX(A:A,MATCH(D1039+1,C:C,0)+10),0))</f>
        <v>42674</v>
      </c>
      <c r="F1039" s="13">
        <f>INDEX(C:C,MATCH(E1039,C:C,0)+MATCH(1,INDEX(A:A,MATCH(E1039+1,C:C,0)):INDEX(A:A,MATCH(E1039+1,C:C,0)+10),0))</f>
        <v>42675</v>
      </c>
      <c r="G1039" s="13">
        <f>INDEX(C:C,MATCH(F1039,C:C,0)+MATCH(1,INDEX(A:A,MATCH(F1039+1,C:C,0)):INDEX(A:A,MATCH(F1039+1,C:C,0)+10),0))</f>
        <v>42676</v>
      </c>
    </row>
    <row r="1040" spans="1:7" x14ac:dyDescent="0.25">
      <c r="A1040" s="175">
        <v>0</v>
      </c>
      <c r="B1040" s="175">
        <v>20161029</v>
      </c>
      <c r="C1040" s="176">
        <v>42672</v>
      </c>
      <c r="D1040" s="13">
        <f>INDEX(C:C,ROW(A1039)+MATCH(1,INDEX(A:A,ROW(A1040)):INDEX(A:A,ROW(A1040)+10),0))</f>
        <v>42674</v>
      </c>
      <c r="E1040" s="13">
        <f>INDEX(C:C,MATCH(D1040,C:C,0)+MATCH(1,INDEX(A:A,MATCH(D1040+1,C:C,0)):INDEX(A:A,MATCH(D1040+1,C:C,0)+10),0))</f>
        <v>42675</v>
      </c>
      <c r="F1040" s="13">
        <f>INDEX(C:C,MATCH(E1040,C:C,0)+MATCH(1,INDEX(A:A,MATCH(E1040+1,C:C,0)):INDEX(A:A,MATCH(E1040+1,C:C,0)+10),0))</f>
        <v>42676</v>
      </c>
      <c r="G1040" s="13">
        <f>INDEX(C:C,MATCH(F1040,C:C,0)+MATCH(1,INDEX(A:A,MATCH(F1040+1,C:C,0)):INDEX(A:A,MATCH(F1040+1,C:C,0)+10),0))</f>
        <v>42677</v>
      </c>
    </row>
    <row r="1041" spans="1:7" x14ac:dyDescent="0.25">
      <c r="A1041" s="175">
        <v>0</v>
      </c>
      <c r="B1041" s="175">
        <v>20161030</v>
      </c>
      <c r="C1041" s="176">
        <v>42673</v>
      </c>
      <c r="D1041" s="13">
        <f>INDEX(C:C,ROW(A1040)+MATCH(1,INDEX(A:A,ROW(A1041)):INDEX(A:A,ROW(A1041)+10),0))</f>
        <v>42674</v>
      </c>
      <c r="E1041" s="13">
        <f>INDEX(C:C,MATCH(D1041,C:C,0)+MATCH(1,INDEX(A:A,MATCH(D1041+1,C:C,0)):INDEX(A:A,MATCH(D1041+1,C:C,0)+10),0))</f>
        <v>42675</v>
      </c>
      <c r="F1041" s="13">
        <f>INDEX(C:C,MATCH(E1041,C:C,0)+MATCH(1,INDEX(A:A,MATCH(E1041+1,C:C,0)):INDEX(A:A,MATCH(E1041+1,C:C,0)+10),0))</f>
        <v>42676</v>
      </c>
      <c r="G1041" s="13">
        <f>INDEX(C:C,MATCH(F1041,C:C,0)+MATCH(1,INDEX(A:A,MATCH(F1041+1,C:C,0)):INDEX(A:A,MATCH(F1041+1,C:C,0)+10),0))</f>
        <v>42677</v>
      </c>
    </row>
    <row r="1042" spans="1:7" x14ac:dyDescent="0.25">
      <c r="A1042" s="175">
        <v>1</v>
      </c>
      <c r="B1042" s="175">
        <v>20161031</v>
      </c>
      <c r="C1042" s="176">
        <v>42674</v>
      </c>
      <c r="D1042" s="13">
        <f>INDEX(C:C,ROW(A1041)+MATCH(1,INDEX(A:A,ROW(A1042)):INDEX(A:A,ROW(A1042)+10),0))</f>
        <v>42674</v>
      </c>
      <c r="E1042" s="13">
        <f>INDEX(C:C,MATCH(D1042,C:C,0)+MATCH(1,INDEX(A:A,MATCH(D1042+1,C:C,0)):INDEX(A:A,MATCH(D1042+1,C:C,0)+10),0))</f>
        <v>42675</v>
      </c>
      <c r="F1042" s="13">
        <f>INDEX(C:C,MATCH(E1042,C:C,0)+MATCH(1,INDEX(A:A,MATCH(E1042+1,C:C,0)):INDEX(A:A,MATCH(E1042+1,C:C,0)+10),0))</f>
        <v>42676</v>
      </c>
      <c r="G1042" s="13">
        <f>INDEX(C:C,MATCH(F1042,C:C,0)+MATCH(1,INDEX(A:A,MATCH(F1042+1,C:C,0)):INDEX(A:A,MATCH(F1042+1,C:C,0)+10),0))</f>
        <v>42677</v>
      </c>
    </row>
    <row r="1043" spans="1:7" x14ac:dyDescent="0.25">
      <c r="A1043" s="175">
        <v>1</v>
      </c>
      <c r="B1043" s="175">
        <v>20161101</v>
      </c>
      <c r="C1043" s="176">
        <v>42675</v>
      </c>
      <c r="D1043" s="13">
        <f>INDEX(C:C,ROW(A1042)+MATCH(1,INDEX(A:A,ROW(A1043)):INDEX(A:A,ROW(A1043)+10),0))</f>
        <v>42675</v>
      </c>
      <c r="E1043" s="13">
        <f>INDEX(C:C,MATCH(D1043,C:C,0)+MATCH(1,INDEX(A:A,MATCH(D1043+1,C:C,0)):INDEX(A:A,MATCH(D1043+1,C:C,0)+10),0))</f>
        <v>42676</v>
      </c>
      <c r="F1043" s="13">
        <f>INDEX(C:C,MATCH(E1043,C:C,0)+MATCH(1,INDEX(A:A,MATCH(E1043+1,C:C,0)):INDEX(A:A,MATCH(E1043+1,C:C,0)+10),0))</f>
        <v>42677</v>
      </c>
      <c r="G1043" s="13">
        <f>INDEX(C:C,MATCH(F1043,C:C,0)+MATCH(1,INDEX(A:A,MATCH(F1043+1,C:C,0)):INDEX(A:A,MATCH(F1043+1,C:C,0)+10),0))</f>
        <v>42678</v>
      </c>
    </row>
    <row r="1044" spans="1:7" x14ac:dyDescent="0.25">
      <c r="A1044" s="175">
        <v>1</v>
      </c>
      <c r="B1044" s="175">
        <v>20161102</v>
      </c>
      <c r="C1044" s="176">
        <v>42676</v>
      </c>
      <c r="D1044" s="13">
        <f>INDEX(C:C,ROW(A1043)+MATCH(1,INDEX(A:A,ROW(A1044)):INDEX(A:A,ROW(A1044)+10),0))</f>
        <v>42676</v>
      </c>
      <c r="E1044" s="13">
        <f>INDEX(C:C,MATCH(D1044,C:C,0)+MATCH(1,INDEX(A:A,MATCH(D1044+1,C:C,0)):INDEX(A:A,MATCH(D1044+1,C:C,0)+10),0))</f>
        <v>42677</v>
      </c>
      <c r="F1044" s="13">
        <f>INDEX(C:C,MATCH(E1044,C:C,0)+MATCH(1,INDEX(A:A,MATCH(E1044+1,C:C,0)):INDEX(A:A,MATCH(E1044+1,C:C,0)+10),0))</f>
        <v>42678</v>
      </c>
      <c r="G1044" s="13">
        <f>INDEX(C:C,MATCH(F1044,C:C,0)+MATCH(1,INDEX(A:A,MATCH(F1044+1,C:C,0)):INDEX(A:A,MATCH(F1044+1,C:C,0)+10),0))</f>
        <v>42681</v>
      </c>
    </row>
    <row r="1045" spans="1:7" x14ac:dyDescent="0.25">
      <c r="A1045" s="175">
        <v>1</v>
      </c>
      <c r="B1045" s="175">
        <v>20161103</v>
      </c>
      <c r="C1045" s="176">
        <v>42677</v>
      </c>
      <c r="D1045" s="13">
        <f>INDEX(C:C,ROW(A1044)+MATCH(1,INDEX(A:A,ROW(A1045)):INDEX(A:A,ROW(A1045)+10),0))</f>
        <v>42677</v>
      </c>
      <c r="E1045" s="13">
        <f>INDEX(C:C,MATCH(D1045,C:C,0)+MATCH(1,INDEX(A:A,MATCH(D1045+1,C:C,0)):INDEX(A:A,MATCH(D1045+1,C:C,0)+10),0))</f>
        <v>42678</v>
      </c>
      <c r="F1045" s="13">
        <f>INDEX(C:C,MATCH(E1045,C:C,0)+MATCH(1,INDEX(A:A,MATCH(E1045+1,C:C,0)):INDEX(A:A,MATCH(E1045+1,C:C,0)+10),0))</f>
        <v>42681</v>
      </c>
      <c r="G1045" s="13">
        <f>INDEX(C:C,MATCH(F1045,C:C,0)+MATCH(1,INDEX(A:A,MATCH(F1045+1,C:C,0)):INDEX(A:A,MATCH(F1045+1,C:C,0)+10),0))</f>
        <v>42682</v>
      </c>
    </row>
    <row r="1046" spans="1:7" x14ac:dyDescent="0.25">
      <c r="A1046" s="175">
        <v>1</v>
      </c>
      <c r="B1046" s="175">
        <v>20161104</v>
      </c>
      <c r="C1046" s="176">
        <v>42678</v>
      </c>
      <c r="D1046" s="13">
        <f>INDEX(C:C,ROW(A1045)+MATCH(1,INDEX(A:A,ROW(A1046)):INDEX(A:A,ROW(A1046)+10),0))</f>
        <v>42678</v>
      </c>
      <c r="E1046" s="13">
        <f>INDEX(C:C,MATCH(D1046,C:C,0)+MATCH(1,INDEX(A:A,MATCH(D1046+1,C:C,0)):INDEX(A:A,MATCH(D1046+1,C:C,0)+10),0))</f>
        <v>42681</v>
      </c>
      <c r="F1046" s="13">
        <f>INDEX(C:C,MATCH(E1046,C:C,0)+MATCH(1,INDEX(A:A,MATCH(E1046+1,C:C,0)):INDEX(A:A,MATCH(E1046+1,C:C,0)+10),0))</f>
        <v>42682</v>
      </c>
      <c r="G1046" s="13">
        <f>INDEX(C:C,MATCH(F1046,C:C,0)+MATCH(1,INDEX(A:A,MATCH(F1046+1,C:C,0)):INDEX(A:A,MATCH(F1046+1,C:C,0)+10),0))</f>
        <v>42683</v>
      </c>
    </row>
    <row r="1047" spans="1:7" x14ac:dyDescent="0.25">
      <c r="A1047" s="175">
        <v>0</v>
      </c>
      <c r="B1047" s="175">
        <v>20161105</v>
      </c>
      <c r="C1047" s="176">
        <v>42679</v>
      </c>
      <c r="D1047" s="13">
        <f>INDEX(C:C,ROW(A1046)+MATCH(1,INDEX(A:A,ROW(A1047)):INDEX(A:A,ROW(A1047)+10),0))</f>
        <v>42681</v>
      </c>
      <c r="E1047" s="13">
        <f>INDEX(C:C,MATCH(D1047,C:C,0)+MATCH(1,INDEX(A:A,MATCH(D1047+1,C:C,0)):INDEX(A:A,MATCH(D1047+1,C:C,0)+10),0))</f>
        <v>42682</v>
      </c>
      <c r="F1047" s="13">
        <f>INDEX(C:C,MATCH(E1047,C:C,0)+MATCH(1,INDEX(A:A,MATCH(E1047+1,C:C,0)):INDEX(A:A,MATCH(E1047+1,C:C,0)+10),0))</f>
        <v>42683</v>
      </c>
      <c r="G1047" s="13">
        <f>INDEX(C:C,MATCH(F1047,C:C,0)+MATCH(1,INDEX(A:A,MATCH(F1047+1,C:C,0)):INDEX(A:A,MATCH(F1047+1,C:C,0)+10),0))</f>
        <v>42684</v>
      </c>
    </row>
    <row r="1048" spans="1:7" x14ac:dyDescent="0.25">
      <c r="A1048" s="175">
        <v>0</v>
      </c>
      <c r="B1048" s="175">
        <v>20161106</v>
      </c>
      <c r="C1048" s="176">
        <v>42680</v>
      </c>
      <c r="D1048" s="13">
        <f>INDEX(C:C,ROW(A1047)+MATCH(1,INDEX(A:A,ROW(A1048)):INDEX(A:A,ROW(A1048)+10),0))</f>
        <v>42681</v>
      </c>
      <c r="E1048" s="13">
        <f>INDEX(C:C,MATCH(D1048,C:C,0)+MATCH(1,INDEX(A:A,MATCH(D1048+1,C:C,0)):INDEX(A:A,MATCH(D1048+1,C:C,0)+10),0))</f>
        <v>42682</v>
      </c>
      <c r="F1048" s="13">
        <f>INDEX(C:C,MATCH(E1048,C:C,0)+MATCH(1,INDEX(A:A,MATCH(E1048+1,C:C,0)):INDEX(A:A,MATCH(E1048+1,C:C,0)+10),0))</f>
        <v>42683</v>
      </c>
      <c r="G1048" s="13">
        <f>INDEX(C:C,MATCH(F1048,C:C,0)+MATCH(1,INDEX(A:A,MATCH(F1048+1,C:C,0)):INDEX(A:A,MATCH(F1048+1,C:C,0)+10),0))</f>
        <v>42684</v>
      </c>
    </row>
    <row r="1049" spans="1:7" x14ac:dyDescent="0.25">
      <c r="A1049" s="175">
        <v>1</v>
      </c>
      <c r="B1049" s="175">
        <v>20161107</v>
      </c>
      <c r="C1049" s="176">
        <v>42681</v>
      </c>
      <c r="D1049" s="13">
        <f>INDEX(C:C,ROW(A1048)+MATCH(1,INDEX(A:A,ROW(A1049)):INDEX(A:A,ROW(A1049)+10),0))</f>
        <v>42681</v>
      </c>
      <c r="E1049" s="13">
        <f>INDEX(C:C,MATCH(D1049,C:C,0)+MATCH(1,INDEX(A:A,MATCH(D1049+1,C:C,0)):INDEX(A:A,MATCH(D1049+1,C:C,0)+10),0))</f>
        <v>42682</v>
      </c>
      <c r="F1049" s="13">
        <f>INDEX(C:C,MATCH(E1049,C:C,0)+MATCH(1,INDEX(A:A,MATCH(E1049+1,C:C,0)):INDEX(A:A,MATCH(E1049+1,C:C,0)+10),0))</f>
        <v>42683</v>
      </c>
      <c r="G1049" s="13">
        <f>INDEX(C:C,MATCH(F1049,C:C,0)+MATCH(1,INDEX(A:A,MATCH(F1049+1,C:C,0)):INDEX(A:A,MATCH(F1049+1,C:C,0)+10),0))</f>
        <v>42684</v>
      </c>
    </row>
    <row r="1050" spans="1:7" x14ac:dyDescent="0.25">
      <c r="A1050" s="175">
        <v>1</v>
      </c>
      <c r="B1050" s="175">
        <v>20161108</v>
      </c>
      <c r="C1050" s="176">
        <v>42682</v>
      </c>
      <c r="D1050" s="13">
        <f>INDEX(C:C,ROW(A1049)+MATCH(1,INDEX(A:A,ROW(A1050)):INDEX(A:A,ROW(A1050)+10),0))</f>
        <v>42682</v>
      </c>
      <c r="E1050" s="13">
        <f>INDEX(C:C,MATCH(D1050,C:C,0)+MATCH(1,INDEX(A:A,MATCH(D1050+1,C:C,0)):INDEX(A:A,MATCH(D1050+1,C:C,0)+10),0))</f>
        <v>42683</v>
      </c>
      <c r="F1050" s="13">
        <f>INDEX(C:C,MATCH(E1050,C:C,0)+MATCH(1,INDEX(A:A,MATCH(E1050+1,C:C,0)):INDEX(A:A,MATCH(E1050+1,C:C,0)+10),0))</f>
        <v>42684</v>
      </c>
      <c r="G1050" s="13">
        <f>INDEX(C:C,MATCH(F1050,C:C,0)+MATCH(1,INDEX(A:A,MATCH(F1050+1,C:C,0)):INDEX(A:A,MATCH(F1050+1,C:C,0)+10),0))</f>
        <v>42685</v>
      </c>
    </row>
    <row r="1051" spans="1:7" x14ac:dyDescent="0.25">
      <c r="A1051" s="175">
        <v>1</v>
      </c>
      <c r="B1051" s="175">
        <v>20161109</v>
      </c>
      <c r="C1051" s="176">
        <v>42683</v>
      </c>
      <c r="D1051" s="13">
        <f>INDEX(C:C,ROW(A1050)+MATCH(1,INDEX(A:A,ROW(A1051)):INDEX(A:A,ROW(A1051)+10),0))</f>
        <v>42683</v>
      </c>
      <c r="E1051" s="13">
        <f>INDEX(C:C,MATCH(D1051,C:C,0)+MATCH(1,INDEX(A:A,MATCH(D1051+1,C:C,0)):INDEX(A:A,MATCH(D1051+1,C:C,0)+10),0))</f>
        <v>42684</v>
      </c>
      <c r="F1051" s="13">
        <f>INDEX(C:C,MATCH(E1051,C:C,0)+MATCH(1,INDEX(A:A,MATCH(E1051+1,C:C,0)):INDEX(A:A,MATCH(E1051+1,C:C,0)+10),0))</f>
        <v>42685</v>
      </c>
      <c r="G1051" s="13">
        <f>INDEX(C:C,MATCH(F1051,C:C,0)+MATCH(1,INDEX(A:A,MATCH(F1051+1,C:C,0)):INDEX(A:A,MATCH(F1051+1,C:C,0)+10),0))</f>
        <v>42688</v>
      </c>
    </row>
    <row r="1052" spans="1:7" x14ac:dyDescent="0.25">
      <c r="A1052" s="175">
        <v>1</v>
      </c>
      <c r="B1052" s="175">
        <v>20161110</v>
      </c>
      <c r="C1052" s="176">
        <v>42684</v>
      </c>
      <c r="D1052" s="13">
        <f>INDEX(C:C,ROW(A1051)+MATCH(1,INDEX(A:A,ROW(A1052)):INDEX(A:A,ROW(A1052)+10),0))</f>
        <v>42684</v>
      </c>
      <c r="E1052" s="13">
        <f>INDEX(C:C,MATCH(D1052,C:C,0)+MATCH(1,INDEX(A:A,MATCH(D1052+1,C:C,0)):INDEX(A:A,MATCH(D1052+1,C:C,0)+10),0))</f>
        <v>42685</v>
      </c>
      <c r="F1052" s="13">
        <f>INDEX(C:C,MATCH(E1052,C:C,0)+MATCH(1,INDEX(A:A,MATCH(E1052+1,C:C,0)):INDEX(A:A,MATCH(E1052+1,C:C,0)+10),0))</f>
        <v>42688</v>
      </c>
      <c r="G1052" s="13">
        <f>INDEX(C:C,MATCH(F1052,C:C,0)+MATCH(1,INDEX(A:A,MATCH(F1052+1,C:C,0)):INDEX(A:A,MATCH(F1052+1,C:C,0)+10),0))</f>
        <v>42689</v>
      </c>
    </row>
    <row r="1053" spans="1:7" x14ac:dyDescent="0.25">
      <c r="A1053" s="175">
        <v>1</v>
      </c>
      <c r="B1053" s="175">
        <v>20161111</v>
      </c>
      <c r="C1053" s="176">
        <v>42685</v>
      </c>
      <c r="D1053" s="13">
        <f>INDEX(C:C,ROW(A1052)+MATCH(1,INDEX(A:A,ROW(A1053)):INDEX(A:A,ROW(A1053)+10),0))</f>
        <v>42685</v>
      </c>
      <c r="E1053" s="13">
        <f>INDEX(C:C,MATCH(D1053,C:C,0)+MATCH(1,INDEX(A:A,MATCH(D1053+1,C:C,0)):INDEX(A:A,MATCH(D1053+1,C:C,0)+10),0))</f>
        <v>42688</v>
      </c>
      <c r="F1053" s="13">
        <f>INDEX(C:C,MATCH(E1053,C:C,0)+MATCH(1,INDEX(A:A,MATCH(E1053+1,C:C,0)):INDEX(A:A,MATCH(E1053+1,C:C,0)+10),0))</f>
        <v>42689</v>
      </c>
      <c r="G1053" s="13">
        <f>INDEX(C:C,MATCH(F1053,C:C,0)+MATCH(1,INDEX(A:A,MATCH(F1053+1,C:C,0)):INDEX(A:A,MATCH(F1053+1,C:C,0)+10),0))</f>
        <v>42690</v>
      </c>
    </row>
    <row r="1054" spans="1:7" x14ac:dyDescent="0.25">
      <c r="A1054" s="175">
        <v>0</v>
      </c>
      <c r="B1054" s="175">
        <v>20161112</v>
      </c>
      <c r="C1054" s="176">
        <v>42686</v>
      </c>
      <c r="D1054" s="13">
        <f>INDEX(C:C,ROW(A1053)+MATCH(1,INDEX(A:A,ROW(A1054)):INDEX(A:A,ROW(A1054)+10),0))</f>
        <v>42688</v>
      </c>
      <c r="E1054" s="13">
        <f>INDEX(C:C,MATCH(D1054,C:C,0)+MATCH(1,INDEX(A:A,MATCH(D1054+1,C:C,0)):INDEX(A:A,MATCH(D1054+1,C:C,0)+10),0))</f>
        <v>42689</v>
      </c>
      <c r="F1054" s="13">
        <f>INDEX(C:C,MATCH(E1054,C:C,0)+MATCH(1,INDEX(A:A,MATCH(E1054+1,C:C,0)):INDEX(A:A,MATCH(E1054+1,C:C,0)+10),0))</f>
        <v>42690</v>
      </c>
      <c r="G1054" s="13">
        <f>INDEX(C:C,MATCH(F1054,C:C,0)+MATCH(1,INDEX(A:A,MATCH(F1054+1,C:C,0)):INDEX(A:A,MATCH(F1054+1,C:C,0)+10),0))</f>
        <v>42691</v>
      </c>
    </row>
    <row r="1055" spans="1:7" x14ac:dyDescent="0.25">
      <c r="A1055" s="175">
        <v>0</v>
      </c>
      <c r="B1055" s="175">
        <v>20161113</v>
      </c>
      <c r="C1055" s="176">
        <v>42687</v>
      </c>
      <c r="D1055" s="13">
        <f>INDEX(C:C,ROW(A1054)+MATCH(1,INDEX(A:A,ROW(A1055)):INDEX(A:A,ROW(A1055)+10),0))</f>
        <v>42688</v>
      </c>
      <c r="E1055" s="13">
        <f>INDEX(C:C,MATCH(D1055,C:C,0)+MATCH(1,INDEX(A:A,MATCH(D1055+1,C:C,0)):INDEX(A:A,MATCH(D1055+1,C:C,0)+10),0))</f>
        <v>42689</v>
      </c>
      <c r="F1055" s="13">
        <f>INDEX(C:C,MATCH(E1055,C:C,0)+MATCH(1,INDEX(A:A,MATCH(E1055+1,C:C,0)):INDEX(A:A,MATCH(E1055+1,C:C,0)+10),0))</f>
        <v>42690</v>
      </c>
      <c r="G1055" s="13">
        <f>INDEX(C:C,MATCH(F1055,C:C,0)+MATCH(1,INDEX(A:A,MATCH(F1055+1,C:C,0)):INDEX(A:A,MATCH(F1055+1,C:C,0)+10),0))</f>
        <v>42691</v>
      </c>
    </row>
    <row r="1056" spans="1:7" x14ac:dyDescent="0.25">
      <c r="A1056" s="175">
        <v>1</v>
      </c>
      <c r="B1056" s="175">
        <v>20161114</v>
      </c>
      <c r="C1056" s="176">
        <v>42688</v>
      </c>
      <c r="D1056" s="13">
        <f>INDEX(C:C,ROW(A1055)+MATCH(1,INDEX(A:A,ROW(A1056)):INDEX(A:A,ROW(A1056)+10),0))</f>
        <v>42688</v>
      </c>
      <c r="E1056" s="13">
        <f>INDEX(C:C,MATCH(D1056,C:C,0)+MATCH(1,INDEX(A:A,MATCH(D1056+1,C:C,0)):INDEX(A:A,MATCH(D1056+1,C:C,0)+10),0))</f>
        <v>42689</v>
      </c>
      <c r="F1056" s="13">
        <f>INDEX(C:C,MATCH(E1056,C:C,0)+MATCH(1,INDEX(A:A,MATCH(E1056+1,C:C,0)):INDEX(A:A,MATCH(E1056+1,C:C,0)+10),0))</f>
        <v>42690</v>
      </c>
      <c r="G1056" s="13">
        <f>INDEX(C:C,MATCH(F1056,C:C,0)+MATCH(1,INDEX(A:A,MATCH(F1056+1,C:C,0)):INDEX(A:A,MATCH(F1056+1,C:C,0)+10),0))</f>
        <v>42691</v>
      </c>
    </row>
    <row r="1057" spans="1:7" x14ac:dyDescent="0.25">
      <c r="A1057" s="175">
        <v>1</v>
      </c>
      <c r="B1057" s="175">
        <v>20161115</v>
      </c>
      <c r="C1057" s="176">
        <v>42689</v>
      </c>
      <c r="D1057" s="13">
        <f>INDEX(C:C,ROW(A1056)+MATCH(1,INDEX(A:A,ROW(A1057)):INDEX(A:A,ROW(A1057)+10),0))</f>
        <v>42689</v>
      </c>
      <c r="E1057" s="13">
        <f>INDEX(C:C,MATCH(D1057,C:C,0)+MATCH(1,INDEX(A:A,MATCH(D1057+1,C:C,0)):INDEX(A:A,MATCH(D1057+1,C:C,0)+10),0))</f>
        <v>42690</v>
      </c>
      <c r="F1057" s="13">
        <f>INDEX(C:C,MATCH(E1057,C:C,0)+MATCH(1,INDEX(A:A,MATCH(E1057+1,C:C,0)):INDEX(A:A,MATCH(E1057+1,C:C,0)+10),0))</f>
        <v>42691</v>
      </c>
      <c r="G1057" s="13">
        <f>INDEX(C:C,MATCH(F1057,C:C,0)+MATCH(1,INDEX(A:A,MATCH(F1057+1,C:C,0)):INDEX(A:A,MATCH(F1057+1,C:C,0)+10),0))</f>
        <v>42692</v>
      </c>
    </row>
    <row r="1058" spans="1:7" x14ac:dyDescent="0.25">
      <c r="A1058" s="175">
        <v>1</v>
      </c>
      <c r="B1058" s="175">
        <v>20161116</v>
      </c>
      <c r="C1058" s="176">
        <v>42690</v>
      </c>
      <c r="D1058" s="13">
        <f>INDEX(C:C,ROW(A1057)+MATCH(1,INDEX(A:A,ROW(A1058)):INDEX(A:A,ROW(A1058)+10),0))</f>
        <v>42690</v>
      </c>
      <c r="E1058" s="13">
        <f>INDEX(C:C,MATCH(D1058,C:C,0)+MATCH(1,INDEX(A:A,MATCH(D1058+1,C:C,0)):INDEX(A:A,MATCH(D1058+1,C:C,0)+10),0))</f>
        <v>42691</v>
      </c>
      <c r="F1058" s="13">
        <f>INDEX(C:C,MATCH(E1058,C:C,0)+MATCH(1,INDEX(A:A,MATCH(E1058+1,C:C,0)):INDEX(A:A,MATCH(E1058+1,C:C,0)+10),0))</f>
        <v>42692</v>
      </c>
      <c r="G1058" s="13">
        <f>INDEX(C:C,MATCH(F1058,C:C,0)+MATCH(1,INDEX(A:A,MATCH(F1058+1,C:C,0)):INDEX(A:A,MATCH(F1058+1,C:C,0)+10),0))</f>
        <v>42695</v>
      </c>
    </row>
    <row r="1059" spans="1:7" x14ac:dyDescent="0.25">
      <c r="A1059" s="175">
        <v>1</v>
      </c>
      <c r="B1059" s="175">
        <v>20161117</v>
      </c>
      <c r="C1059" s="176">
        <v>42691</v>
      </c>
      <c r="D1059" s="13">
        <f>INDEX(C:C,ROW(A1058)+MATCH(1,INDEX(A:A,ROW(A1059)):INDEX(A:A,ROW(A1059)+10),0))</f>
        <v>42691</v>
      </c>
      <c r="E1059" s="13">
        <f>INDEX(C:C,MATCH(D1059,C:C,0)+MATCH(1,INDEX(A:A,MATCH(D1059+1,C:C,0)):INDEX(A:A,MATCH(D1059+1,C:C,0)+10),0))</f>
        <v>42692</v>
      </c>
      <c r="F1059" s="13">
        <f>INDEX(C:C,MATCH(E1059,C:C,0)+MATCH(1,INDEX(A:A,MATCH(E1059+1,C:C,0)):INDEX(A:A,MATCH(E1059+1,C:C,0)+10),0))</f>
        <v>42695</v>
      </c>
      <c r="G1059" s="13">
        <f>INDEX(C:C,MATCH(F1059,C:C,0)+MATCH(1,INDEX(A:A,MATCH(F1059+1,C:C,0)):INDEX(A:A,MATCH(F1059+1,C:C,0)+10),0))</f>
        <v>42696</v>
      </c>
    </row>
    <row r="1060" spans="1:7" x14ac:dyDescent="0.25">
      <c r="A1060" s="175">
        <v>1</v>
      </c>
      <c r="B1060" s="175">
        <v>20161118</v>
      </c>
      <c r="C1060" s="176">
        <v>42692</v>
      </c>
      <c r="D1060" s="13">
        <f>INDEX(C:C,ROW(A1059)+MATCH(1,INDEX(A:A,ROW(A1060)):INDEX(A:A,ROW(A1060)+10),0))</f>
        <v>42692</v>
      </c>
      <c r="E1060" s="13">
        <f>INDEX(C:C,MATCH(D1060,C:C,0)+MATCH(1,INDEX(A:A,MATCH(D1060+1,C:C,0)):INDEX(A:A,MATCH(D1060+1,C:C,0)+10),0))</f>
        <v>42695</v>
      </c>
      <c r="F1060" s="13">
        <f>INDEX(C:C,MATCH(E1060,C:C,0)+MATCH(1,INDEX(A:A,MATCH(E1060+1,C:C,0)):INDEX(A:A,MATCH(E1060+1,C:C,0)+10),0))</f>
        <v>42696</v>
      </c>
      <c r="G1060" s="13">
        <f>INDEX(C:C,MATCH(F1060,C:C,0)+MATCH(1,INDEX(A:A,MATCH(F1060+1,C:C,0)):INDEX(A:A,MATCH(F1060+1,C:C,0)+10),0))</f>
        <v>42697</v>
      </c>
    </row>
    <row r="1061" spans="1:7" x14ac:dyDescent="0.25">
      <c r="A1061" s="175">
        <v>0</v>
      </c>
      <c r="B1061" s="175">
        <v>20161119</v>
      </c>
      <c r="C1061" s="176">
        <v>42693</v>
      </c>
      <c r="D1061" s="13">
        <f>INDEX(C:C,ROW(A1060)+MATCH(1,INDEX(A:A,ROW(A1061)):INDEX(A:A,ROW(A1061)+10),0))</f>
        <v>42695</v>
      </c>
      <c r="E1061" s="13">
        <f>INDEX(C:C,MATCH(D1061,C:C,0)+MATCH(1,INDEX(A:A,MATCH(D1061+1,C:C,0)):INDEX(A:A,MATCH(D1061+1,C:C,0)+10),0))</f>
        <v>42696</v>
      </c>
      <c r="F1061" s="13">
        <f>INDEX(C:C,MATCH(E1061,C:C,0)+MATCH(1,INDEX(A:A,MATCH(E1061+1,C:C,0)):INDEX(A:A,MATCH(E1061+1,C:C,0)+10),0))</f>
        <v>42697</v>
      </c>
      <c r="G1061" s="13">
        <f>INDEX(C:C,MATCH(F1061,C:C,0)+MATCH(1,INDEX(A:A,MATCH(F1061+1,C:C,0)):INDEX(A:A,MATCH(F1061+1,C:C,0)+10),0))</f>
        <v>42698</v>
      </c>
    </row>
    <row r="1062" spans="1:7" x14ac:dyDescent="0.25">
      <c r="A1062" s="175">
        <v>0</v>
      </c>
      <c r="B1062" s="175">
        <v>20161120</v>
      </c>
      <c r="C1062" s="176">
        <v>42694</v>
      </c>
      <c r="D1062" s="13">
        <f>INDEX(C:C,ROW(A1061)+MATCH(1,INDEX(A:A,ROW(A1062)):INDEX(A:A,ROW(A1062)+10),0))</f>
        <v>42695</v>
      </c>
      <c r="E1062" s="13">
        <f>INDEX(C:C,MATCH(D1062,C:C,0)+MATCH(1,INDEX(A:A,MATCH(D1062+1,C:C,0)):INDEX(A:A,MATCH(D1062+1,C:C,0)+10),0))</f>
        <v>42696</v>
      </c>
      <c r="F1062" s="13">
        <f>INDEX(C:C,MATCH(E1062,C:C,0)+MATCH(1,INDEX(A:A,MATCH(E1062+1,C:C,0)):INDEX(A:A,MATCH(E1062+1,C:C,0)+10),0))</f>
        <v>42697</v>
      </c>
      <c r="G1062" s="13">
        <f>INDEX(C:C,MATCH(F1062,C:C,0)+MATCH(1,INDEX(A:A,MATCH(F1062+1,C:C,0)):INDEX(A:A,MATCH(F1062+1,C:C,0)+10),0))</f>
        <v>42698</v>
      </c>
    </row>
    <row r="1063" spans="1:7" x14ac:dyDescent="0.25">
      <c r="A1063" s="175">
        <v>1</v>
      </c>
      <c r="B1063" s="175">
        <v>20161121</v>
      </c>
      <c r="C1063" s="176">
        <v>42695</v>
      </c>
      <c r="D1063" s="13">
        <f>INDEX(C:C,ROW(A1062)+MATCH(1,INDEX(A:A,ROW(A1063)):INDEX(A:A,ROW(A1063)+10),0))</f>
        <v>42695</v>
      </c>
      <c r="E1063" s="13">
        <f>INDEX(C:C,MATCH(D1063,C:C,0)+MATCH(1,INDEX(A:A,MATCH(D1063+1,C:C,0)):INDEX(A:A,MATCH(D1063+1,C:C,0)+10),0))</f>
        <v>42696</v>
      </c>
      <c r="F1063" s="13">
        <f>INDEX(C:C,MATCH(E1063,C:C,0)+MATCH(1,INDEX(A:A,MATCH(E1063+1,C:C,0)):INDEX(A:A,MATCH(E1063+1,C:C,0)+10),0))</f>
        <v>42697</v>
      </c>
      <c r="G1063" s="13">
        <f>INDEX(C:C,MATCH(F1063,C:C,0)+MATCH(1,INDEX(A:A,MATCH(F1063+1,C:C,0)):INDEX(A:A,MATCH(F1063+1,C:C,0)+10),0))</f>
        <v>42698</v>
      </c>
    </row>
    <row r="1064" spans="1:7" x14ac:dyDescent="0.25">
      <c r="A1064" s="175">
        <v>1</v>
      </c>
      <c r="B1064" s="175">
        <v>20161122</v>
      </c>
      <c r="C1064" s="176">
        <v>42696</v>
      </c>
      <c r="D1064" s="13">
        <f>INDEX(C:C,ROW(A1063)+MATCH(1,INDEX(A:A,ROW(A1064)):INDEX(A:A,ROW(A1064)+10),0))</f>
        <v>42696</v>
      </c>
      <c r="E1064" s="13">
        <f>INDEX(C:C,MATCH(D1064,C:C,0)+MATCH(1,INDEX(A:A,MATCH(D1064+1,C:C,0)):INDEX(A:A,MATCH(D1064+1,C:C,0)+10),0))</f>
        <v>42697</v>
      </c>
      <c r="F1064" s="13">
        <f>INDEX(C:C,MATCH(E1064,C:C,0)+MATCH(1,INDEX(A:A,MATCH(E1064+1,C:C,0)):INDEX(A:A,MATCH(E1064+1,C:C,0)+10),0))</f>
        <v>42698</v>
      </c>
      <c r="G1064" s="13">
        <f>INDEX(C:C,MATCH(F1064,C:C,0)+MATCH(1,INDEX(A:A,MATCH(F1064+1,C:C,0)):INDEX(A:A,MATCH(F1064+1,C:C,0)+10),0))</f>
        <v>42699</v>
      </c>
    </row>
    <row r="1065" spans="1:7" x14ac:dyDescent="0.25">
      <c r="A1065" s="175">
        <v>1</v>
      </c>
      <c r="B1065" s="175">
        <v>20161123</v>
      </c>
      <c r="C1065" s="176">
        <v>42697</v>
      </c>
      <c r="D1065" s="13">
        <f>INDEX(C:C,ROW(A1064)+MATCH(1,INDEX(A:A,ROW(A1065)):INDEX(A:A,ROW(A1065)+10),0))</f>
        <v>42697</v>
      </c>
      <c r="E1065" s="13">
        <f>INDEX(C:C,MATCH(D1065,C:C,0)+MATCH(1,INDEX(A:A,MATCH(D1065+1,C:C,0)):INDEX(A:A,MATCH(D1065+1,C:C,0)+10),0))</f>
        <v>42698</v>
      </c>
      <c r="F1065" s="13">
        <f>INDEX(C:C,MATCH(E1065,C:C,0)+MATCH(1,INDEX(A:A,MATCH(E1065+1,C:C,0)):INDEX(A:A,MATCH(E1065+1,C:C,0)+10),0))</f>
        <v>42699</v>
      </c>
      <c r="G1065" s="13">
        <f>INDEX(C:C,MATCH(F1065,C:C,0)+MATCH(1,INDEX(A:A,MATCH(F1065+1,C:C,0)):INDEX(A:A,MATCH(F1065+1,C:C,0)+10),0))</f>
        <v>42702</v>
      </c>
    </row>
    <row r="1066" spans="1:7" x14ac:dyDescent="0.25">
      <c r="A1066" s="175">
        <v>1</v>
      </c>
      <c r="B1066" s="175">
        <v>20161124</v>
      </c>
      <c r="C1066" s="176">
        <v>42698</v>
      </c>
      <c r="D1066" s="13">
        <f>INDEX(C:C,ROW(A1065)+MATCH(1,INDEX(A:A,ROW(A1066)):INDEX(A:A,ROW(A1066)+10),0))</f>
        <v>42698</v>
      </c>
      <c r="E1066" s="13">
        <f>INDEX(C:C,MATCH(D1066,C:C,0)+MATCH(1,INDEX(A:A,MATCH(D1066+1,C:C,0)):INDEX(A:A,MATCH(D1066+1,C:C,0)+10),0))</f>
        <v>42699</v>
      </c>
      <c r="F1066" s="13">
        <f>INDEX(C:C,MATCH(E1066,C:C,0)+MATCH(1,INDEX(A:A,MATCH(E1066+1,C:C,0)):INDEX(A:A,MATCH(E1066+1,C:C,0)+10),0))</f>
        <v>42702</v>
      </c>
      <c r="G1066" s="13">
        <f>INDEX(C:C,MATCH(F1066,C:C,0)+MATCH(1,INDEX(A:A,MATCH(F1066+1,C:C,0)):INDEX(A:A,MATCH(F1066+1,C:C,0)+10),0))</f>
        <v>42703</v>
      </c>
    </row>
    <row r="1067" spans="1:7" x14ac:dyDescent="0.25">
      <c r="A1067" s="175">
        <v>1</v>
      </c>
      <c r="B1067" s="175">
        <v>20161125</v>
      </c>
      <c r="C1067" s="176">
        <v>42699</v>
      </c>
      <c r="D1067" s="13">
        <f>INDEX(C:C,ROW(A1066)+MATCH(1,INDEX(A:A,ROW(A1067)):INDEX(A:A,ROW(A1067)+10),0))</f>
        <v>42699</v>
      </c>
      <c r="E1067" s="13">
        <f>INDEX(C:C,MATCH(D1067,C:C,0)+MATCH(1,INDEX(A:A,MATCH(D1067+1,C:C,0)):INDEX(A:A,MATCH(D1067+1,C:C,0)+10),0))</f>
        <v>42702</v>
      </c>
      <c r="F1067" s="13">
        <f>INDEX(C:C,MATCH(E1067,C:C,0)+MATCH(1,INDEX(A:A,MATCH(E1067+1,C:C,0)):INDEX(A:A,MATCH(E1067+1,C:C,0)+10),0))</f>
        <v>42703</v>
      </c>
      <c r="G1067" s="13">
        <f>INDEX(C:C,MATCH(F1067,C:C,0)+MATCH(1,INDEX(A:A,MATCH(F1067+1,C:C,0)):INDEX(A:A,MATCH(F1067+1,C:C,0)+10),0))</f>
        <v>42704</v>
      </c>
    </row>
    <row r="1068" spans="1:7" x14ac:dyDescent="0.25">
      <c r="A1068" s="175">
        <v>0</v>
      </c>
      <c r="B1068" s="175">
        <v>20161126</v>
      </c>
      <c r="C1068" s="176">
        <v>42700</v>
      </c>
      <c r="D1068" s="13">
        <f>INDEX(C:C,ROW(A1067)+MATCH(1,INDEX(A:A,ROW(A1068)):INDEX(A:A,ROW(A1068)+10),0))</f>
        <v>42702</v>
      </c>
      <c r="E1068" s="13">
        <f>INDEX(C:C,MATCH(D1068,C:C,0)+MATCH(1,INDEX(A:A,MATCH(D1068+1,C:C,0)):INDEX(A:A,MATCH(D1068+1,C:C,0)+10),0))</f>
        <v>42703</v>
      </c>
      <c r="F1068" s="13">
        <f>INDEX(C:C,MATCH(E1068,C:C,0)+MATCH(1,INDEX(A:A,MATCH(E1068+1,C:C,0)):INDEX(A:A,MATCH(E1068+1,C:C,0)+10),0))</f>
        <v>42704</v>
      </c>
      <c r="G1068" s="13">
        <f>INDEX(C:C,MATCH(F1068,C:C,0)+MATCH(1,INDEX(A:A,MATCH(F1068+1,C:C,0)):INDEX(A:A,MATCH(F1068+1,C:C,0)+10),0))</f>
        <v>42705</v>
      </c>
    </row>
    <row r="1069" spans="1:7" x14ac:dyDescent="0.25">
      <c r="A1069" s="175">
        <v>0</v>
      </c>
      <c r="B1069" s="175">
        <v>20161127</v>
      </c>
      <c r="C1069" s="176">
        <v>42701</v>
      </c>
      <c r="D1069" s="13">
        <f>INDEX(C:C,ROW(A1068)+MATCH(1,INDEX(A:A,ROW(A1069)):INDEX(A:A,ROW(A1069)+10),0))</f>
        <v>42702</v>
      </c>
      <c r="E1069" s="13">
        <f>INDEX(C:C,MATCH(D1069,C:C,0)+MATCH(1,INDEX(A:A,MATCH(D1069+1,C:C,0)):INDEX(A:A,MATCH(D1069+1,C:C,0)+10),0))</f>
        <v>42703</v>
      </c>
      <c r="F1069" s="13">
        <f>INDEX(C:C,MATCH(E1069,C:C,0)+MATCH(1,INDEX(A:A,MATCH(E1069+1,C:C,0)):INDEX(A:A,MATCH(E1069+1,C:C,0)+10),0))</f>
        <v>42704</v>
      </c>
      <c r="G1069" s="13">
        <f>INDEX(C:C,MATCH(F1069,C:C,0)+MATCH(1,INDEX(A:A,MATCH(F1069+1,C:C,0)):INDEX(A:A,MATCH(F1069+1,C:C,0)+10),0))</f>
        <v>42705</v>
      </c>
    </row>
    <row r="1070" spans="1:7" x14ac:dyDescent="0.25">
      <c r="A1070" s="175">
        <v>1</v>
      </c>
      <c r="B1070" s="175">
        <v>20161128</v>
      </c>
      <c r="C1070" s="176">
        <v>42702</v>
      </c>
      <c r="D1070" s="13">
        <f>INDEX(C:C,ROW(A1069)+MATCH(1,INDEX(A:A,ROW(A1070)):INDEX(A:A,ROW(A1070)+10),0))</f>
        <v>42702</v>
      </c>
      <c r="E1070" s="13">
        <f>INDEX(C:C,MATCH(D1070,C:C,0)+MATCH(1,INDEX(A:A,MATCH(D1070+1,C:C,0)):INDEX(A:A,MATCH(D1070+1,C:C,0)+10),0))</f>
        <v>42703</v>
      </c>
      <c r="F1070" s="13">
        <f>INDEX(C:C,MATCH(E1070,C:C,0)+MATCH(1,INDEX(A:A,MATCH(E1070+1,C:C,0)):INDEX(A:A,MATCH(E1070+1,C:C,0)+10),0))</f>
        <v>42704</v>
      </c>
      <c r="G1070" s="13">
        <f>INDEX(C:C,MATCH(F1070,C:C,0)+MATCH(1,INDEX(A:A,MATCH(F1070+1,C:C,0)):INDEX(A:A,MATCH(F1070+1,C:C,0)+10),0))</f>
        <v>42705</v>
      </c>
    </row>
    <row r="1071" spans="1:7" x14ac:dyDescent="0.25">
      <c r="A1071" s="175">
        <v>1</v>
      </c>
      <c r="B1071" s="175">
        <v>20161129</v>
      </c>
      <c r="C1071" s="176">
        <v>42703</v>
      </c>
      <c r="D1071" s="13">
        <f>INDEX(C:C,ROW(A1070)+MATCH(1,INDEX(A:A,ROW(A1071)):INDEX(A:A,ROW(A1071)+10),0))</f>
        <v>42703</v>
      </c>
      <c r="E1071" s="13">
        <f>INDEX(C:C,MATCH(D1071,C:C,0)+MATCH(1,INDEX(A:A,MATCH(D1071+1,C:C,0)):INDEX(A:A,MATCH(D1071+1,C:C,0)+10),0))</f>
        <v>42704</v>
      </c>
      <c r="F1071" s="13">
        <f>INDEX(C:C,MATCH(E1071,C:C,0)+MATCH(1,INDEX(A:A,MATCH(E1071+1,C:C,0)):INDEX(A:A,MATCH(E1071+1,C:C,0)+10),0))</f>
        <v>42705</v>
      </c>
      <c r="G1071" s="13">
        <f>INDEX(C:C,MATCH(F1071,C:C,0)+MATCH(1,INDEX(A:A,MATCH(F1071+1,C:C,0)):INDEX(A:A,MATCH(F1071+1,C:C,0)+10),0))</f>
        <v>42706</v>
      </c>
    </row>
    <row r="1072" spans="1:7" x14ac:dyDescent="0.25">
      <c r="A1072" s="175">
        <v>1</v>
      </c>
      <c r="B1072" s="175">
        <v>20161130</v>
      </c>
      <c r="C1072" s="176">
        <v>42704</v>
      </c>
      <c r="D1072" s="13">
        <f>INDEX(C:C,ROW(A1071)+MATCH(1,INDEX(A:A,ROW(A1072)):INDEX(A:A,ROW(A1072)+10),0))</f>
        <v>42704</v>
      </c>
      <c r="E1072" s="13">
        <f>INDEX(C:C,MATCH(D1072,C:C,0)+MATCH(1,INDEX(A:A,MATCH(D1072+1,C:C,0)):INDEX(A:A,MATCH(D1072+1,C:C,0)+10),0))</f>
        <v>42705</v>
      </c>
      <c r="F1072" s="13">
        <f>INDEX(C:C,MATCH(E1072,C:C,0)+MATCH(1,INDEX(A:A,MATCH(E1072+1,C:C,0)):INDEX(A:A,MATCH(E1072+1,C:C,0)+10),0))</f>
        <v>42706</v>
      </c>
      <c r="G1072" s="13">
        <f>INDEX(C:C,MATCH(F1072,C:C,0)+MATCH(1,INDEX(A:A,MATCH(F1072+1,C:C,0)):INDEX(A:A,MATCH(F1072+1,C:C,0)+10),0))</f>
        <v>42709</v>
      </c>
    </row>
    <row r="1073" spans="1:7" x14ac:dyDescent="0.25">
      <c r="A1073" s="175">
        <v>1</v>
      </c>
      <c r="B1073" s="175">
        <v>20161201</v>
      </c>
      <c r="C1073" s="176">
        <v>42705</v>
      </c>
      <c r="D1073" s="13">
        <f>INDEX(C:C,ROW(A1072)+MATCH(1,INDEX(A:A,ROW(A1073)):INDEX(A:A,ROW(A1073)+10),0))</f>
        <v>42705</v>
      </c>
      <c r="E1073" s="13">
        <f>INDEX(C:C,MATCH(D1073,C:C,0)+MATCH(1,INDEX(A:A,MATCH(D1073+1,C:C,0)):INDEX(A:A,MATCH(D1073+1,C:C,0)+10),0))</f>
        <v>42706</v>
      </c>
      <c r="F1073" s="13">
        <f>INDEX(C:C,MATCH(E1073,C:C,0)+MATCH(1,INDEX(A:A,MATCH(E1073+1,C:C,0)):INDEX(A:A,MATCH(E1073+1,C:C,0)+10),0))</f>
        <v>42709</v>
      </c>
      <c r="G1073" s="13">
        <f>INDEX(C:C,MATCH(F1073,C:C,0)+MATCH(1,INDEX(A:A,MATCH(F1073+1,C:C,0)):INDEX(A:A,MATCH(F1073+1,C:C,0)+10),0))</f>
        <v>42710</v>
      </c>
    </row>
    <row r="1074" spans="1:7" x14ac:dyDescent="0.25">
      <c r="A1074" s="175">
        <v>1</v>
      </c>
      <c r="B1074" s="175">
        <v>20161202</v>
      </c>
      <c r="C1074" s="176">
        <v>42706</v>
      </c>
      <c r="D1074" s="13">
        <f>INDEX(C:C,ROW(A1073)+MATCH(1,INDEX(A:A,ROW(A1074)):INDEX(A:A,ROW(A1074)+10),0))</f>
        <v>42706</v>
      </c>
      <c r="E1074" s="13">
        <f>INDEX(C:C,MATCH(D1074,C:C,0)+MATCH(1,INDEX(A:A,MATCH(D1074+1,C:C,0)):INDEX(A:A,MATCH(D1074+1,C:C,0)+10),0))</f>
        <v>42709</v>
      </c>
      <c r="F1074" s="13">
        <f>INDEX(C:C,MATCH(E1074,C:C,0)+MATCH(1,INDEX(A:A,MATCH(E1074+1,C:C,0)):INDEX(A:A,MATCH(E1074+1,C:C,0)+10),0))</f>
        <v>42710</v>
      </c>
      <c r="G1074" s="13">
        <f>INDEX(C:C,MATCH(F1074,C:C,0)+MATCH(1,INDEX(A:A,MATCH(F1074+1,C:C,0)):INDEX(A:A,MATCH(F1074+1,C:C,0)+10),0))</f>
        <v>42711</v>
      </c>
    </row>
    <row r="1075" spans="1:7" x14ac:dyDescent="0.25">
      <c r="A1075" s="175">
        <v>0</v>
      </c>
      <c r="B1075" s="175">
        <v>20161203</v>
      </c>
      <c r="C1075" s="176">
        <v>42707</v>
      </c>
      <c r="D1075" s="13">
        <f>INDEX(C:C,ROW(A1074)+MATCH(1,INDEX(A:A,ROW(A1075)):INDEX(A:A,ROW(A1075)+10),0))</f>
        <v>42709</v>
      </c>
      <c r="E1075" s="13">
        <f>INDEX(C:C,MATCH(D1075,C:C,0)+MATCH(1,INDEX(A:A,MATCH(D1075+1,C:C,0)):INDEX(A:A,MATCH(D1075+1,C:C,0)+10),0))</f>
        <v>42710</v>
      </c>
      <c r="F1075" s="13">
        <f>INDEX(C:C,MATCH(E1075,C:C,0)+MATCH(1,INDEX(A:A,MATCH(E1075+1,C:C,0)):INDEX(A:A,MATCH(E1075+1,C:C,0)+10),0))</f>
        <v>42711</v>
      </c>
      <c r="G1075" s="13">
        <f>INDEX(C:C,MATCH(F1075,C:C,0)+MATCH(1,INDEX(A:A,MATCH(F1075+1,C:C,0)):INDEX(A:A,MATCH(F1075+1,C:C,0)+10),0))</f>
        <v>42712</v>
      </c>
    </row>
    <row r="1076" spans="1:7" x14ac:dyDescent="0.25">
      <c r="A1076" s="175">
        <v>0</v>
      </c>
      <c r="B1076" s="175">
        <v>20161204</v>
      </c>
      <c r="C1076" s="176">
        <v>42708</v>
      </c>
      <c r="D1076" s="13">
        <f>INDEX(C:C,ROW(A1075)+MATCH(1,INDEX(A:A,ROW(A1076)):INDEX(A:A,ROW(A1076)+10),0))</f>
        <v>42709</v>
      </c>
      <c r="E1076" s="13">
        <f>INDEX(C:C,MATCH(D1076,C:C,0)+MATCH(1,INDEX(A:A,MATCH(D1076+1,C:C,0)):INDEX(A:A,MATCH(D1076+1,C:C,0)+10),0))</f>
        <v>42710</v>
      </c>
      <c r="F1076" s="13">
        <f>INDEX(C:C,MATCH(E1076,C:C,0)+MATCH(1,INDEX(A:A,MATCH(E1076+1,C:C,0)):INDEX(A:A,MATCH(E1076+1,C:C,0)+10),0))</f>
        <v>42711</v>
      </c>
      <c r="G1076" s="13">
        <f>INDEX(C:C,MATCH(F1076,C:C,0)+MATCH(1,INDEX(A:A,MATCH(F1076+1,C:C,0)):INDEX(A:A,MATCH(F1076+1,C:C,0)+10),0))</f>
        <v>42712</v>
      </c>
    </row>
    <row r="1077" spans="1:7" x14ac:dyDescent="0.25">
      <c r="A1077" s="175">
        <v>1</v>
      </c>
      <c r="B1077" s="175">
        <v>20161205</v>
      </c>
      <c r="C1077" s="176">
        <v>42709</v>
      </c>
      <c r="D1077" s="13">
        <f>INDEX(C:C,ROW(A1076)+MATCH(1,INDEX(A:A,ROW(A1077)):INDEX(A:A,ROW(A1077)+10),0))</f>
        <v>42709</v>
      </c>
      <c r="E1077" s="13">
        <f>INDEX(C:C,MATCH(D1077,C:C,0)+MATCH(1,INDEX(A:A,MATCH(D1077+1,C:C,0)):INDEX(A:A,MATCH(D1077+1,C:C,0)+10),0))</f>
        <v>42710</v>
      </c>
      <c r="F1077" s="13">
        <f>INDEX(C:C,MATCH(E1077,C:C,0)+MATCH(1,INDEX(A:A,MATCH(E1077+1,C:C,0)):INDEX(A:A,MATCH(E1077+1,C:C,0)+10),0))</f>
        <v>42711</v>
      </c>
      <c r="G1077" s="13">
        <f>INDEX(C:C,MATCH(F1077,C:C,0)+MATCH(1,INDEX(A:A,MATCH(F1077+1,C:C,0)):INDEX(A:A,MATCH(F1077+1,C:C,0)+10),0))</f>
        <v>42712</v>
      </c>
    </row>
    <row r="1078" spans="1:7" x14ac:dyDescent="0.25">
      <c r="A1078" s="175">
        <v>1</v>
      </c>
      <c r="B1078" s="175">
        <v>20161206</v>
      </c>
      <c r="C1078" s="176">
        <v>42710</v>
      </c>
      <c r="D1078" s="13">
        <f>INDEX(C:C,ROW(A1077)+MATCH(1,INDEX(A:A,ROW(A1078)):INDEX(A:A,ROW(A1078)+10),0))</f>
        <v>42710</v>
      </c>
      <c r="E1078" s="13">
        <f>INDEX(C:C,MATCH(D1078,C:C,0)+MATCH(1,INDEX(A:A,MATCH(D1078+1,C:C,0)):INDEX(A:A,MATCH(D1078+1,C:C,0)+10),0))</f>
        <v>42711</v>
      </c>
      <c r="F1078" s="13">
        <f>INDEX(C:C,MATCH(E1078,C:C,0)+MATCH(1,INDEX(A:A,MATCH(E1078+1,C:C,0)):INDEX(A:A,MATCH(E1078+1,C:C,0)+10),0))</f>
        <v>42712</v>
      </c>
      <c r="G1078" s="13">
        <f>INDEX(C:C,MATCH(F1078,C:C,0)+MATCH(1,INDEX(A:A,MATCH(F1078+1,C:C,0)):INDEX(A:A,MATCH(F1078+1,C:C,0)+10),0))</f>
        <v>42713</v>
      </c>
    </row>
    <row r="1079" spans="1:7" x14ac:dyDescent="0.25">
      <c r="A1079" s="175">
        <v>1</v>
      </c>
      <c r="B1079" s="175">
        <v>20161207</v>
      </c>
      <c r="C1079" s="176">
        <v>42711</v>
      </c>
      <c r="D1079" s="13">
        <f>INDEX(C:C,ROW(A1078)+MATCH(1,INDEX(A:A,ROW(A1079)):INDEX(A:A,ROW(A1079)+10),0))</f>
        <v>42711</v>
      </c>
      <c r="E1079" s="13">
        <f>INDEX(C:C,MATCH(D1079,C:C,0)+MATCH(1,INDEX(A:A,MATCH(D1079+1,C:C,0)):INDEX(A:A,MATCH(D1079+1,C:C,0)+10),0))</f>
        <v>42712</v>
      </c>
      <c r="F1079" s="13">
        <f>INDEX(C:C,MATCH(E1079,C:C,0)+MATCH(1,INDEX(A:A,MATCH(E1079+1,C:C,0)):INDEX(A:A,MATCH(E1079+1,C:C,0)+10),0))</f>
        <v>42713</v>
      </c>
      <c r="G1079" s="13">
        <f>INDEX(C:C,MATCH(F1079,C:C,0)+MATCH(1,INDEX(A:A,MATCH(F1079+1,C:C,0)):INDEX(A:A,MATCH(F1079+1,C:C,0)+10),0))</f>
        <v>42716</v>
      </c>
    </row>
    <row r="1080" spans="1:7" x14ac:dyDescent="0.25">
      <c r="A1080" s="175">
        <v>1</v>
      </c>
      <c r="B1080" s="175">
        <v>20161208</v>
      </c>
      <c r="C1080" s="176">
        <v>42712</v>
      </c>
      <c r="D1080" s="13">
        <f>INDEX(C:C,ROW(A1079)+MATCH(1,INDEX(A:A,ROW(A1080)):INDEX(A:A,ROW(A1080)+10),0))</f>
        <v>42712</v>
      </c>
      <c r="E1080" s="13">
        <f>INDEX(C:C,MATCH(D1080,C:C,0)+MATCH(1,INDEX(A:A,MATCH(D1080+1,C:C,0)):INDEX(A:A,MATCH(D1080+1,C:C,0)+10),0))</f>
        <v>42713</v>
      </c>
      <c r="F1080" s="13">
        <f>INDEX(C:C,MATCH(E1080,C:C,0)+MATCH(1,INDEX(A:A,MATCH(E1080+1,C:C,0)):INDEX(A:A,MATCH(E1080+1,C:C,0)+10),0))</f>
        <v>42716</v>
      </c>
      <c r="G1080" s="13">
        <f>INDEX(C:C,MATCH(F1080,C:C,0)+MATCH(1,INDEX(A:A,MATCH(F1080+1,C:C,0)):INDEX(A:A,MATCH(F1080+1,C:C,0)+10),0))</f>
        <v>42717</v>
      </c>
    </row>
    <row r="1081" spans="1:7" x14ac:dyDescent="0.25">
      <c r="A1081" s="175">
        <v>1</v>
      </c>
      <c r="B1081" s="175">
        <v>20161209</v>
      </c>
      <c r="C1081" s="176">
        <v>42713</v>
      </c>
      <c r="D1081" s="13">
        <f>INDEX(C:C,ROW(A1080)+MATCH(1,INDEX(A:A,ROW(A1081)):INDEX(A:A,ROW(A1081)+10),0))</f>
        <v>42713</v>
      </c>
      <c r="E1081" s="13">
        <f>INDEX(C:C,MATCH(D1081,C:C,0)+MATCH(1,INDEX(A:A,MATCH(D1081+1,C:C,0)):INDEX(A:A,MATCH(D1081+1,C:C,0)+10),0))</f>
        <v>42716</v>
      </c>
      <c r="F1081" s="13">
        <f>INDEX(C:C,MATCH(E1081,C:C,0)+MATCH(1,INDEX(A:A,MATCH(E1081+1,C:C,0)):INDEX(A:A,MATCH(E1081+1,C:C,0)+10),0))</f>
        <v>42717</v>
      </c>
      <c r="G1081" s="13">
        <f>INDEX(C:C,MATCH(F1081,C:C,0)+MATCH(1,INDEX(A:A,MATCH(F1081+1,C:C,0)):INDEX(A:A,MATCH(F1081+1,C:C,0)+10),0))</f>
        <v>42718</v>
      </c>
    </row>
    <row r="1082" spans="1:7" x14ac:dyDescent="0.25">
      <c r="A1082" s="175">
        <v>0</v>
      </c>
      <c r="B1082" s="175">
        <v>20161210</v>
      </c>
      <c r="C1082" s="176">
        <v>42714</v>
      </c>
      <c r="D1082" s="13">
        <f>INDEX(C:C,ROW(A1081)+MATCH(1,INDEX(A:A,ROW(A1082)):INDEX(A:A,ROW(A1082)+10),0))</f>
        <v>42716</v>
      </c>
      <c r="E1082" s="13">
        <f>INDEX(C:C,MATCH(D1082,C:C,0)+MATCH(1,INDEX(A:A,MATCH(D1082+1,C:C,0)):INDEX(A:A,MATCH(D1082+1,C:C,0)+10),0))</f>
        <v>42717</v>
      </c>
      <c r="F1082" s="13">
        <f>INDEX(C:C,MATCH(E1082,C:C,0)+MATCH(1,INDEX(A:A,MATCH(E1082+1,C:C,0)):INDEX(A:A,MATCH(E1082+1,C:C,0)+10),0))</f>
        <v>42718</v>
      </c>
      <c r="G1082" s="13">
        <f>INDEX(C:C,MATCH(F1082,C:C,0)+MATCH(1,INDEX(A:A,MATCH(F1082+1,C:C,0)):INDEX(A:A,MATCH(F1082+1,C:C,0)+10),0))</f>
        <v>42719</v>
      </c>
    </row>
    <row r="1083" spans="1:7" x14ac:dyDescent="0.25">
      <c r="A1083" s="175">
        <v>0</v>
      </c>
      <c r="B1083" s="175">
        <v>20161211</v>
      </c>
      <c r="C1083" s="176">
        <v>42715</v>
      </c>
      <c r="D1083" s="13">
        <f>INDEX(C:C,ROW(A1082)+MATCH(1,INDEX(A:A,ROW(A1083)):INDEX(A:A,ROW(A1083)+10),0))</f>
        <v>42716</v>
      </c>
      <c r="E1083" s="13">
        <f>INDEX(C:C,MATCH(D1083,C:C,0)+MATCH(1,INDEX(A:A,MATCH(D1083+1,C:C,0)):INDEX(A:A,MATCH(D1083+1,C:C,0)+10),0))</f>
        <v>42717</v>
      </c>
      <c r="F1083" s="13">
        <f>INDEX(C:C,MATCH(E1083,C:C,0)+MATCH(1,INDEX(A:A,MATCH(E1083+1,C:C,0)):INDEX(A:A,MATCH(E1083+1,C:C,0)+10),0))</f>
        <v>42718</v>
      </c>
      <c r="G1083" s="13">
        <f>INDEX(C:C,MATCH(F1083,C:C,0)+MATCH(1,INDEX(A:A,MATCH(F1083+1,C:C,0)):INDEX(A:A,MATCH(F1083+1,C:C,0)+10),0))</f>
        <v>42719</v>
      </c>
    </row>
    <row r="1084" spans="1:7" x14ac:dyDescent="0.25">
      <c r="A1084" s="175">
        <v>1</v>
      </c>
      <c r="B1084" s="175">
        <v>20161212</v>
      </c>
      <c r="C1084" s="176">
        <v>42716</v>
      </c>
      <c r="D1084" s="13">
        <f>INDEX(C:C,ROW(A1083)+MATCH(1,INDEX(A:A,ROW(A1084)):INDEX(A:A,ROW(A1084)+10),0))</f>
        <v>42716</v>
      </c>
      <c r="E1084" s="13">
        <f>INDEX(C:C,MATCH(D1084,C:C,0)+MATCH(1,INDEX(A:A,MATCH(D1084+1,C:C,0)):INDEX(A:A,MATCH(D1084+1,C:C,0)+10),0))</f>
        <v>42717</v>
      </c>
      <c r="F1084" s="13">
        <f>INDEX(C:C,MATCH(E1084,C:C,0)+MATCH(1,INDEX(A:A,MATCH(E1084+1,C:C,0)):INDEX(A:A,MATCH(E1084+1,C:C,0)+10),0))</f>
        <v>42718</v>
      </c>
      <c r="G1084" s="13">
        <f>INDEX(C:C,MATCH(F1084,C:C,0)+MATCH(1,INDEX(A:A,MATCH(F1084+1,C:C,0)):INDEX(A:A,MATCH(F1084+1,C:C,0)+10),0))</f>
        <v>42719</v>
      </c>
    </row>
    <row r="1085" spans="1:7" x14ac:dyDescent="0.25">
      <c r="A1085" s="175">
        <v>1</v>
      </c>
      <c r="B1085" s="175">
        <v>20161213</v>
      </c>
      <c r="C1085" s="176">
        <v>42717</v>
      </c>
      <c r="D1085" s="13">
        <f>INDEX(C:C,ROW(A1084)+MATCH(1,INDEX(A:A,ROW(A1085)):INDEX(A:A,ROW(A1085)+10),0))</f>
        <v>42717</v>
      </c>
      <c r="E1085" s="13">
        <f>INDEX(C:C,MATCH(D1085,C:C,0)+MATCH(1,INDEX(A:A,MATCH(D1085+1,C:C,0)):INDEX(A:A,MATCH(D1085+1,C:C,0)+10),0))</f>
        <v>42718</v>
      </c>
      <c r="F1085" s="13">
        <f>INDEX(C:C,MATCH(E1085,C:C,0)+MATCH(1,INDEX(A:A,MATCH(E1085+1,C:C,0)):INDEX(A:A,MATCH(E1085+1,C:C,0)+10),0))</f>
        <v>42719</v>
      </c>
      <c r="G1085" s="13">
        <f>INDEX(C:C,MATCH(F1085,C:C,0)+MATCH(1,INDEX(A:A,MATCH(F1085+1,C:C,0)):INDEX(A:A,MATCH(F1085+1,C:C,0)+10),0))</f>
        <v>42720</v>
      </c>
    </row>
    <row r="1086" spans="1:7" x14ac:dyDescent="0.25">
      <c r="A1086" s="175">
        <v>1</v>
      </c>
      <c r="B1086" s="175">
        <v>20161214</v>
      </c>
      <c r="C1086" s="176">
        <v>42718</v>
      </c>
      <c r="D1086" s="13">
        <f>INDEX(C:C,ROW(A1085)+MATCH(1,INDEX(A:A,ROW(A1086)):INDEX(A:A,ROW(A1086)+10),0))</f>
        <v>42718</v>
      </c>
      <c r="E1086" s="13">
        <f>INDEX(C:C,MATCH(D1086,C:C,0)+MATCH(1,INDEX(A:A,MATCH(D1086+1,C:C,0)):INDEX(A:A,MATCH(D1086+1,C:C,0)+10),0))</f>
        <v>42719</v>
      </c>
      <c r="F1086" s="13">
        <f>INDEX(C:C,MATCH(E1086,C:C,0)+MATCH(1,INDEX(A:A,MATCH(E1086+1,C:C,0)):INDEX(A:A,MATCH(E1086+1,C:C,0)+10),0))</f>
        <v>42720</v>
      </c>
      <c r="G1086" s="13">
        <f>INDEX(C:C,MATCH(F1086,C:C,0)+MATCH(1,INDEX(A:A,MATCH(F1086+1,C:C,0)):INDEX(A:A,MATCH(F1086+1,C:C,0)+10),0))</f>
        <v>42723</v>
      </c>
    </row>
    <row r="1087" spans="1:7" x14ac:dyDescent="0.25">
      <c r="A1087" s="175">
        <v>1</v>
      </c>
      <c r="B1087" s="175">
        <v>20161215</v>
      </c>
      <c r="C1087" s="176">
        <v>42719</v>
      </c>
      <c r="D1087" s="13">
        <f>INDEX(C:C,ROW(A1086)+MATCH(1,INDEX(A:A,ROW(A1087)):INDEX(A:A,ROW(A1087)+10),0))</f>
        <v>42719</v>
      </c>
      <c r="E1087" s="13">
        <f>INDEX(C:C,MATCH(D1087,C:C,0)+MATCH(1,INDEX(A:A,MATCH(D1087+1,C:C,0)):INDEX(A:A,MATCH(D1087+1,C:C,0)+10),0))</f>
        <v>42720</v>
      </c>
      <c r="F1087" s="13">
        <f>INDEX(C:C,MATCH(E1087,C:C,0)+MATCH(1,INDEX(A:A,MATCH(E1087+1,C:C,0)):INDEX(A:A,MATCH(E1087+1,C:C,0)+10),0))</f>
        <v>42723</v>
      </c>
      <c r="G1087" s="13">
        <f>INDEX(C:C,MATCH(F1087,C:C,0)+MATCH(1,INDEX(A:A,MATCH(F1087+1,C:C,0)):INDEX(A:A,MATCH(F1087+1,C:C,0)+10),0))</f>
        <v>42724</v>
      </c>
    </row>
    <row r="1088" spans="1:7" x14ac:dyDescent="0.25">
      <c r="A1088" s="175">
        <v>1</v>
      </c>
      <c r="B1088" s="175">
        <v>20161216</v>
      </c>
      <c r="C1088" s="176">
        <v>42720</v>
      </c>
      <c r="D1088" s="13">
        <f>INDEX(C:C,ROW(A1087)+MATCH(1,INDEX(A:A,ROW(A1088)):INDEX(A:A,ROW(A1088)+10),0))</f>
        <v>42720</v>
      </c>
      <c r="E1088" s="13">
        <f>INDEX(C:C,MATCH(D1088,C:C,0)+MATCH(1,INDEX(A:A,MATCH(D1088+1,C:C,0)):INDEX(A:A,MATCH(D1088+1,C:C,0)+10),0))</f>
        <v>42723</v>
      </c>
      <c r="F1088" s="13">
        <f>INDEX(C:C,MATCH(E1088,C:C,0)+MATCH(1,INDEX(A:A,MATCH(E1088+1,C:C,0)):INDEX(A:A,MATCH(E1088+1,C:C,0)+10),0))</f>
        <v>42724</v>
      </c>
      <c r="G1088" s="13">
        <f>INDEX(C:C,MATCH(F1088,C:C,0)+MATCH(1,INDEX(A:A,MATCH(F1088+1,C:C,0)):INDEX(A:A,MATCH(F1088+1,C:C,0)+10),0))</f>
        <v>42725</v>
      </c>
    </row>
    <row r="1089" spans="1:7" x14ac:dyDescent="0.25">
      <c r="A1089" s="175">
        <v>0</v>
      </c>
      <c r="B1089" s="175">
        <v>20161217</v>
      </c>
      <c r="C1089" s="176">
        <v>42721</v>
      </c>
      <c r="D1089" s="13">
        <f>INDEX(C:C,ROW(A1088)+MATCH(1,INDEX(A:A,ROW(A1089)):INDEX(A:A,ROW(A1089)+10),0))</f>
        <v>42723</v>
      </c>
      <c r="E1089" s="13">
        <f>INDEX(C:C,MATCH(D1089,C:C,0)+MATCH(1,INDEX(A:A,MATCH(D1089+1,C:C,0)):INDEX(A:A,MATCH(D1089+1,C:C,0)+10),0))</f>
        <v>42724</v>
      </c>
      <c r="F1089" s="13">
        <f>INDEX(C:C,MATCH(E1089,C:C,0)+MATCH(1,INDEX(A:A,MATCH(E1089+1,C:C,0)):INDEX(A:A,MATCH(E1089+1,C:C,0)+10),0))</f>
        <v>42725</v>
      </c>
      <c r="G1089" s="13">
        <f>INDEX(C:C,MATCH(F1089,C:C,0)+MATCH(1,INDEX(A:A,MATCH(F1089+1,C:C,0)):INDEX(A:A,MATCH(F1089+1,C:C,0)+10),0))</f>
        <v>42726</v>
      </c>
    </row>
    <row r="1090" spans="1:7" x14ac:dyDescent="0.25">
      <c r="A1090" s="175">
        <v>0</v>
      </c>
      <c r="B1090" s="175">
        <v>20161218</v>
      </c>
      <c r="C1090" s="176">
        <v>42722</v>
      </c>
      <c r="D1090" s="13">
        <f>INDEX(C:C,ROW(A1089)+MATCH(1,INDEX(A:A,ROW(A1090)):INDEX(A:A,ROW(A1090)+10),0))</f>
        <v>42723</v>
      </c>
      <c r="E1090" s="13">
        <f>INDEX(C:C,MATCH(D1090,C:C,0)+MATCH(1,INDEX(A:A,MATCH(D1090+1,C:C,0)):INDEX(A:A,MATCH(D1090+1,C:C,0)+10),0))</f>
        <v>42724</v>
      </c>
      <c r="F1090" s="13">
        <f>INDEX(C:C,MATCH(E1090,C:C,0)+MATCH(1,INDEX(A:A,MATCH(E1090+1,C:C,0)):INDEX(A:A,MATCH(E1090+1,C:C,0)+10),0))</f>
        <v>42725</v>
      </c>
      <c r="G1090" s="13">
        <f>INDEX(C:C,MATCH(F1090,C:C,0)+MATCH(1,INDEX(A:A,MATCH(F1090+1,C:C,0)):INDEX(A:A,MATCH(F1090+1,C:C,0)+10),0))</f>
        <v>42726</v>
      </c>
    </row>
    <row r="1091" spans="1:7" x14ac:dyDescent="0.25">
      <c r="A1091" s="175">
        <v>1</v>
      </c>
      <c r="B1091" s="175">
        <v>20161219</v>
      </c>
      <c r="C1091" s="176">
        <v>42723</v>
      </c>
      <c r="D1091" s="13">
        <f>INDEX(C:C,ROW(A1090)+MATCH(1,INDEX(A:A,ROW(A1091)):INDEX(A:A,ROW(A1091)+10),0))</f>
        <v>42723</v>
      </c>
      <c r="E1091" s="13">
        <f>INDEX(C:C,MATCH(D1091,C:C,0)+MATCH(1,INDEX(A:A,MATCH(D1091+1,C:C,0)):INDEX(A:A,MATCH(D1091+1,C:C,0)+10),0))</f>
        <v>42724</v>
      </c>
      <c r="F1091" s="13">
        <f>INDEX(C:C,MATCH(E1091,C:C,0)+MATCH(1,INDEX(A:A,MATCH(E1091+1,C:C,0)):INDEX(A:A,MATCH(E1091+1,C:C,0)+10),0))</f>
        <v>42725</v>
      </c>
      <c r="G1091" s="13">
        <f>INDEX(C:C,MATCH(F1091,C:C,0)+MATCH(1,INDEX(A:A,MATCH(F1091+1,C:C,0)):INDEX(A:A,MATCH(F1091+1,C:C,0)+10),0))</f>
        <v>42726</v>
      </c>
    </row>
    <row r="1092" spans="1:7" x14ac:dyDescent="0.25">
      <c r="A1092" s="175">
        <v>1</v>
      </c>
      <c r="B1092" s="175">
        <v>20161220</v>
      </c>
      <c r="C1092" s="176">
        <v>42724</v>
      </c>
      <c r="D1092" s="13">
        <f>INDEX(C:C,ROW(A1091)+MATCH(1,INDEX(A:A,ROW(A1092)):INDEX(A:A,ROW(A1092)+10),0))</f>
        <v>42724</v>
      </c>
      <c r="E1092" s="13">
        <f>INDEX(C:C,MATCH(D1092,C:C,0)+MATCH(1,INDEX(A:A,MATCH(D1092+1,C:C,0)):INDEX(A:A,MATCH(D1092+1,C:C,0)+10),0))</f>
        <v>42725</v>
      </c>
      <c r="F1092" s="13">
        <f>INDEX(C:C,MATCH(E1092,C:C,0)+MATCH(1,INDEX(A:A,MATCH(E1092+1,C:C,0)):INDEX(A:A,MATCH(E1092+1,C:C,0)+10),0))</f>
        <v>42726</v>
      </c>
      <c r="G1092" s="13">
        <f>INDEX(C:C,MATCH(F1092,C:C,0)+MATCH(1,INDEX(A:A,MATCH(F1092+1,C:C,0)):INDEX(A:A,MATCH(F1092+1,C:C,0)+10),0))</f>
        <v>42727</v>
      </c>
    </row>
    <row r="1093" spans="1:7" x14ac:dyDescent="0.25">
      <c r="A1093" s="175">
        <v>1</v>
      </c>
      <c r="B1093" s="175">
        <v>20161221</v>
      </c>
      <c r="C1093" s="176">
        <v>42725</v>
      </c>
      <c r="D1093" s="13">
        <f>INDEX(C:C,ROW(A1092)+MATCH(1,INDEX(A:A,ROW(A1093)):INDEX(A:A,ROW(A1093)+10),0))</f>
        <v>42725</v>
      </c>
      <c r="E1093" s="13">
        <f>INDEX(C:C,MATCH(D1093,C:C,0)+MATCH(1,INDEX(A:A,MATCH(D1093+1,C:C,0)):INDEX(A:A,MATCH(D1093+1,C:C,0)+10),0))</f>
        <v>42726</v>
      </c>
      <c r="F1093" s="13">
        <f>INDEX(C:C,MATCH(E1093,C:C,0)+MATCH(1,INDEX(A:A,MATCH(E1093+1,C:C,0)):INDEX(A:A,MATCH(E1093+1,C:C,0)+10),0))</f>
        <v>42727</v>
      </c>
      <c r="G1093" s="13">
        <f>INDEX(C:C,MATCH(F1093,C:C,0)+MATCH(1,INDEX(A:A,MATCH(F1093+1,C:C,0)):INDEX(A:A,MATCH(F1093+1,C:C,0)+10),0))</f>
        <v>42731</v>
      </c>
    </row>
    <row r="1094" spans="1:7" x14ac:dyDescent="0.25">
      <c r="A1094" s="175">
        <v>1</v>
      </c>
      <c r="B1094" s="175">
        <v>20161222</v>
      </c>
      <c r="C1094" s="176">
        <v>42726</v>
      </c>
      <c r="D1094" s="13">
        <f>INDEX(C:C,ROW(A1093)+MATCH(1,INDEX(A:A,ROW(A1094)):INDEX(A:A,ROW(A1094)+10),0))</f>
        <v>42726</v>
      </c>
      <c r="E1094" s="13">
        <f>INDEX(C:C,MATCH(D1094,C:C,0)+MATCH(1,INDEX(A:A,MATCH(D1094+1,C:C,0)):INDEX(A:A,MATCH(D1094+1,C:C,0)+10),0))</f>
        <v>42727</v>
      </c>
      <c r="F1094" s="13">
        <f>INDEX(C:C,MATCH(E1094,C:C,0)+MATCH(1,INDEX(A:A,MATCH(E1094+1,C:C,0)):INDEX(A:A,MATCH(E1094+1,C:C,0)+10),0))</f>
        <v>42731</v>
      </c>
      <c r="G1094" s="13">
        <f>INDEX(C:C,MATCH(F1094,C:C,0)+MATCH(1,INDEX(A:A,MATCH(F1094+1,C:C,0)):INDEX(A:A,MATCH(F1094+1,C:C,0)+10),0))</f>
        <v>42732</v>
      </c>
    </row>
    <row r="1095" spans="1:7" x14ac:dyDescent="0.25">
      <c r="A1095" s="175">
        <v>1</v>
      </c>
      <c r="B1095" s="175">
        <v>20161223</v>
      </c>
      <c r="C1095" s="176">
        <v>42727</v>
      </c>
      <c r="D1095" s="13">
        <f>INDEX(C:C,ROW(A1094)+MATCH(1,INDEX(A:A,ROW(A1095)):INDEX(A:A,ROW(A1095)+10),0))</f>
        <v>42727</v>
      </c>
      <c r="E1095" s="13">
        <f>INDEX(C:C,MATCH(D1095,C:C,0)+MATCH(1,INDEX(A:A,MATCH(D1095+1,C:C,0)):INDEX(A:A,MATCH(D1095+1,C:C,0)+10),0))</f>
        <v>42731</v>
      </c>
      <c r="F1095" s="13">
        <f>INDEX(C:C,MATCH(E1095,C:C,0)+MATCH(1,INDEX(A:A,MATCH(E1095+1,C:C,0)):INDEX(A:A,MATCH(E1095+1,C:C,0)+10),0))</f>
        <v>42732</v>
      </c>
      <c r="G1095" s="13">
        <f>INDEX(C:C,MATCH(F1095,C:C,0)+MATCH(1,INDEX(A:A,MATCH(F1095+1,C:C,0)):INDEX(A:A,MATCH(F1095+1,C:C,0)+10),0))</f>
        <v>42733</v>
      </c>
    </row>
    <row r="1096" spans="1:7" x14ac:dyDescent="0.25">
      <c r="A1096" s="175">
        <v>0</v>
      </c>
      <c r="B1096" s="175">
        <v>20161224</v>
      </c>
      <c r="C1096" s="176">
        <v>42728</v>
      </c>
      <c r="D1096" s="13">
        <f>INDEX(C:C,ROW(A1095)+MATCH(1,INDEX(A:A,ROW(A1096)):INDEX(A:A,ROW(A1096)+10),0))</f>
        <v>42731</v>
      </c>
      <c r="E1096" s="13">
        <f>INDEX(C:C,MATCH(D1096,C:C,0)+MATCH(1,INDEX(A:A,MATCH(D1096+1,C:C,0)):INDEX(A:A,MATCH(D1096+1,C:C,0)+10),0))</f>
        <v>42732</v>
      </c>
      <c r="F1096" s="13">
        <f>INDEX(C:C,MATCH(E1096,C:C,0)+MATCH(1,INDEX(A:A,MATCH(E1096+1,C:C,0)):INDEX(A:A,MATCH(E1096+1,C:C,0)+10),0))</f>
        <v>42733</v>
      </c>
      <c r="G1096" s="13">
        <f>INDEX(C:C,MATCH(F1096,C:C,0)+MATCH(1,INDEX(A:A,MATCH(F1096+1,C:C,0)):INDEX(A:A,MATCH(F1096+1,C:C,0)+10),0))</f>
        <v>42734</v>
      </c>
    </row>
    <row r="1097" spans="1:7" x14ac:dyDescent="0.25">
      <c r="A1097" s="175">
        <v>0</v>
      </c>
      <c r="B1097" s="175">
        <v>20161225</v>
      </c>
      <c r="C1097" s="176">
        <v>42729</v>
      </c>
      <c r="D1097" s="13">
        <f>INDEX(C:C,ROW(A1096)+MATCH(1,INDEX(A:A,ROW(A1097)):INDEX(A:A,ROW(A1097)+10),0))</f>
        <v>42731</v>
      </c>
      <c r="E1097" s="13">
        <f>INDEX(C:C,MATCH(D1097,C:C,0)+MATCH(1,INDEX(A:A,MATCH(D1097+1,C:C,0)):INDEX(A:A,MATCH(D1097+1,C:C,0)+10),0))</f>
        <v>42732</v>
      </c>
      <c r="F1097" s="13">
        <f>INDEX(C:C,MATCH(E1097,C:C,0)+MATCH(1,INDEX(A:A,MATCH(E1097+1,C:C,0)):INDEX(A:A,MATCH(E1097+1,C:C,0)+10),0))</f>
        <v>42733</v>
      </c>
      <c r="G1097" s="13">
        <f>INDEX(C:C,MATCH(F1097,C:C,0)+MATCH(1,INDEX(A:A,MATCH(F1097+1,C:C,0)):INDEX(A:A,MATCH(F1097+1,C:C,0)+10),0))</f>
        <v>42734</v>
      </c>
    </row>
    <row r="1098" spans="1:7" x14ac:dyDescent="0.25">
      <c r="A1098" s="175">
        <v>0</v>
      </c>
      <c r="B1098" s="175">
        <v>20161226</v>
      </c>
      <c r="C1098" s="176">
        <v>42730</v>
      </c>
      <c r="D1098" s="13">
        <f>INDEX(C:C,ROW(A1097)+MATCH(1,INDEX(A:A,ROW(A1098)):INDEX(A:A,ROW(A1098)+10),0))</f>
        <v>42731</v>
      </c>
      <c r="E1098" s="13">
        <f>INDEX(C:C,MATCH(D1098,C:C,0)+MATCH(1,INDEX(A:A,MATCH(D1098+1,C:C,0)):INDEX(A:A,MATCH(D1098+1,C:C,0)+10),0))</f>
        <v>42732</v>
      </c>
      <c r="F1098" s="13">
        <f>INDEX(C:C,MATCH(E1098,C:C,0)+MATCH(1,INDEX(A:A,MATCH(E1098+1,C:C,0)):INDEX(A:A,MATCH(E1098+1,C:C,0)+10),0))</f>
        <v>42733</v>
      </c>
      <c r="G1098" s="13">
        <f>INDEX(C:C,MATCH(F1098,C:C,0)+MATCH(1,INDEX(A:A,MATCH(F1098+1,C:C,0)):INDEX(A:A,MATCH(F1098+1,C:C,0)+10),0))</f>
        <v>42734</v>
      </c>
    </row>
    <row r="1099" spans="1:7" x14ac:dyDescent="0.25">
      <c r="A1099" s="175">
        <v>1</v>
      </c>
      <c r="B1099" s="175">
        <v>20161227</v>
      </c>
      <c r="C1099" s="176">
        <v>42731</v>
      </c>
      <c r="D1099" s="13">
        <f>INDEX(C:C,ROW(A1098)+MATCH(1,INDEX(A:A,ROW(A1099)):INDEX(A:A,ROW(A1099)+10),0))</f>
        <v>42731</v>
      </c>
      <c r="E1099" s="13">
        <f>INDEX(C:C,MATCH(D1099,C:C,0)+MATCH(1,INDEX(A:A,MATCH(D1099+1,C:C,0)):INDEX(A:A,MATCH(D1099+1,C:C,0)+10),0))</f>
        <v>42732</v>
      </c>
      <c r="F1099" s="13">
        <f>INDEX(C:C,MATCH(E1099,C:C,0)+MATCH(1,INDEX(A:A,MATCH(E1099+1,C:C,0)):INDEX(A:A,MATCH(E1099+1,C:C,0)+10),0))</f>
        <v>42733</v>
      </c>
      <c r="G1099" s="13">
        <f>INDEX(C:C,MATCH(F1099,C:C,0)+MATCH(1,INDEX(A:A,MATCH(F1099+1,C:C,0)):INDEX(A:A,MATCH(F1099+1,C:C,0)+10),0))</f>
        <v>42734</v>
      </c>
    </row>
    <row r="1100" spans="1:7" x14ac:dyDescent="0.25">
      <c r="A1100" s="175">
        <v>1</v>
      </c>
      <c r="B1100" s="175">
        <v>20161228</v>
      </c>
      <c r="C1100" s="176">
        <v>42732</v>
      </c>
      <c r="D1100" s="13">
        <f>INDEX(C:C,ROW(A1099)+MATCH(1,INDEX(A:A,ROW(A1100)):INDEX(A:A,ROW(A1100)+10),0))</f>
        <v>42732</v>
      </c>
      <c r="E1100" s="13">
        <f>INDEX(C:C,MATCH(D1100,C:C,0)+MATCH(1,INDEX(A:A,MATCH(D1100+1,C:C,0)):INDEX(A:A,MATCH(D1100+1,C:C,0)+10),0))</f>
        <v>42733</v>
      </c>
      <c r="F1100" s="13">
        <f>INDEX(C:C,MATCH(E1100,C:C,0)+MATCH(1,INDEX(A:A,MATCH(E1100+1,C:C,0)):INDEX(A:A,MATCH(E1100+1,C:C,0)+10),0))</f>
        <v>42734</v>
      </c>
      <c r="G1100" s="13" t="e">
        <f>INDEX(C:C,MATCH(F1100,C:C,0)+MATCH(1,INDEX(A:A,MATCH(F1100+1,C:C,0)):INDEX(A:A,MATCH(F1100+1,C:C,0)+10),0))</f>
        <v>#N/A</v>
      </c>
    </row>
    <row r="1101" spans="1:7" x14ac:dyDescent="0.25">
      <c r="A1101" s="175">
        <v>1</v>
      </c>
      <c r="B1101" s="175">
        <v>20161229</v>
      </c>
      <c r="C1101" s="176">
        <v>42733</v>
      </c>
      <c r="D1101" s="13">
        <f>INDEX(C:C,ROW(A1100)+MATCH(1,INDEX(A:A,ROW(A1101)):INDEX(A:A,ROW(A1101)+10),0))</f>
        <v>42733</v>
      </c>
      <c r="E1101" s="13">
        <f>INDEX(C:C,MATCH(D1101,C:C,0)+MATCH(1,INDEX(A:A,MATCH(D1101+1,C:C,0)):INDEX(A:A,MATCH(D1101+1,C:C,0)+10),0))</f>
        <v>42734</v>
      </c>
      <c r="F1101" s="13" t="e">
        <f>INDEX(C:C,MATCH(E1101,C:C,0)+MATCH(1,INDEX(A:A,MATCH(E1101+1,C:C,0)):INDEX(A:A,MATCH(E1101+1,C:C,0)+10),0))</f>
        <v>#N/A</v>
      </c>
      <c r="G1101" s="13" t="e">
        <f>INDEX(C:C,MATCH(F1101,C:C,0)+MATCH(1,INDEX(A:A,MATCH(F1101+1,C:C,0)):INDEX(A:A,MATCH(F1101+1,C:C,0)+10),0))</f>
        <v>#N/A</v>
      </c>
    </row>
    <row r="1102" spans="1:7" x14ac:dyDescent="0.25">
      <c r="A1102" s="175">
        <v>1</v>
      </c>
      <c r="B1102" s="175">
        <v>20161230</v>
      </c>
      <c r="C1102" s="176">
        <v>42734</v>
      </c>
      <c r="D1102" s="13">
        <f>INDEX(C:C,ROW(A1101)+MATCH(1,INDEX(A:A,ROW(A1102)):INDEX(A:A,ROW(A1102)+10),0))</f>
        <v>42734</v>
      </c>
      <c r="E1102" s="13" t="e">
        <f>INDEX(C:C,MATCH(D1102,C:C,0)+MATCH(1,INDEX(A:A,MATCH(D1102+1,C:C,0)):INDEX(A:A,MATCH(D1102+1,C:C,0)+10),0))</f>
        <v>#N/A</v>
      </c>
      <c r="F1102" s="13" t="e">
        <f>INDEX(C:C,MATCH(E1102,C:C,0)+MATCH(1,INDEX(A:A,MATCH(E1102+1,C:C,0)):INDEX(A:A,MATCH(E1102+1,C:C,0)+10),0))</f>
        <v>#N/A</v>
      </c>
      <c r="G1102" s="13" t="e">
        <f>INDEX(C:C,MATCH(F1102,C:C,0)+MATCH(1,INDEX(A:A,MATCH(F1102+1,C:C,0)):INDEX(A:A,MATCH(F1102+1,C:C,0)+10),0))</f>
        <v>#N/A</v>
      </c>
    </row>
    <row r="1103" spans="1:7" x14ac:dyDescent="0.25">
      <c r="A1103" s="175">
        <v>0</v>
      </c>
      <c r="B1103" s="175">
        <v>20161231</v>
      </c>
      <c r="C1103" s="176">
        <v>42735</v>
      </c>
      <c r="D1103" s="13" t="e">
        <f>INDEX(C:C,ROW(A1102)+MATCH(1,INDEX(A:A,ROW(A1103)):INDEX(A:A,ROW(A1103)+10),0))</f>
        <v>#N/A</v>
      </c>
      <c r="E1103" s="13" t="e">
        <f>INDEX(C:C,MATCH(D1103,C:C,0)+MATCH(1,INDEX(A:A,MATCH(D1103+1,C:C,0)):INDEX(A:A,MATCH(D1103+1,C:C,0)+10),0))</f>
        <v>#N/A</v>
      </c>
      <c r="F1103" s="13" t="e">
        <f>INDEX(C:C,MATCH(E1103,C:C,0)+MATCH(1,INDEX(A:A,MATCH(E1103+1,C:C,0)):INDEX(A:A,MATCH(E1103+1,C:C,0)+10),0))</f>
        <v>#N/A</v>
      </c>
      <c r="G1103" s="13" t="e">
        <f>INDEX(C:C,MATCH(F1103,C:C,0)+MATCH(1,INDEX(A:A,MATCH(F1103+1,C:C,0)):INDEX(A:A,MATCH(F1103+1,C:C,0)+10),0))</f>
        <v>#N/A</v>
      </c>
    </row>
    <row r="1104" spans="1:7" x14ac:dyDescent="0.25">
      <c r="D1104" s="13"/>
      <c r="E1104" s="13"/>
      <c r="F1104" s="13"/>
    </row>
    <row r="1105" spans="4:6" x14ac:dyDescent="0.25">
      <c r="D1105" s="13"/>
      <c r="E1105" s="13"/>
      <c r="F1105" s="13"/>
    </row>
    <row r="1106" spans="4:6" x14ac:dyDescent="0.25">
      <c r="D1106" s="13"/>
      <c r="E1106" s="13"/>
      <c r="F1106" s="13"/>
    </row>
    <row r="1107" spans="4:6" x14ac:dyDescent="0.25">
      <c r="D1107" s="13"/>
      <c r="E1107" s="13"/>
      <c r="F1107" s="13"/>
    </row>
    <row r="1108" spans="4:6" x14ac:dyDescent="0.25">
      <c r="D1108" s="13"/>
      <c r="E1108" s="13"/>
      <c r="F1108" s="13"/>
    </row>
    <row r="1109" spans="4:6" x14ac:dyDescent="0.25">
      <c r="D1109" s="13"/>
      <c r="E1109" s="13"/>
      <c r="F1109" s="13"/>
    </row>
    <row r="1110" spans="4:6" x14ac:dyDescent="0.25">
      <c r="D1110" s="13"/>
      <c r="E1110" s="13"/>
      <c r="F1110" s="13"/>
    </row>
    <row r="1111" spans="4:6" x14ac:dyDescent="0.25">
      <c r="D1111" s="13"/>
      <c r="E1111" s="13"/>
      <c r="F1111" s="13"/>
    </row>
    <row r="1112" spans="4:6" x14ac:dyDescent="0.25">
      <c r="D1112" s="13"/>
      <c r="E1112" s="13"/>
      <c r="F1112" s="13"/>
    </row>
    <row r="1113" spans="4:6" x14ac:dyDescent="0.25">
      <c r="D1113" s="13"/>
      <c r="E1113" s="13"/>
      <c r="F1113" s="13"/>
    </row>
    <row r="1114" spans="4:6" x14ac:dyDescent="0.25">
      <c r="D1114" s="13"/>
      <c r="E1114" s="13"/>
      <c r="F1114" s="13"/>
    </row>
    <row r="1115" spans="4:6" x14ac:dyDescent="0.25">
      <c r="D1115" s="13"/>
      <c r="E1115" s="13"/>
      <c r="F1115" s="13"/>
    </row>
    <row r="1116" spans="4:6" x14ac:dyDescent="0.25">
      <c r="D1116" s="13"/>
      <c r="E1116" s="13"/>
      <c r="F1116" s="13"/>
    </row>
    <row r="1117" spans="4:6" x14ac:dyDescent="0.25">
      <c r="D1117" s="13"/>
      <c r="E1117" s="13"/>
      <c r="F1117" s="13"/>
    </row>
    <row r="1118" spans="4:6" x14ac:dyDescent="0.25">
      <c r="D1118" s="13"/>
      <c r="E1118" s="13"/>
      <c r="F1118" s="13"/>
    </row>
    <row r="1119" spans="4:6" x14ac:dyDescent="0.25">
      <c r="D1119" s="13"/>
      <c r="E1119" s="13"/>
      <c r="F1119" s="13"/>
    </row>
    <row r="1120" spans="4:6" x14ac:dyDescent="0.25">
      <c r="D1120" s="13"/>
      <c r="E1120" s="13"/>
      <c r="F1120" s="13"/>
    </row>
    <row r="1121" spans="4:6" x14ac:dyDescent="0.25">
      <c r="D1121" s="13"/>
      <c r="E1121" s="13"/>
      <c r="F1121" s="13"/>
    </row>
    <row r="1122" spans="4:6" x14ac:dyDescent="0.25">
      <c r="D1122" s="13"/>
      <c r="E1122" s="13"/>
      <c r="F1122" s="13"/>
    </row>
    <row r="1123" spans="4:6" x14ac:dyDescent="0.25">
      <c r="D1123" s="13"/>
      <c r="E1123" s="13"/>
      <c r="F1123" s="13"/>
    </row>
    <row r="1124" spans="4:6" x14ac:dyDescent="0.25">
      <c r="D1124" s="13"/>
      <c r="E1124" s="13"/>
      <c r="F1124" s="13"/>
    </row>
    <row r="1125" spans="4:6" x14ac:dyDescent="0.25">
      <c r="D1125" s="13"/>
      <c r="E1125" s="13"/>
      <c r="F1125" s="13"/>
    </row>
    <row r="1126" spans="4:6" x14ac:dyDescent="0.25">
      <c r="D1126" s="13"/>
      <c r="E1126" s="13"/>
      <c r="F1126" s="13"/>
    </row>
    <row r="1127" spans="4:6" x14ac:dyDescent="0.25">
      <c r="D1127" s="13"/>
      <c r="E1127" s="13"/>
      <c r="F1127" s="13"/>
    </row>
    <row r="1128" spans="4:6" x14ac:dyDescent="0.25">
      <c r="D1128" s="13"/>
      <c r="E1128" s="13"/>
      <c r="F1128" s="13"/>
    </row>
    <row r="1129" spans="4:6" x14ac:dyDescent="0.25">
      <c r="D1129" s="13"/>
      <c r="E1129" s="13"/>
      <c r="F1129" s="13"/>
    </row>
    <row r="1130" spans="4:6" x14ac:dyDescent="0.25">
      <c r="D1130" s="13"/>
      <c r="E1130" s="13"/>
      <c r="F1130" s="13"/>
    </row>
    <row r="1131" spans="4:6" x14ac:dyDescent="0.25">
      <c r="D1131" s="13"/>
      <c r="E1131" s="13"/>
      <c r="F1131" s="13"/>
    </row>
    <row r="1132" spans="4:6" x14ac:dyDescent="0.25">
      <c r="D1132" s="13"/>
      <c r="E1132" s="13"/>
      <c r="F1132" s="13"/>
    </row>
    <row r="1133" spans="4:6" x14ac:dyDescent="0.25">
      <c r="D1133" s="13"/>
      <c r="E1133" s="13"/>
      <c r="F1133" s="13"/>
    </row>
    <row r="1134" spans="4:6" x14ac:dyDescent="0.25">
      <c r="D1134" s="13"/>
      <c r="E1134" s="13"/>
      <c r="F1134" s="13"/>
    </row>
    <row r="1135" spans="4:6" x14ac:dyDescent="0.25">
      <c r="D1135" s="13"/>
      <c r="E1135" s="13"/>
      <c r="F1135" s="13"/>
    </row>
    <row r="1136" spans="4:6" x14ac:dyDescent="0.25">
      <c r="D1136" s="13"/>
      <c r="E1136" s="13"/>
      <c r="F1136" s="13"/>
    </row>
    <row r="1137" spans="4:6" x14ac:dyDescent="0.25">
      <c r="D1137" s="13"/>
      <c r="E1137" s="13"/>
      <c r="F1137" s="13"/>
    </row>
    <row r="1138" spans="4:6" x14ac:dyDescent="0.25">
      <c r="D1138" s="13"/>
      <c r="E1138" s="13"/>
      <c r="F1138" s="13"/>
    </row>
    <row r="1139" spans="4:6" x14ac:dyDescent="0.25">
      <c r="D1139" s="13"/>
      <c r="E1139" s="13"/>
      <c r="F1139" s="13"/>
    </row>
    <row r="1140" spans="4:6" x14ac:dyDescent="0.25">
      <c r="D1140" s="13"/>
      <c r="E1140" s="13"/>
      <c r="F1140" s="13"/>
    </row>
    <row r="1141" spans="4:6" x14ac:dyDescent="0.25">
      <c r="D1141" s="13"/>
      <c r="E1141" s="13"/>
      <c r="F1141" s="13"/>
    </row>
    <row r="1142" spans="4:6" x14ac:dyDescent="0.25">
      <c r="D1142" s="13"/>
      <c r="E1142" s="13"/>
      <c r="F1142" s="13"/>
    </row>
    <row r="1143" spans="4:6" x14ac:dyDescent="0.25">
      <c r="D1143" s="13"/>
      <c r="E1143" s="13"/>
      <c r="F1143" s="13"/>
    </row>
    <row r="1144" spans="4:6" x14ac:dyDescent="0.25">
      <c r="D1144" s="13"/>
      <c r="E1144" s="13"/>
      <c r="F1144" s="13"/>
    </row>
    <row r="1145" spans="4:6" x14ac:dyDescent="0.25">
      <c r="D1145" s="13"/>
      <c r="E1145" s="13"/>
      <c r="F1145" s="13"/>
    </row>
    <row r="1146" spans="4:6" x14ac:dyDescent="0.25">
      <c r="D1146" s="13"/>
      <c r="E1146" s="13"/>
      <c r="F1146" s="13"/>
    </row>
    <row r="1147" spans="4:6" x14ac:dyDescent="0.25">
      <c r="D1147" s="13"/>
      <c r="E1147" s="13"/>
      <c r="F1147" s="13"/>
    </row>
    <row r="1148" spans="4:6" x14ac:dyDescent="0.25">
      <c r="D1148" s="13"/>
      <c r="E1148" s="13"/>
      <c r="F1148" s="13"/>
    </row>
    <row r="1149" spans="4:6" x14ac:dyDescent="0.25">
      <c r="D1149" s="13"/>
      <c r="E1149" s="13"/>
      <c r="F1149" s="13"/>
    </row>
    <row r="1150" spans="4:6" x14ac:dyDescent="0.25">
      <c r="D1150" s="13"/>
      <c r="E1150" s="13"/>
      <c r="F1150" s="13"/>
    </row>
    <row r="1151" spans="4:6" x14ac:dyDescent="0.25">
      <c r="D1151" s="13"/>
      <c r="E1151" s="13"/>
      <c r="F1151" s="13"/>
    </row>
    <row r="1152" spans="4:6" x14ac:dyDescent="0.25">
      <c r="D1152" s="13"/>
      <c r="E1152" s="13"/>
      <c r="F1152" s="13"/>
    </row>
    <row r="1153" spans="4:6" x14ac:dyDescent="0.25">
      <c r="D1153" s="13"/>
      <c r="E1153" s="13"/>
      <c r="F1153" s="13"/>
    </row>
    <row r="1154" spans="4:6" x14ac:dyDescent="0.25">
      <c r="D1154" s="13"/>
      <c r="E1154" s="13"/>
      <c r="F1154" s="13"/>
    </row>
    <row r="1155" spans="4:6" x14ac:dyDescent="0.25">
      <c r="D1155" s="13"/>
      <c r="E1155" s="13"/>
      <c r="F1155" s="13"/>
    </row>
    <row r="1156" spans="4:6" x14ac:dyDescent="0.25">
      <c r="D1156" s="13"/>
      <c r="E1156" s="13"/>
      <c r="F1156" s="13"/>
    </row>
    <row r="1157" spans="4:6" x14ac:dyDescent="0.25">
      <c r="D1157" s="13"/>
      <c r="E1157" s="13"/>
      <c r="F1157" s="13"/>
    </row>
    <row r="1158" spans="4:6" x14ac:dyDescent="0.25">
      <c r="D1158" s="13"/>
      <c r="E1158" s="13"/>
      <c r="F1158" s="13"/>
    </row>
    <row r="1159" spans="4:6" x14ac:dyDescent="0.25">
      <c r="D1159" s="13"/>
      <c r="E1159" s="13"/>
      <c r="F1159" s="13"/>
    </row>
    <row r="1160" spans="4:6" x14ac:dyDescent="0.25">
      <c r="D1160" s="13"/>
      <c r="E1160" s="13"/>
      <c r="F1160" s="13"/>
    </row>
    <row r="1161" spans="4:6" x14ac:dyDescent="0.25">
      <c r="D1161" s="13"/>
      <c r="E1161" s="13"/>
      <c r="F1161" s="13"/>
    </row>
    <row r="1162" spans="4:6" x14ac:dyDescent="0.25">
      <c r="D1162" s="13"/>
      <c r="E1162" s="13"/>
      <c r="F1162" s="13"/>
    </row>
    <row r="1163" spans="4:6" x14ac:dyDescent="0.25">
      <c r="D1163" s="13"/>
      <c r="E1163" s="13"/>
      <c r="F1163" s="13"/>
    </row>
    <row r="1164" spans="4:6" x14ac:dyDescent="0.25">
      <c r="D1164" s="13"/>
      <c r="E1164" s="13"/>
      <c r="F1164" s="13"/>
    </row>
    <row r="1165" spans="4:6" x14ac:dyDescent="0.25">
      <c r="D1165" s="13"/>
      <c r="E1165" s="13"/>
      <c r="F1165" s="13"/>
    </row>
    <row r="1166" spans="4:6" x14ac:dyDescent="0.25">
      <c r="D1166" s="13"/>
      <c r="E1166" s="13"/>
      <c r="F1166" s="13"/>
    </row>
    <row r="1167" spans="4:6" x14ac:dyDescent="0.25">
      <c r="D1167" s="13"/>
      <c r="E1167" s="13"/>
      <c r="F1167" s="13"/>
    </row>
    <row r="1168" spans="4:6" x14ac:dyDescent="0.25">
      <c r="D1168" s="13"/>
      <c r="E1168" s="13"/>
      <c r="F1168" s="13"/>
    </row>
    <row r="1169" spans="4:6" x14ac:dyDescent="0.25">
      <c r="D1169" s="13"/>
      <c r="E1169" s="13"/>
      <c r="F1169" s="13"/>
    </row>
    <row r="1170" spans="4:6" x14ac:dyDescent="0.25">
      <c r="D1170" s="13"/>
      <c r="E1170" s="13"/>
      <c r="F1170" s="13"/>
    </row>
    <row r="1171" spans="4:6" x14ac:dyDescent="0.25">
      <c r="D1171" s="13"/>
      <c r="E1171" s="13"/>
      <c r="F1171" s="13"/>
    </row>
    <row r="1172" spans="4:6" x14ac:dyDescent="0.25">
      <c r="D1172" s="13"/>
      <c r="E1172" s="13"/>
      <c r="F1172" s="13"/>
    </row>
    <row r="1173" spans="4:6" x14ac:dyDescent="0.25">
      <c r="D1173" s="13"/>
      <c r="E1173" s="13"/>
      <c r="F1173" s="13"/>
    </row>
    <row r="1174" spans="4:6" x14ac:dyDescent="0.25">
      <c r="D1174" s="13"/>
      <c r="E1174" s="13"/>
      <c r="F1174" s="13"/>
    </row>
    <row r="1175" spans="4:6" x14ac:dyDescent="0.25">
      <c r="D1175" s="13"/>
      <c r="E1175" s="13"/>
      <c r="F1175" s="13"/>
    </row>
    <row r="1176" spans="4:6" x14ac:dyDescent="0.25">
      <c r="D1176" s="13"/>
      <c r="E1176" s="13"/>
      <c r="F1176" s="13"/>
    </row>
    <row r="1177" spans="4:6" x14ac:dyDescent="0.25">
      <c r="D1177" s="13"/>
      <c r="E1177" s="13"/>
      <c r="F1177" s="13"/>
    </row>
    <row r="1178" spans="4:6" x14ac:dyDescent="0.25">
      <c r="D1178" s="13"/>
      <c r="E1178" s="13"/>
      <c r="F1178" s="13"/>
    </row>
    <row r="1179" spans="4:6" x14ac:dyDescent="0.25">
      <c r="D1179" s="13"/>
      <c r="E1179" s="13"/>
      <c r="F1179" s="13"/>
    </row>
    <row r="1180" spans="4:6" x14ac:dyDescent="0.25">
      <c r="D1180" s="13"/>
      <c r="E1180" s="13"/>
      <c r="F1180" s="13"/>
    </row>
    <row r="1181" spans="4:6" x14ac:dyDescent="0.25">
      <c r="D1181" s="13"/>
      <c r="E1181" s="13"/>
      <c r="F1181" s="13"/>
    </row>
    <row r="1182" spans="4:6" x14ac:dyDescent="0.25">
      <c r="D1182" s="13"/>
      <c r="E1182" s="13"/>
      <c r="F1182" s="13"/>
    </row>
    <row r="1183" spans="4:6" x14ac:dyDescent="0.25">
      <c r="D1183" s="13"/>
      <c r="E1183" s="13"/>
      <c r="F1183" s="13"/>
    </row>
    <row r="1184" spans="4:6" x14ac:dyDescent="0.25">
      <c r="D1184" s="13"/>
      <c r="E1184" s="13"/>
      <c r="F1184" s="13"/>
    </row>
    <row r="1185" spans="4:6" x14ac:dyDescent="0.25">
      <c r="D1185" s="13"/>
      <c r="E1185" s="13"/>
      <c r="F1185" s="13"/>
    </row>
    <row r="1186" spans="4:6" x14ac:dyDescent="0.25">
      <c r="D1186" s="13"/>
      <c r="E1186" s="13"/>
      <c r="F1186" s="13"/>
    </row>
    <row r="1187" spans="4:6" x14ac:dyDescent="0.25">
      <c r="D1187" s="13"/>
      <c r="E1187" s="13"/>
      <c r="F1187" s="13"/>
    </row>
    <row r="1188" spans="4:6" x14ac:dyDescent="0.25">
      <c r="D1188" s="13"/>
      <c r="E1188" s="13"/>
      <c r="F1188" s="13"/>
    </row>
    <row r="1189" spans="4:6" x14ac:dyDescent="0.25">
      <c r="D1189" s="13"/>
      <c r="E1189" s="13"/>
      <c r="F1189" s="13"/>
    </row>
    <row r="1190" spans="4:6" x14ac:dyDescent="0.25">
      <c r="D1190" s="13"/>
      <c r="E1190" s="13"/>
      <c r="F1190" s="13"/>
    </row>
    <row r="1191" spans="4:6" x14ac:dyDescent="0.25">
      <c r="D1191" s="13"/>
      <c r="E1191" s="13"/>
      <c r="F1191" s="13"/>
    </row>
    <row r="1192" spans="4:6" x14ac:dyDescent="0.25">
      <c r="D1192" s="13"/>
      <c r="E1192" s="13"/>
      <c r="F1192" s="13"/>
    </row>
    <row r="1193" spans="4:6" x14ac:dyDescent="0.25">
      <c r="D1193" s="13"/>
      <c r="E1193" s="13"/>
      <c r="F1193" s="13"/>
    </row>
    <row r="1194" spans="4:6" x14ac:dyDescent="0.25">
      <c r="D1194" s="13"/>
      <c r="E1194" s="13"/>
      <c r="F1194" s="13"/>
    </row>
    <row r="1195" spans="4:6" x14ac:dyDescent="0.25">
      <c r="D1195" s="13"/>
      <c r="E1195" s="13"/>
      <c r="F1195" s="13"/>
    </row>
    <row r="1196" spans="4:6" x14ac:dyDescent="0.25">
      <c r="D1196" s="13"/>
      <c r="E1196" s="13"/>
      <c r="F1196" s="13"/>
    </row>
    <row r="1197" spans="4:6" x14ac:dyDescent="0.25">
      <c r="D1197" s="13"/>
      <c r="E1197" s="13"/>
      <c r="F1197" s="13"/>
    </row>
    <row r="1198" spans="4:6" x14ac:dyDescent="0.25">
      <c r="D1198" s="13"/>
      <c r="E1198" s="13"/>
      <c r="F1198" s="13"/>
    </row>
    <row r="1199" spans="4:6" x14ac:dyDescent="0.25">
      <c r="D1199" s="13"/>
      <c r="E1199" s="13"/>
      <c r="F1199" s="13"/>
    </row>
    <row r="1200" spans="4:6" x14ac:dyDescent="0.25">
      <c r="D1200" s="13"/>
      <c r="E1200" s="13"/>
      <c r="F1200" s="13"/>
    </row>
    <row r="1201" spans="4:6" x14ac:dyDescent="0.25">
      <c r="D1201" s="13"/>
      <c r="E1201" s="13"/>
      <c r="F1201" s="13"/>
    </row>
    <row r="1202" spans="4:6" x14ac:dyDescent="0.25">
      <c r="D1202" s="13"/>
      <c r="E1202" s="13"/>
      <c r="F1202" s="13"/>
    </row>
    <row r="1203" spans="4:6" x14ac:dyDescent="0.25">
      <c r="D1203" s="13"/>
      <c r="E1203" s="13"/>
      <c r="F1203" s="13"/>
    </row>
    <row r="1204" spans="4:6" x14ac:dyDescent="0.25">
      <c r="D1204" s="13"/>
      <c r="E1204" s="13"/>
      <c r="F1204" s="13"/>
    </row>
    <row r="1205" spans="4:6" x14ac:dyDescent="0.25">
      <c r="D1205" s="13"/>
      <c r="E1205" s="13"/>
      <c r="F1205" s="13"/>
    </row>
    <row r="1206" spans="4:6" x14ac:dyDescent="0.25">
      <c r="D1206" s="13"/>
      <c r="E1206" s="13"/>
      <c r="F1206" s="13"/>
    </row>
    <row r="1207" spans="4:6" x14ac:dyDescent="0.25">
      <c r="D1207" s="13"/>
      <c r="E1207" s="13"/>
      <c r="F1207" s="13"/>
    </row>
    <row r="1208" spans="4:6" x14ac:dyDescent="0.25">
      <c r="D1208" s="13"/>
      <c r="E1208" s="13"/>
      <c r="F1208" s="13"/>
    </row>
    <row r="1209" spans="4:6" x14ac:dyDescent="0.25">
      <c r="D1209" s="13"/>
      <c r="E1209" s="13"/>
      <c r="F1209" s="13"/>
    </row>
    <row r="1210" spans="4:6" x14ac:dyDescent="0.25">
      <c r="D1210" s="13"/>
      <c r="E1210" s="13"/>
      <c r="F1210" s="13"/>
    </row>
    <row r="1211" spans="4:6" x14ac:dyDescent="0.25">
      <c r="D1211" s="13"/>
      <c r="E1211" s="13"/>
      <c r="F1211" s="13"/>
    </row>
    <row r="1212" spans="4:6" x14ac:dyDescent="0.25">
      <c r="D1212" s="13"/>
      <c r="E1212" s="13"/>
      <c r="F1212" s="13"/>
    </row>
    <row r="1213" spans="4:6" x14ac:dyDescent="0.25">
      <c r="D1213" s="13"/>
      <c r="E1213" s="13"/>
      <c r="F1213" s="13"/>
    </row>
    <row r="1214" spans="4:6" x14ac:dyDescent="0.25">
      <c r="D1214" s="13"/>
      <c r="E1214" s="13"/>
      <c r="F1214" s="13"/>
    </row>
    <row r="1215" spans="4:6" x14ac:dyDescent="0.25">
      <c r="D1215" s="13"/>
      <c r="E1215" s="13"/>
      <c r="F1215" s="13"/>
    </row>
    <row r="1216" spans="4:6" x14ac:dyDescent="0.25">
      <c r="D1216" s="13"/>
      <c r="E1216" s="13"/>
      <c r="F1216" s="13"/>
    </row>
    <row r="1217" spans="4:6" x14ac:dyDescent="0.25">
      <c r="D1217" s="13"/>
      <c r="E1217" s="13"/>
      <c r="F1217" s="13"/>
    </row>
    <row r="1218" spans="4:6" x14ac:dyDescent="0.25">
      <c r="D1218" s="13"/>
      <c r="E1218" s="13"/>
      <c r="F1218" s="13"/>
    </row>
    <row r="1219" spans="4:6" x14ac:dyDescent="0.25">
      <c r="D1219" s="13"/>
      <c r="E1219" s="13"/>
      <c r="F1219" s="13"/>
    </row>
    <row r="1220" spans="4:6" x14ac:dyDescent="0.25">
      <c r="D1220" s="13"/>
      <c r="E1220" s="13"/>
      <c r="F1220" s="13"/>
    </row>
    <row r="1221" spans="4:6" x14ac:dyDescent="0.25">
      <c r="D1221" s="13"/>
      <c r="E1221" s="13"/>
      <c r="F1221" s="13"/>
    </row>
    <row r="1222" spans="4:6" x14ac:dyDescent="0.25">
      <c r="D1222" s="13"/>
      <c r="E1222" s="13"/>
      <c r="F1222" s="13"/>
    </row>
    <row r="1223" spans="4:6" x14ac:dyDescent="0.25">
      <c r="D1223" s="13"/>
      <c r="E1223" s="13"/>
      <c r="F1223" s="13"/>
    </row>
    <row r="1224" spans="4:6" x14ac:dyDescent="0.25">
      <c r="D1224" s="13"/>
      <c r="E1224" s="13"/>
      <c r="F1224" s="13"/>
    </row>
    <row r="1225" spans="4:6" x14ac:dyDescent="0.25">
      <c r="D1225" s="13"/>
      <c r="E1225" s="13"/>
      <c r="F1225" s="13"/>
    </row>
    <row r="1226" spans="4:6" x14ac:dyDescent="0.25">
      <c r="D1226" s="13"/>
      <c r="E1226" s="13"/>
      <c r="F1226" s="13"/>
    </row>
    <row r="1227" spans="4:6" x14ac:dyDescent="0.25">
      <c r="D1227" s="13"/>
      <c r="E1227" s="13"/>
      <c r="F1227" s="13"/>
    </row>
    <row r="1228" spans="4:6" x14ac:dyDescent="0.25">
      <c r="D1228" s="13"/>
      <c r="E1228" s="13"/>
      <c r="F1228" s="13"/>
    </row>
    <row r="1229" spans="4:6" x14ac:dyDescent="0.25">
      <c r="D1229" s="13"/>
      <c r="E1229" s="13"/>
      <c r="F1229" s="13"/>
    </row>
    <row r="1230" spans="4:6" x14ac:dyDescent="0.25">
      <c r="D1230" s="13"/>
      <c r="E1230" s="13"/>
      <c r="F1230" s="13"/>
    </row>
    <row r="1231" spans="4:6" x14ac:dyDescent="0.25">
      <c r="D1231" s="13"/>
      <c r="E1231" s="13"/>
      <c r="F1231" s="13"/>
    </row>
    <row r="1232" spans="4:6" x14ac:dyDescent="0.25">
      <c r="D1232" s="13"/>
      <c r="E1232" s="13"/>
      <c r="F1232" s="13"/>
    </row>
    <row r="1233" spans="4:6" x14ac:dyDescent="0.25">
      <c r="D1233" s="13"/>
      <c r="E1233" s="13"/>
      <c r="F1233" s="13"/>
    </row>
    <row r="1234" spans="4:6" x14ac:dyDescent="0.25">
      <c r="D1234" s="13"/>
      <c r="E1234" s="13"/>
      <c r="F1234" s="13"/>
    </row>
    <row r="1235" spans="4:6" x14ac:dyDescent="0.25">
      <c r="D1235" s="13"/>
      <c r="E1235" s="13"/>
      <c r="F1235" s="13"/>
    </row>
    <row r="1236" spans="4:6" x14ac:dyDescent="0.25">
      <c r="D1236" s="13"/>
      <c r="E1236" s="13"/>
      <c r="F1236" s="13"/>
    </row>
    <row r="1237" spans="4:6" x14ac:dyDescent="0.25">
      <c r="D1237" s="13"/>
      <c r="E1237" s="13"/>
      <c r="F1237" s="13"/>
    </row>
    <row r="1238" spans="4:6" x14ac:dyDescent="0.25">
      <c r="D1238" s="13"/>
      <c r="E1238" s="13"/>
      <c r="F1238" s="13"/>
    </row>
    <row r="1239" spans="4:6" x14ac:dyDescent="0.25">
      <c r="D1239" s="13"/>
      <c r="E1239" s="13"/>
      <c r="F1239" s="13"/>
    </row>
    <row r="1240" spans="4:6" x14ac:dyDescent="0.25">
      <c r="D1240" s="13"/>
      <c r="E1240" s="13"/>
      <c r="F1240" s="13"/>
    </row>
    <row r="1241" spans="4:6" x14ac:dyDescent="0.25">
      <c r="D1241" s="13"/>
      <c r="E1241" s="13"/>
      <c r="F1241" s="13"/>
    </row>
    <row r="1242" spans="4:6" x14ac:dyDescent="0.25">
      <c r="D1242" s="13"/>
      <c r="E1242" s="13"/>
      <c r="F1242" s="13"/>
    </row>
    <row r="1243" spans="4:6" x14ac:dyDescent="0.25">
      <c r="D1243" s="13"/>
      <c r="E1243" s="13"/>
      <c r="F1243" s="13"/>
    </row>
    <row r="1244" spans="4:6" x14ac:dyDescent="0.25">
      <c r="D1244" s="13"/>
      <c r="E1244" s="13"/>
      <c r="F1244" s="13"/>
    </row>
    <row r="1245" spans="4:6" x14ac:dyDescent="0.25">
      <c r="D1245" s="13"/>
      <c r="E1245" s="13"/>
      <c r="F1245" s="13"/>
    </row>
    <row r="1246" spans="4:6" x14ac:dyDescent="0.25">
      <c r="D1246" s="13"/>
      <c r="E1246" s="13"/>
      <c r="F1246" s="13"/>
    </row>
    <row r="1247" spans="4:6" x14ac:dyDescent="0.25">
      <c r="D1247" s="13"/>
      <c r="E1247" s="13"/>
      <c r="F1247" s="13"/>
    </row>
    <row r="1248" spans="4:6" x14ac:dyDescent="0.25">
      <c r="D1248" s="13"/>
      <c r="E1248" s="13"/>
      <c r="F1248" s="13"/>
    </row>
    <row r="1249" spans="4:6" x14ac:dyDescent="0.25">
      <c r="D1249" s="13"/>
      <c r="E1249" s="13"/>
      <c r="F1249" s="13"/>
    </row>
    <row r="1250" spans="4:6" x14ac:dyDescent="0.25">
      <c r="D1250" s="13"/>
      <c r="E1250" s="13"/>
      <c r="F1250" s="13"/>
    </row>
    <row r="1251" spans="4:6" x14ac:dyDescent="0.25">
      <c r="D1251" s="13"/>
      <c r="E1251" s="13"/>
      <c r="F1251" s="13"/>
    </row>
    <row r="1252" spans="4:6" x14ac:dyDescent="0.25">
      <c r="D1252" s="13"/>
      <c r="E1252" s="13"/>
      <c r="F1252" s="13"/>
    </row>
    <row r="1253" spans="4:6" x14ac:dyDescent="0.25">
      <c r="D1253" s="13"/>
      <c r="E1253" s="13"/>
      <c r="F1253" s="13"/>
    </row>
    <row r="1254" spans="4:6" x14ac:dyDescent="0.25">
      <c r="D1254" s="13"/>
      <c r="E1254" s="13"/>
      <c r="F1254" s="13"/>
    </row>
    <row r="1255" spans="4:6" x14ac:dyDescent="0.25">
      <c r="D1255" s="13"/>
      <c r="E1255" s="13"/>
      <c r="F1255" s="13"/>
    </row>
    <row r="1256" spans="4:6" x14ac:dyDescent="0.25">
      <c r="D1256" s="13"/>
      <c r="E1256" s="13"/>
      <c r="F1256" s="13"/>
    </row>
    <row r="1257" spans="4:6" x14ac:dyDescent="0.25">
      <c r="D1257" s="13"/>
      <c r="E1257" s="13"/>
      <c r="F1257" s="13"/>
    </row>
    <row r="1258" spans="4:6" x14ac:dyDescent="0.25">
      <c r="D1258" s="13"/>
      <c r="E1258" s="13"/>
      <c r="F1258" s="13"/>
    </row>
    <row r="1259" spans="4:6" x14ac:dyDescent="0.25">
      <c r="D1259" s="13"/>
      <c r="E1259" s="13"/>
      <c r="F1259" s="13"/>
    </row>
    <row r="1260" spans="4:6" x14ac:dyDescent="0.25">
      <c r="D1260" s="13"/>
      <c r="E1260" s="13"/>
      <c r="F1260" s="13"/>
    </row>
    <row r="1261" spans="4:6" x14ac:dyDescent="0.25">
      <c r="D1261" s="13"/>
      <c r="E1261" s="13"/>
      <c r="F1261" s="13"/>
    </row>
    <row r="1262" spans="4:6" x14ac:dyDescent="0.25">
      <c r="D1262" s="13"/>
      <c r="E1262" s="13"/>
      <c r="F1262" s="13"/>
    </row>
    <row r="1263" spans="4:6" x14ac:dyDescent="0.25">
      <c r="D1263" s="13"/>
      <c r="E1263" s="13"/>
      <c r="F1263" s="13"/>
    </row>
    <row r="1264" spans="4:6" x14ac:dyDescent="0.25">
      <c r="D1264" s="13"/>
      <c r="E1264" s="13"/>
      <c r="F1264" s="13"/>
    </row>
    <row r="1265" spans="4:6" x14ac:dyDescent="0.25">
      <c r="D1265" s="13"/>
      <c r="E1265" s="13"/>
      <c r="F1265" s="13"/>
    </row>
    <row r="1266" spans="4:6" x14ac:dyDescent="0.25">
      <c r="D1266" s="13"/>
      <c r="E1266" s="13"/>
      <c r="F1266" s="13"/>
    </row>
    <row r="1267" spans="4:6" x14ac:dyDescent="0.25">
      <c r="D1267" s="13"/>
      <c r="E1267" s="13"/>
      <c r="F1267" s="13"/>
    </row>
    <row r="1268" spans="4:6" x14ac:dyDescent="0.25">
      <c r="D1268" s="13"/>
      <c r="E1268" s="13"/>
      <c r="F1268" s="13"/>
    </row>
    <row r="1269" spans="4:6" x14ac:dyDescent="0.25">
      <c r="D1269" s="13"/>
      <c r="E1269" s="13"/>
      <c r="F1269" s="13"/>
    </row>
    <row r="1270" spans="4:6" x14ac:dyDescent="0.25">
      <c r="D1270" s="13"/>
      <c r="E1270" s="13"/>
      <c r="F1270" s="13"/>
    </row>
    <row r="1271" spans="4:6" x14ac:dyDescent="0.25">
      <c r="D1271" s="13"/>
      <c r="E1271" s="13"/>
      <c r="F1271" s="13"/>
    </row>
    <row r="1272" spans="4:6" x14ac:dyDescent="0.25">
      <c r="D1272" s="13"/>
      <c r="E1272" s="13"/>
      <c r="F1272" s="13"/>
    </row>
    <row r="1273" spans="4:6" x14ac:dyDescent="0.25">
      <c r="D1273" s="13"/>
      <c r="E1273" s="13"/>
      <c r="F1273" s="13"/>
    </row>
    <row r="1274" spans="4:6" x14ac:dyDescent="0.25">
      <c r="D1274" s="13"/>
      <c r="E1274" s="13"/>
      <c r="F1274" s="13"/>
    </row>
    <row r="1275" spans="4:6" x14ac:dyDescent="0.25">
      <c r="D1275" s="13"/>
      <c r="E1275" s="13"/>
      <c r="F1275" s="13"/>
    </row>
    <row r="1276" spans="4:6" x14ac:dyDescent="0.25">
      <c r="D1276" s="13"/>
      <c r="E1276" s="13"/>
      <c r="F1276" s="13"/>
    </row>
    <row r="1277" spans="4:6" x14ac:dyDescent="0.25">
      <c r="D1277" s="13"/>
      <c r="E1277" s="13"/>
      <c r="F1277" s="13"/>
    </row>
    <row r="1278" spans="4:6" x14ac:dyDescent="0.25">
      <c r="D1278" s="13"/>
      <c r="E1278" s="13"/>
      <c r="F1278" s="13"/>
    </row>
    <row r="1279" spans="4:6" x14ac:dyDescent="0.25">
      <c r="D1279" s="13"/>
      <c r="E1279" s="13"/>
      <c r="F1279" s="13"/>
    </row>
    <row r="1280" spans="4:6" x14ac:dyDescent="0.25">
      <c r="D1280" s="13"/>
      <c r="E1280" s="13"/>
      <c r="F1280" s="13"/>
    </row>
    <row r="1281" spans="4:6" x14ac:dyDescent="0.25">
      <c r="D1281" s="13"/>
      <c r="E1281" s="13"/>
      <c r="F1281" s="13"/>
    </row>
    <row r="1282" spans="4:6" x14ac:dyDescent="0.25">
      <c r="D1282" s="13"/>
      <c r="E1282" s="13"/>
      <c r="F1282" s="13"/>
    </row>
    <row r="1283" spans="4:6" x14ac:dyDescent="0.25">
      <c r="D1283" s="13"/>
      <c r="E1283" s="13"/>
      <c r="F1283" s="13"/>
    </row>
    <row r="1284" spans="4:6" x14ac:dyDescent="0.25">
      <c r="D1284" s="13"/>
      <c r="E1284" s="13"/>
      <c r="F1284" s="13"/>
    </row>
    <row r="1285" spans="4:6" x14ac:dyDescent="0.25">
      <c r="D1285" s="13"/>
      <c r="E1285" s="13"/>
      <c r="F1285" s="13"/>
    </row>
    <row r="1286" spans="4:6" x14ac:dyDescent="0.25">
      <c r="D1286" s="13"/>
      <c r="E1286" s="13"/>
      <c r="F1286" s="13"/>
    </row>
    <row r="1287" spans="4:6" x14ac:dyDescent="0.25">
      <c r="D1287" s="13"/>
      <c r="E1287" s="13"/>
      <c r="F1287" s="13"/>
    </row>
    <row r="1288" spans="4:6" x14ac:dyDescent="0.25">
      <c r="D1288" s="13"/>
      <c r="E1288" s="13"/>
      <c r="F1288" s="13"/>
    </row>
    <row r="1289" spans="4:6" x14ac:dyDescent="0.25">
      <c r="D1289" s="13"/>
      <c r="E1289" s="13"/>
      <c r="F1289" s="13"/>
    </row>
    <row r="1290" spans="4:6" x14ac:dyDescent="0.25">
      <c r="D1290" s="13"/>
      <c r="E1290" s="13"/>
      <c r="F1290" s="13"/>
    </row>
    <row r="1291" spans="4:6" x14ac:dyDescent="0.25">
      <c r="D1291" s="13"/>
      <c r="E1291" s="13"/>
      <c r="F1291" s="13"/>
    </row>
    <row r="1292" spans="4:6" x14ac:dyDescent="0.25">
      <c r="D1292" s="13"/>
      <c r="E1292" s="13"/>
      <c r="F1292" s="13"/>
    </row>
    <row r="1293" spans="4:6" x14ac:dyDescent="0.25">
      <c r="D1293" s="13"/>
      <c r="E1293" s="13"/>
      <c r="F1293" s="13"/>
    </row>
    <row r="1294" spans="4:6" x14ac:dyDescent="0.25">
      <c r="D1294" s="13"/>
      <c r="E1294" s="13"/>
      <c r="F1294" s="13"/>
    </row>
    <row r="1295" spans="4:6" x14ac:dyDescent="0.25">
      <c r="D1295" s="13"/>
      <c r="E1295" s="13"/>
      <c r="F1295" s="13"/>
    </row>
    <row r="1296" spans="4:6" x14ac:dyDescent="0.25">
      <c r="D1296" s="13"/>
      <c r="E1296" s="13"/>
      <c r="F1296" s="13"/>
    </row>
    <row r="1297" spans="4:6" x14ac:dyDescent="0.25">
      <c r="D1297" s="13"/>
      <c r="E1297" s="13"/>
      <c r="F1297" s="13"/>
    </row>
    <row r="1298" spans="4:6" x14ac:dyDescent="0.25">
      <c r="D1298" s="13"/>
      <c r="E1298" s="13"/>
      <c r="F1298" s="13"/>
    </row>
    <row r="1299" spans="4:6" x14ac:dyDescent="0.25">
      <c r="D1299" s="13"/>
      <c r="E1299" s="13"/>
      <c r="F1299" s="13"/>
    </row>
    <row r="1300" spans="4:6" x14ac:dyDescent="0.25">
      <c r="D1300" s="13"/>
      <c r="E1300" s="13"/>
      <c r="F1300" s="13"/>
    </row>
    <row r="1301" spans="4:6" x14ac:dyDescent="0.25">
      <c r="D1301" s="13"/>
      <c r="E1301" s="13"/>
      <c r="F1301" s="13"/>
    </row>
    <row r="1302" spans="4:6" x14ac:dyDescent="0.25">
      <c r="D1302" s="13"/>
      <c r="E1302" s="13"/>
      <c r="F1302" s="13"/>
    </row>
    <row r="1303" spans="4:6" x14ac:dyDescent="0.25">
      <c r="D1303" s="13"/>
      <c r="E1303" s="13"/>
      <c r="F1303" s="13"/>
    </row>
    <row r="1304" spans="4:6" x14ac:dyDescent="0.25">
      <c r="D1304" s="13"/>
      <c r="E1304" s="13"/>
      <c r="F1304" s="13"/>
    </row>
    <row r="1305" spans="4:6" x14ac:dyDescent="0.25">
      <c r="D1305" s="13"/>
      <c r="E1305" s="13"/>
      <c r="F1305" s="13"/>
    </row>
    <row r="1306" spans="4:6" x14ac:dyDescent="0.25">
      <c r="D1306" s="13"/>
      <c r="E1306" s="13"/>
      <c r="F1306" s="13"/>
    </row>
    <row r="1307" spans="4:6" x14ac:dyDescent="0.25">
      <c r="D1307" s="13"/>
      <c r="E1307" s="13"/>
      <c r="F1307" s="13"/>
    </row>
    <row r="1308" spans="4:6" x14ac:dyDescent="0.25">
      <c r="D1308" s="13"/>
      <c r="E1308" s="13"/>
      <c r="F1308" s="13"/>
    </row>
    <row r="1309" spans="4:6" x14ac:dyDescent="0.25">
      <c r="D1309" s="13"/>
      <c r="E1309" s="13"/>
      <c r="F1309" s="13"/>
    </row>
    <row r="1310" spans="4:6" x14ac:dyDescent="0.25">
      <c r="D1310" s="13"/>
      <c r="E1310" s="13"/>
      <c r="F1310" s="13"/>
    </row>
    <row r="1311" spans="4:6" x14ac:dyDescent="0.25">
      <c r="D1311" s="13"/>
      <c r="E1311" s="13"/>
      <c r="F1311" s="13"/>
    </row>
    <row r="1312" spans="4:6" x14ac:dyDescent="0.25">
      <c r="D1312" s="13"/>
      <c r="E1312" s="13"/>
      <c r="F1312" s="13"/>
    </row>
    <row r="1313" spans="4:6" x14ac:dyDescent="0.25">
      <c r="D1313" s="13"/>
      <c r="E1313" s="13"/>
      <c r="F1313" s="13"/>
    </row>
    <row r="1314" spans="4:6" x14ac:dyDescent="0.25">
      <c r="D1314" s="13"/>
      <c r="E1314" s="13"/>
      <c r="F1314" s="13"/>
    </row>
    <row r="1315" spans="4:6" x14ac:dyDescent="0.25">
      <c r="D1315" s="13"/>
      <c r="E1315" s="13"/>
      <c r="F1315" s="13"/>
    </row>
    <row r="1316" spans="4:6" x14ac:dyDescent="0.25">
      <c r="D1316" s="13"/>
      <c r="E1316" s="13"/>
      <c r="F1316" s="13"/>
    </row>
    <row r="1317" spans="4:6" x14ac:dyDescent="0.25">
      <c r="D1317" s="13"/>
      <c r="E1317" s="13"/>
      <c r="F1317" s="13"/>
    </row>
    <row r="1318" spans="4:6" x14ac:dyDescent="0.25">
      <c r="D1318" s="13"/>
      <c r="E1318" s="13"/>
      <c r="F1318" s="13"/>
    </row>
    <row r="1319" spans="4:6" x14ac:dyDescent="0.25">
      <c r="D1319" s="13"/>
      <c r="E1319" s="13"/>
      <c r="F1319" s="13"/>
    </row>
    <row r="1320" spans="4:6" x14ac:dyDescent="0.25">
      <c r="D1320" s="13"/>
      <c r="E1320" s="13"/>
      <c r="F1320" s="13"/>
    </row>
    <row r="1321" spans="4:6" x14ac:dyDescent="0.25">
      <c r="D1321" s="13"/>
      <c r="E1321" s="13"/>
      <c r="F1321" s="13"/>
    </row>
    <row r="1322" spans="4:6" x14ac:dyDescent="0.25">
      <c r="D1322" s="13"/>
      <c r="E1322" s="13"/>
      <c r="F1322" s="13"/>
    </row>
    <row r="1323" spans="4:6" x14ac:dyDescent="0.25">
      <c r="D1323" s="13"/>
      <c r="E1323" s="13"/>
      <c r="F1323" s="13"/>
    </row>
    <row r="1324" spans="4:6" x14ac:dyDescent="0.25">
      <c r="D1324" s="13"/>
      <c r="E1324" s="13"/>
      <c r="F1324" s="13"/>
    </row>
    <row r="1325" spans="4:6" x14ac:dyDescent="0.25">
      <c r="D1325" s="13"/>
      <c r="E1325" s="13"/>
      <c r="F1325" s="13"/>
    </row>
    <row r="1326" spans="4:6" x14ac:dyDescent="0.25">
      <c r="D1326" s="13"/>
      <c r="E1326" s="13"/>
      <c r="F1326" s="13"/>
    </row>
    <row r="1327" spans="4:6" x14ac:dyDescent="0.25">
      <c r="D1327" s="13"/>
      <c r="E1327" s="13"/>
      <c r="F1327" s="13"/>
    </row>
    <row r="1328" spans="4:6" x14ac:dyDescent="0.25">
      <c r="D1328" s="13"/>
      <c r="E1328" s="13"/>
      <c r="F1328" s="13"/>
    </row>
    <row r="1329" spans="4:6" x14ac:dyDescent="0.25">
      <c r="D1329" s="13"/>
      <c r="E1329" s="13"/>
      <c r="F1329" s="13"/>
    </row>
    <row r="1330" spans="4:6" x14ac:dyDescent="0.25">
      <c r="D1330" s="13"/>
      <c r="E1330" s="13"/>
      <c r="F1330" s="13"/>
    </row>
    <row r="1331" spans="4:6" x14ac:dyDescent="0.25">
      <c r="D1331" s="13"/>
      <c r="E1331" s="13"/>
      <c r="F1331" s="13"/>
    </row>
    <row r="1332" spans="4:6" x14ac:dyDescent="0.25">
      <c r="D1332" s="13"/>
      <c r="E1332" s="13"/>
      <c r="F1332" s="13"/>
    </row>
    <row r="1333" spans="4:6" x14ac:dyDescent="0.25">
      <c r="D1333" s="13"/>
      <c r="E1333" s="13"/>
      <c r="F1333" s="13"/>
    </row>
    <row r="1334" spans="4:6" x14ac:dyDescent="0.25">
      <c r="D1334" s="13"/>
      <c r="E1334" s="13"/>
      <c r="F1334" s="13"/>
    </row>
    <row r="1335" spans="4:6" x14ac:dyDescent="0.25">
      <c r="D1335" s="13"/>
      <c r="E1335" s="13"/>
      <c r="F1335" s="13"/>
    </row>
    <row r="1336" spans="4:6" x14ac:dyDescent="0.25">
      <c r="D1336" s="13"/>
      <c r="E1336" s="13"/>
      <c r="F1336" s="13"/>
    </row>
    <row r="1337" spans="4:6" x14ac:dyDescent="0.25">
      <c r="D1337" s="13"/>
      <c r="E1337" s="13"/>
      <c r="F1337" s="13"/>
    </row>
    <row r="1338" spans="4:6" x14ac:dyDescent="0.25">
      <c r="D1338" s="13"/>
      <c r="E1338" s="13"/>
      <c r="F1338" s="13"/>
    </row>
    <row r="1339" spans="4:6" x14ac:dyDescent="0.25">
      <c r="D1339" s="13"/>
      <c r="E1339" s="13"/>
      <c r="F1339" s="13"/>
    </row>
    <row r="1340" spans="4:6" x14ac:dyDescent="0.25">
      <c r="D1340" s="13"/>
      <c r="E1340" s="13"/>
      <c r="F1340" s="13"/>
    </row>
    <row r="1341" spans="4:6" x14ac:dyDescent="0.25">
      <c r="D1341" s="13"/>
      <c r="E1341" s="13"/>
      <c r="F1341" s="13"/>
    </row>
    <row r="1342" spans="4:6" x14ac:dyDescent="0.25">
      <c r="D1342" s="13"/>
      <c r="E1342" s="13"/>
      <c r="F1342" s="13"/>
    </row>
    <row r="1343" spans="4:6" x14ac:dyDescent="0.25">
      <c r="D1343" s="13"/>
      <c r="E1343" s="13"/>
      <c r="F1343" s="13"/>
    </row>
    <row r="1344" spans="4:6" x14ac:dyDescent="0.25">
      <c r="D1344" s="13"/>
      <c r="E1344" s="13"/>
      <c r="F1344" s="13"/>
    </row>
    <row r="1345" spans="4:6" x14ac:dyDescent="0.25">
      <c r="D1345" s="13"/>
      <c r="E1345" s="13"/>
      <c r="F1345" s="13"/>
    </row>
    <row r="1346" spans="4:6" x14ac:dyDescent="0.25">
      <c r="D1346" s="13"/>
      <c r="E1346" s="13"/>
      <c r="F1346" s="13"/>
    </row>
    <row r="1347" spans="4:6" x14ac:dyDescent="0.25">
      <c r="D1347" s="13"/>
      <c r="E1347" s="13"/>
      <c r="F1347" s="13"/>
    </row>
    <row r="1348" spans="4:6" x14ac:dyDescent="0.25">
      <c r="D1348" s="13"/>
      <c r="E1348" s="13"/>
      <c r="F1348" s="13"/>
    </row>
    <row r="1349" spans="4:6" x14ac:dyDescent="0.25">
      <c r="D1349" s="13"/>
      <c r="E1349" s="13"/>
      <c r="F1349" s="13"/>
    </row>
    <row r="1350" spans="4:6" x14ac:dyDescent="0.25">
      <c r="D1350" s="13"/>
      <c r="E1350" s="13"/>
      <c r="F1350" s="13"/>
    </row>
    <row r="1351" spans="4:6" x14ac:dyDescent="0.25">
      <c r="D1351" s="13"/>
      <c r="E1351" s="13"/>
      <c r="F1351" s="13"/>
    </row>
    <row r="1352" spans="4:6" x14ac:dyDescent="0.25">
      <c r="D1352" s="13"/>
      <c r="E1352" s="13"/>
      <c r="F1352" s="13"/>
    </row>
    <row r="1353" spans="4:6" x14ac:dyDescent="0.25">
      <c r="D1353" s="13"/>
      <c r="E1353" s="13"/>
      <c r="F1353" s="13"/>
    </row>
    <row r="1354" spans="4:6" x14ac:dyDescent="0.25">
      <c r="D1354" s="13"/>
      <c r="E1354" s="13"/>
      <c r="F1354" s="13"/>
    </row>
    <row r="1355" spans="4:6" x14ac:dyDescent="0.25">
      <c r="D1355" s="13"/>
      <c r="E1355" s="13"/>
      <c r="F1355" s="13"/>
    </row>
    <row r="1356" spans="4:6" x14ac:dyDescent="0.25">
      <c r="D1356" s="13"/>
      <c r="E1356" s="13"/>
      <c r="F1356" s="13"/>
    </row>
    <row r="1357" spans="4:6" x14ac:dyDescent="0.25">
      <c r="D1357" s="13"/>
      <c r="E1357" s="13"/>
      <c r="F1357" s="13"/>
    </row>
    <row r="1358" spans="4:6" x14ac:dyDescent="0.25">
      <c r="D1358" s="13"/>
      <c r="E1358" s="13"/>
      <c r="F1358" s="13"/>
    </row>
    <row r="1359" spans="4:6" x14ac:dyDescent="0.25">
      <c r="D1359" s="13"/>
      <c r="E1359" s="13"/>
      <c r="F1359" s="13"/>
    </row>
    <row r="1360" spans="4:6" x14ac:dyDescent="0.25">
      <c r="D1360" s="13"/>
      <c r="E1360" s="13"/>
      <c r="F1360" s="13"/>
    </row>
    <row r="1361" spans="4:6" x14ac:dyDescent="0.25">
      <c r="D1361" s="13"/>
      <c r="E1361" s="13"/>
      <c r="F1361" s="13"/>
    </row>
    <row r="1362" spans="4:6" x14ac:dyDescent="0.25">
      <c r="D1362" s="13"/>
      <c r="E1362" s="13"/>
      <c r="F1362" s="13"/>
    </row>
    <row r="1363" spans="4:6" x14ac:dyDescent="0.25">
      <c r="D1363" s="13"/>
      <c r="E1363" s="13"/>
      <c r="F1363" s="13"/>
    </row>
    <row r="1364" spans="4:6" x14ac:dyDescent="0.25">
      <c r="D1364" s="13"/>
      <c r="E1364" s="13"/>
      <c r="F1364" s="13"/>
    </row>
    <row r="1365" spans="4:6" x14ac:dyDescent="0.25">
      <c r="D1365" s="13"/>
      <c r="E1365" s="13"/>
      <c r="F1365" s="13"/>
    </row>
    <row r="1366" spans="4:6" x14ac:dyDescent="0.25">
      <c r="D1366" s="13"/>
      <c r="E1366" s="13"/>
      <c r="F1366" s="13"/>
    </row>
    <row r="1367" spans="4:6" x14ac:dyDescent="0.25">
      <c r="D1367" s="13"/>
      <c r="E1367" s="13"/>
      <c r="F1367" s="13"/>
    </row>
    <row r="1368" spans="4:6" x14ac:dyDescent="0.25">
      <c r="D1368" s="13"/>
      <c r="E1368" s="13"/>
      <c r="F1368" s="13"/>
    </row>
    <row r="1369" spans="4:6" x14ac:dyDescent="0.25">
      <c r="D1369" s="13"/>
      <c r="E1369" s="13"/>
      <c r="F1369" s="13"/>
    </row>
    <row r="1370" spans="4:6" x14ac:dyDescent="0.25">
      <c r="D1370" s="13"/>
      <c r="E1370" s="13"/>
      <c r="F1370" s="13"/>
    </row>
    <row r="1371" spans="4:6" x14ac:dyDescent="0.25">
      <c r="D1371" s="13"/>
      <c r="E1371" s="13"/>
      <c r="F1371" s="13"/>
    </row>
    <row r="1372" spans="4:6" x14ac:dyDescent="0.25">
      <c r="D1372" s="13"/>
      <c r="E1372" s="13"/>
      <c r="F1372" s="13"/>
    </row>
    <row r="1373" spans="4:6" x14ac:dyDescent="0.25">
      <c r="D1373" s="13"/>
      <c r="E1373" s="13"/>
      <c r="F1373" s="13"/>
    </row>
    <row r="1374" spans="4:6" x14ac:dyDescent="0.25">
      <c r="D1374" s="13"/>
      <c r="E1374" s="13"/>
      <c r="F1374" s="13"/>
    </row>
    <row r="1375" spans="4:6" x14ac:dyDescent="0.25">
      <c r="D1375" s="13"/>
      <c r="E1375" s="13"/>
      <c r="F1375" s="13"/>
    </row>
    <row r="1376" spans="4:6" x14ac:dyDescent="0.25">
      <c r="D1376" s="13"/>
      <c r="E1376" s="13"/>
      <c r="F1376" s="13"/>
    </row>
    <row r="1377" spans="4:6" x14ac:dyDescent="0.25">
      <c r="D1377" s="13"/>
      <c r="E1377" s="13"/>
      <c r="F1377" s="13"/>
    </row>
    <row r="1378" spans="4:6" x14ac:dyDescent="0.25">
      <c r="D1378" s="13"/>
      <c r="E1378" s="13"/>
      <c r="F1378" s="13"/>
    </row>
    <row r="1379" spans="4:6" x14ac:dyDescent="0.25">
      <c r="D1379" s="13"/>
      <c r="E1379" s="13"/>
      <c r="F1379" s="13"/>
    </row>
    <row r="1380" spans="4:6" x14ac:dyDescent="0.25">
      <c r="D1380" s="13"/>
      <c r="E1380" s="13"/>
      <c r="F1380" s="13"/>
    </row>
    <row r="1381" spans="4:6" x14ac:dyDescent="0.25">
      <c r="D1381" s="13"/>
      <c r="E1381" s="13"/>
      <c r="F1381" s="13"/>
    </row>
    <row r="1382" spans="4:6" x14ac:dyDescent="0.25">
      <c r="D1382" s="13"/>
      <c r="E1382" s="13"/>
      <c r="F1382" s="13"/>
    </row>
    <row r="1383" spans="4:6" x14ac:dyDescent="0.25">
      <c r="D1383" s="13"/>
      <c r="E1383" s="13"/>
      <c r="F1383" s="13"/>
    </row>
    <row r="1384" spans="4:6" x14ac:dyDescent="0.25">
      <c r="D1384" s="13"/>
      <c r="E1384" s="13"/>
      <c r="F1384" s="13"/>
    </row>
    <row r="1385" spans="4:6" x14ac:dyDescent="0.25">
      <c r="D1385" s="13"/>
      <c r="E1385" s="13"/>
      <c r="F1385" s="13"/>
    </row>
    <row r="1386" spans="4:6" x14ac:dyDescent="0.25">
      <c r="D1386" s="13"/>
      <c r="E1386" s="13"/>
      <c r="F1386" s="13"/>
    </row>
    <row r="1387" spans="4:6" x14ac:dyDescent="0.25">
      <c r="D1387" s="13"/>
      <c r="E1387" s="13"/>
      <c r="F1387" s="13"/>
    </row>
    <row r="1388" spans="4:6" x14ac:dyDescent="0.25">
      <c r="D1388" s="13"/>
      <c r="E1388" s="13"/>
      <c r="F1388" s="13"/>
    </row>
    <row r="1389" spans="4:6" x14ac:dyDescent="0.25">
      <c r="D1389" s="13"/>
      <c r="E1389" s="13"/>
      <c r="F1389" s="13"/>
    </row>
    <row r="1390" spans="4:6" x14ac:dyDescent="0.25">
      <c r="D1390" s="13"/>
      <c r="E1390" s="13"/>
      <c r="F1390" s="13"/>
    </row>
    <row r="1391" spans="4:6" x14ac:dyDescent="0.25">
      <c r="D1391" s="13"/>
      <c r="E1391" s="13"/>
      <c r="F1391" s="13"/>
    </row>
    <row r="1392" spans="4:6" x14ac:dyDescent="0.25">
      <c r="D1392" s="13"/>
      <c r="E1392" s="13"/>
      <c r="F1392" s="13"/>
    </row>
    <row r="1393" spans="4:6" x14ac:dyDescent="0.25">
      <c r="D1393" s="13"/>
      <c r="E1393" s="13"/>
      <c r="F1393" s="13"/>
    </row>
    <row r="1394" spans="4:6" x14ac:dyDescent="0.25">
      <c r="D1394" s="13"/>
      <c r="E1394" s="13"/>
      <c r="F1394" s="13"/>
    </row>
    <row r="1395" spans="4:6" x14ac:dyDescent="0.25">
      <c r="D1395" s="13"/>
      <c r="E1395" s="13"/>
      <c r="F1395" s="13"/>
    </row>
    <row r="1396" spans="4:6" x14ac:dyDescent="0.25">
      <c r="D1396" s="13"/>
      <c r="E1396" s="13"/>
      <c r="F1396" s="13"/>
    </row>
    <row r="1397" spans="4:6" x14ac:dyDescent="0.25">
      <c r="D1397" s="13"/>
      <c r="E1397" s="13"/>
      <c r="F1397" s="13"/>
    </row>
    <row r="1398" spans="4:6" x14ac:dyDescent="0.25">
      <c r="D1398" s="13"/>
      <c r="E1398" s="13"/>
      <c r="F1398" s="13"/>
    </row>
    <row r="1399" spans="4:6" x14ac:dyDescent="0.25">
      <c r="D1399" s="13"/>
      <c r="E1399" s="13"/>
      <c r="F1399" s="13"/>
    </row>
    <row r="1400" spans="4:6" x14ac:dyDescent="0.25">
      <c r="D1400" s="13"/>
      <c r="E1400" s="13"/>
      <c r="F1400" s="13"/>
    </row>
    <row r="1401" spans="4:6" x14ac:dyDescent="0.25">
      <c r="D1401" s="13"/>
      <c r="E1401" s="13"/>
      <c r="F1401" s="13"/>
    </row>
    <row r="1402" spans="4:6" x14ac:dyDescent="0.25">
      <c r="D1402" s="13"/>
      <c r="E1402" s="13"/>
      <c r="F1402" s="13"/>
    </row>
    <row r="1403" spans="4:6" x14ac:dyDescent="0.25">
      <c r="D1403" s="13"/>
      <c r="E1403" s="13"/>
      <c r="F1403" s="13"/>
    </row>
    <row r="1404" spans="4:6" x14ac:dyDescent="0.25">
      <c r="D1404" s="13"/>
      <c r="E1404" s="13"/>
      <c r="F1404" s="13"/>
    </row>
    <row r="1405" spans="4:6" x14ac:dyDescent="0.25">
      <c r="D1405" s="13"/>
      <c r="E1405" s="13"/>
      <c r="F1405" s="13"/>
    </row>
    <row r="1406" spans="4:6" x14ac:dyDescent="0.25">
      <c r="D1406" s="13"/>
      <c r="E1406" s="13"/>
      <c r="F1406" s="13"/>
    </row>
    <row r="1407" spans="4:6" x14ac:dyDescent="0.25">
      <c r="D1407" s="13"/>
      <c r="E1407" s="13"/>
      <c r="F1407" s="13"/>
    </row>
    <row r="1408" spans="4:6" x14ac:dyDescent="0.25">
      <c r="D1408" s="13"/>
      <c r="E1408" s="13"/>
      <c r="F1408" s="13"/>
    </row>
    <row r="1409" spans="4:6" x14ac:dyDescent="0.25">
      <c r="D1409" s="13"/>
      <c r="E1409" s="13"/>
      <c r="F1409" s="13"/>
    </row>
    <row r="1410" spans="4:6" x14ac:dyDescent="0.25">
      <c r="D1410" s="13"/>
      <c r="E1410" s="13"/>
      <c r="F1410" s="13"/>
    </row>
    <row r="1411" spans="4:6" x14ac:dyDescent="0.25">
      <c r="D1411" s="13"/>
      <c r="E1411" s="13"/>
      <c r="F1411" s="13"/>
    </row>
    <row r="1412" spans="4:6" x14ac:dyDescent="0.25">
      <c r="D1412" s="13"/>
      <c r="E1412" s="13"/>
      <c r="F1412" s="13"/>
    </row>
    <row r="1413" spans="4:6" x14ac:dyDescent="0.25">
      <c r="D1413" s="13"/>
      <c r="E1413" s="13"/>
      <c r="F1413" s="13"/>
    </row>
    <row r="1414" spans="4:6" x14ac:dyDescent="0.25">
      <c r="D1414" s="13"/>
      <c r="E1414" s="13"/>
      <c r="F1414" s="13"/>
    </row>
    <row r="1415" spans="4:6" x14ac:dyDescent="0.25">
      <c r="D1415" s="13"/>
      <c r="E1415" s="13"/>
      <c r="F1415" s="13"/>
    </row>
    <row r="1416" spans="4:6" x14ac:dyDescent="0.25">
      <c r="D1416" s="13"/>
      <c r="E1416" s="13"/>
      <c r="F1416" s="13"/>
    </row>
    <row r="1417" spans="4:6" x14ac:dyDescent="0.25">
      <c r="D1417" s="13"/>
      <c r="E1417" s="13"/>
      <c r="F1417" s="13"/>
    </row>
    <row r="1418" spans="4:6" x14ac:dyDescent="0.25">
      <c r="D1418" s="13"/>
      <c r="E1418" s="13"/>
      <c r="F1418" s="13"/>
    </row>
    <row r="1419" spans="4:6" x14ac:dyDescent="0.25">
      <c r="D1419" s="13"/>
      <c r="E1419" s="13"/>
      <c r="F1419" s="13"/>
    </row>
    <row r="1420" spans="4:6" x14ac:dyDescent="0.25">
      <c r="D1420" s="13"/>
      <c r="E1420" s="13"/>
      <c r="F1420" s="13"/>
    </row>
    <row r="1421" spans="4:6" x14ac:dyDescent="0.25">
      <c r="D1421" s="13"/>
      <c r="E1421" s="13"/>
      <c r="F1421" s="13"/>
    </row>
    <row r="1422" spans="4:6" x14ac:dyDescent="0.25">
      <c r="D1422" s="13"/>
      <c r="E1422" s="13"/>
      <c r="F1422" s="13"/>
    </row>
    <row r="1423" spans="4:6" x14ac:dyDescent="0.25">
      <c r="D1423" s="13"/>
      <c r="E1423" s="13"/>
      <c r="F1423" s="13"/>
    </row>
    <row r="1424" spans="4:6" x14ac:dyDescent="0.25">
      <c r="D1424" s="13"/>
      <c r="E1424" s="13"/>
      <c r="F1424" s="13"/>
    </row>
    <row r="1425" spans="4:6" x14ac:dyDescent="0.25">
      <c r="D1425" s="13"/>
      <c r="E1425" s="13"/>
      <c r="F1425" s="13"/>
    </row>
    <row r="1426" spans="4:6" x14ac:dyDescent="0.25">
      <c r="D1426" s="13"/>
      <c r="E1426" s="13"/>
      <c r="F1426" s="13"/>
    </row>
    <row r="1427" spans="4:6" x14ac:dyDescent="0.25">
      <c r="D1427" s="13"/>
      <c r="E1427" s="13"/>
      <c r="F1427" s="13"/>
    </row>
    <row r="1428" spans="4:6" x14ac:dyDescent="0.25">
      <c r="D1428" s="13"/>
      <c r="E1428" s="13"/>
      <c r="F1428" s="13"/>
    </row>
    <row r="1429" spans="4:6" x14ac:dyDescent="0.25">
      <c r="D1429" s="13"/>
      <c r="E1429" s="13"/>
      <c r="F1429" s="13"/>
    </row>
    <row r="1430" spans="4:6" x14ac:dyDescent="0.25">
      <c r="D1430" s="13"/>
      <c r="E1430" s="13"/>
      <c r="F1430" s="13"/>
    </row>
    <row r="1431" spans="4:6" x14ac:dyDescent="0.25">
      <c r="D1431" s="13"/>
      <c r="E1431" s="13"/>
      <c r="F1431" s="13"/>
    </row>
    <row r="1432" spans="4:6" x14ac:dyDescent="0.25">
      <c r="D1432" s="13"/>
      <c r="E1432" s="13"/>
      <c r="F1432" s="13"/>
    </row>
    <row r="1433" spans="4:6" x14ac:dyDescent="0.25">
      <c r="D1433" s="13"/>
      <c r="E1433" s="13"/>
      <c r="F1433" s="13"/>
    </row>
    <row r="1434" spans="4:6" x14ac:dyDescent="0.25">
      <c r="D1434" s="13"/>
      <c r="E1434" s="13"/>
      <c r="F1434" s="13"/>
    </row>
    <row r="1435" spans="4:6" x14ac:dyDescent="0.25">
      <c r="D1435" s="13"/>
      <c r="E1435" s="13"/>
      <c r="F1435" s="13"/>
    </row>
    <row r="1436" spans="4:6" x14ac:dyDescent="0.25">
      <c r="D1436" s="13"/>
      <c r="E1436" s="13"/>
      <c r="F1436" s="13"/>
    </row>
    <row r="1437" spans="4:6" x14ac:dyDescent="0.25">
      <c r="D1437" s="13"/>
      <c r="E1437" s="13"/>
      <c r="F1437" s="13"/>
    </row>
    <row r="1438" spans="4:6" x14ac:dyDescent="0.25">
      <c r="D1438" s="13"/>
      <c r="E1438" s="13"/>
      <c r="F1438" s="13"/>
    </row>
    <row r="1439" spans="4:6" x14ac:dyDescent="0.25">
      <c r="D1439" s="13"/>
      <c r="E1439" s="13"/>
      <c r="F1439" s="13"/>
    </row>
    <row r="1440" spans="4:6" x14ac:dyDescent="0.25">
      <c r="D1440" s="13"/>
      <c r="E1440" s="13"/>
      <c r="F1440" s="13"/>
    </row>
    <row r="1441" spans="4:6" x14ac:dyDescent="0.25">
      <c r="D1441" s="13"/>
      <c r="E1441" s="13"/>
      <c r="F1441" s="13"/>
    </row>
    <row r="1442" spans="4:6" x14ac:dyDescent="0.25">
      <c r="D1442" s="13"/>
      <c r="E1442" s="13"/>
      <c r="F1442" s="13"/>
    </row>
    <row r="1443" spans="4:6" x14ac:dyDescent="0.25">
      <c r="D1443" s="13"/>
      <c r="E1443" s="13"/>
      <c r="F1443" s="13"/>
    </row>
    <row r="1444" spans="4:6" x14ac:dyDescent="0.25">
      <c r="D1444" s="13"/>
      <c r="E1444" s="13"/>
      <c r="F1444" s="13"/>
    </row>
    <row r="1445" spans="4:6" x14ac:dyDescent="0.25">
      <c r="D1445" s="13"/>
      <c r="E1445" s="13"/>
      <c r="F1445" s="13"/>
    </row>
    <row r="1446" spans="4:6" x14ac:dyDescent="0.25">
      <c r="D1446" s="13"/>
      <c r="E1446" s="13"/>
      <c r="F1446" s="13"/>
    </row>
    <row r="1447" spans="4:6" x14ac:dyDescent="0.25">
      <c r="D1447" s="13"/>
      <c r="E1447" s="13"/>
      <c r="F1447" s="13"/>
    </row>
    <row r="1448" spans="4:6" x14ac:dyDescent="0.25">
      <c r="D1448" s="13"/>
      <c r="E1448" s="13"/>
      <c r="F1448" s="13"/>
    </row>
    <row r="1449" spans="4:6" x14ac:dyDescent="0.25">
      <c r="D1449" s="13"/>
      <c r="E1449" s="13"/>
      <c r="F1449" s="13"/>
    </row>
    <row r="1450" spans="4:6" x14ac:dyDescent="0.25">
      <c r="D1450" s="13"/>
      <c r="E1450" s="13"/>
      <c r="F1450" s="13"/>
    </row>
    <row r="1451" spans="4:6" x14ac:dyDescent="0.25">
      <c r="D1451" s="13"/>
      <c r="E1451" s="13"/>
      <c r="F1451" s="13"/>
    </row>
    <row r="1452" spans="4:6" x14ac:dyDescent="0.25">
      <c r="D1452" s="13"/>
      <c r="E1452" s="13"/>
      <c r="F1452" s="13"/>
    </row>
    <row r="1453" spans="4:6" x14ac:dyDescent="0.25">
      <c r="D1453" s="13"/>
      <c r="E1453" s="13"/>
      <c r="F1453" s="13"/>
    </row>
    <row r="1454" spans="4:6" x14ac:dyDescent="0.25">
      <c r="D1454" s="13"/>
      <c r="E1454" s="13"/>
      <c r="F1454" s="13"/>
    </row>
    <row r="1455" spans="4:6" x14ac:dyDescent="0.25">
      <c r="D1455" s="13"/>
      <c r="E1455" s="13"/>
      <c r="F1455" s="13"/>
    </row>
    <row r="1456" spans="4:6" x14ac:dyDescent="0.25">
      <c r="D1456" s="13"/>
      <c r="E1456" s="13"/>
      <c r="F1456" s="13"/>
    </row>
    <row r="1457" spans="4:6" x14ac:dyDescent="0.25">
      <c r="D1457" s="13"/>
      <c r="E1457" s="13"/>
      <c r="F1457" s="13"/>
    </row>
    <row r="1458" spans="4:6" x14ac:dyDescent="0.25">
      <c r="D1458" s="13"/>
      <c r="E1458" s="13"/>
      <c r="F1458" s="13"/>
    </row>
    <row r="1459" spans="4:6" x14ac:dyDescent="0.25">
      <c r="D1459" s="13"/>
      <c r="E1459" s="13"/>
      <c r="F1459" s="13"/>
    </row>
    <row r="1460" spans="4:6" x14ac:dyDescent="0.25">
      <c r="D1460" s="13"/>
      <c r="E1460" s="13"/>
      <c r="F1460" s="13"/>
    </row>
    <row r="1461" spans="4:6" x14ac:dyDescent="0.25">
      <c r="D1461" s="13"/>
      <c r="E1461" s="13"/>
      <c r="F1461" s="13"/>
    </row>
    <row r="1462" spans="4:6" x14ac:dyDescent="0.25">
      <c r="D1462" s="13"/>
      <c r="E1462" s="13"/>
      <c r="F1462" s="13"/>
    </row>
    <row r="1463" spans="4:6" x14ac:dyDescent="0.25">
      <c r="D1463" s="13"/>
      <c r="E1463" s="13"/>
      <c r="F1463" s="13"/>
    </row>
    <row r="1464" spans="4:6" x14ac:dyDescent="0.25">
      <c r="D1464" s="13"/>
      <c r="E1464" s="13"/>
      <c r="F1464" s="13"/>
    </row>
    <row r="1465" spans="4:6" x14ac:dyDescent="0.25">
      <c r="D1465" s="13"/>
      <c r="E1465" s="13"/>
      <c r="F1465" s="13"/>
    </row>
    <row r="1466" spans="4:6" x14ac:dyDescent="0.25">
      <c r="D1466" s="13"/>
      <c r="E1466" s="13"/>
      <c r="F1466" s="13"/>
    </row>
    <row r="1467" spans="4:6" x14ac:dyDescent="0.25">
      <c r="D1467" s="13"/>
      <c r="E1467" s="13"/>
      <c r="F1467" s="13"/>
    </row>
    <row r="1468" spans="4:6" x14ac:dyDescent="0.25">
      <c r="D1468" s="13"/>
      <c r="E1468" s="13"/>
      <c r="F1468" s="13"/>
    </row>
    <row r="1469" spans="4:6" x14ac:dyDescent="0.25">
      <c r="D1469" s="13"/>
      <c r="E1469" s="13"/>
      <c r="F1469" s="13"/>
    </row>
    <row r="1470" spans="4:6" x14ac:dyDescent="0.25">
      <c r="D1470" s="13"/>
      <c r="E1470" s="13"/>
      <c r="F1470" s="13"/>
    </row>
    <row r="1471" spans="4:6" x14ac:dyDescent="0.25">
      <c r="D1471" s="13"/>
      <c r="E1471" s="13"/>
      <c r="F1471" s="13"/>
    </row>
    <row r="1472" spans="4:6" x14ac:dyDescent="0.25">
      <c r="D1472" s="13"/>
      <c r="E1472" s="13"/>
      <c r="F1472" s="13"/>
    </row>
    <row r="1473" spans="4:6" x14ac:dyDescent="0.25">
      <c r="D1473" s="13"/>
      <c r="E1473" s="13"/>
      <c r="F1473" s="13"/>
    </row>
    <row r="1474" spans="4:6" x14ac:dyDescent="0.25">
      <c r="D1474" s="13"/>
      <c r="E1474" s="13"/>
      <c r="F1474" s="13"/>
    </row>
    <row r="1475" spans="4:6" x14ac:dyDescent="0.25">
      <c r="D1475" s="13"/>
      <c r="E1475" s="13"/>
      <c r="F1475" s="13"/>
    </row>
    <row r="1476" spans="4:6" x14ac:dyDescent="0.25">
      <c r="D1476" s="13"/>
      <c r="E1476" s="13"/>
      <c r="F1476" s="13"/>
    </row>
    <row r="1477" spans="4:6" x14ac:dyDescent="0.25">
      <c r="D1477" s="13"/>
      <c r="E1477" s="13"/>
      <c r="F1477" s="13"/>
    </row>
    <row r="1478" spans="4:6" x14ac:dyDescent="0.25">
      <c r="D1478" s="13"/>
      <c r="E1478" s="13"/>
      <c r="F1478" s="13"/>
    </row>
    <row r="1479" spans="4:6" x14ac:dyDescent="0.25">
      <c r="D1479" s="13"/>
      <c r="E1479" s="13"/>
      <c r="F1479" s="13"/>
    </row>
    <row r="1480" spans="4:6" x14ac:dyDescent="0.25">
      <c r="D1480" s="13"/>
      <c r="E1480" s="13"/>
      <c r="F1480" s="13"/>
    </row>
    <row r="1481" spans="4:6" x14ac:dyDescent="0.25">
      <c r="D1481" s="13"/>
      <c r="E1481" s="13"/>
      <c r="F1481" s="13"/>
    </row>
    <row r="1482" spans="4:6" x14ac:dyDescent="0.25">
      <c r="D1482" s="13"/>
      <c r="E1482" s="13"/>
      <c r="F1482" s="13"/>
    </row>
    <row r="1483" spans="4:6" x14ac:dyDescent="0.25">
      <c r="D1483" s="13"/>
      <c r="E1483" s="13"/>
      <c r="F1483" s="13"/>
    </row>
    <row r="1484" spans="4:6" x14ac:dyDescent="0.25">
      <c r="D1484" s="13"/>
      <c r="E1484" s="13"/>
      <c r="F1484" s="13"/>
    </row>
    <row r="1485" spans="4:6" x14ac:dyDescent="0.25">
      <c r="D1485" s="13"/>
      <c r="E1485" s="13"/>
      <c r="F1485" s="13"/>
    </row>
    <row r="1486" spans="4:6" x14ac:dyDescent="0.25">
      <c r="D1486" s="13"/>
      <c r="E1486" s="13"/>
      <c r="F1486" s="13"/>
    </row>
    <row r="1487" spans="4:6" x14ac:dyDescent="0.25">
      <c r="D1487" s="13"/>
      <c r="E1487" s="13"/>
      <c r="F1487" s="13"/>
    </row>
    <row r="1488" spans="4:6" x14ac:dyDescent="0.25">
      <c r="D1488" s="13"/>
      <c r="E1488" s="13"/>
      <c r="F1488" s="13"/>
    </row>
    <row r="1489" spans="4:6" x14ac:dyDescent="0.25">
      <c r="D1489" s="13"/>
      <c r="E1489" s="13"/>
      <c r="F1489" s="13"/>
    </row>
    <row r="1490" spans="4:6" x14ac:dyDescent="0.25">
      <c r="D1490" s="13"/>
      <c r="E1490" s="13"/>
      <c r="F1490" s="13"/>
    </row>
    <row r="1491" spans="4:6" x14ac:dyDescent="0.25">
      <c r="D1491" s="13"/>
      <c r="E1491" s="13"/>
      <c r="F1491" s="13"/>
    </row>
    <row r="1492" spans="4:6" x14ac:dyDescent="0.25">
      <c r="D1492" s="13"/>
      <c r="E1492" s="13"/>
      <c r="F1492" s="13"/>
    </row>
    <row r="1493" spans="4:6" x14ac:dyDescent="0.25">
      <c r="D1493" s="13"/>
      <c r="E1493" s="13"/>
      <c r="F1493" s="13"/>
    </row>
    <row r="1494" spans="4:6" x14ac:dyDescent="0.25">
      <c r="D1494" s="13"/>
      <c r="E1494" s="13"/>
      <c r="F1494" s="13"/>
    </row>
    <row r="1495" spans="4:6" x14ac:dyDescent="0.25">
      <c r="D1495" s="13"/>
      <c r="E1495" s="13"/>
      <c r="F1495" s="13"/>
    </row>
    <row r="1496" spans="4:6" x14ac:dyDescent="0.25">
      <c r="D1496" s="13"/>
      <c r="E1496" s="13"/>
      <c r="F1496" s="13"/>
    </row>
    <row r="1497" spans="4:6" x14ac:dyDescent="0.25">
      <c r="D1497" s="13"/>
      <c r="E1497" s="13"/>
      <c r="F1497" s="13"/>
    </row>
    <row r="1498" spans="4:6" x14ac:dyDescent="0.25">
      <c r="D1498" s="13"/>
      <c r="E1498" s="13"/>
      <c r="F1498" s="13"/>
    </row>
    <row r="1499" spans="4:6" x14ac:dyDescent="0.25">
      <c r="D1499" s="13"/>
      <c r="E1499" s="13"/>
      <c r="F1499" s="13"/>
    </row>
    <row r="1500" spans="4:6" x14ac:dyDescent="0.25">
      <c r="D1500" s="13"/>
      <c r="E1500" s="13"/>
      <c r="F1500" s="13"/>
    </row>
    <row r="1501" spans="4:6" x14ac:dyDescent="0.25">
      <c r="D1501" s="13"/>
      <c r="E1501" s="13"/>
      <c r="F1501" s="13"/>
    </row>
    <row r="1502" spans="4:6" x14ac:dyDescent="0.25">
      <c r="D1502" s="13"/>
      <c r="E1502" s="13"/>
      <c r="F1502" s="13"/>
    </row>
    <row r="1503" spans="4:6" x14ac:dyDescent="0.25">
      <c r="D1503" s="13"/>
      <c r="E1503" s="13"/>
      <c r="F1503" s="13"/>
    </row>
    <row r="1504" spans="4:6" x14ac:dyDescent="0.25">
      <c r="D1504" s="13"/>
      <c r="E1504" s="13"/>
      <c r="F1504" s="13"/>
    </row>
    <row r="1505" spans="4:6" x14ac:dyDescent="0.25">
      <c r="D1505" s="13"/>
      <c r="E1505" s="13"/>
      <c r="F1505" s="13"/>
    </row>
    <row r="1506" spans="4:6" x14ac:dyDescent="0.25">
      <c r="D1506" s="13"/>
      <c r="E1506" s="13"/>
      <c r="F1506" s="13"/>
    </row>
    <row r="1507" spans="4:6" x14ac:dyDescent="0.25">
      <c r="D1507" s="13"/>
      <c r="E1507" s="13"/>
      <c r="F1507" s="13"/>
    </row>
    <row r="1508" spans="4:6" x14ac:dyDescent="0.25">
      <c r="D1508" s="13"/>
      <c r="E1508" s="13"/>
      <c r="F1508" s="13"/>
    </row>
    <row r="1509" spans="4:6" x14ac:dyDescent="0.25">
      <c r="D1509" s="13"/>
      <c r="E1509" s="13"/>
      <c r="F1509" s="13"/>
    </row>
    <row r="1510" spans="4:6" x14ac:dyDescent="0.25">
      <c r="D1510" s="13"/>
      <c r="E1510" s="13"/>
      <c r="F1510" s="13"/>
    </row>
    <row r="1511" spans="4:6" x14ac:dyDescent="0.25">
      <c r="D1511" s="13"/>
      <c r="E1511" s="13"/>
      <c r="F1511" s="13"/>
    </row>
    <row r="1512" spans="4:6" x14ac:dyDescent="0.25">
      <c r="D1512" s="13"/>
      <c r="E1512" s="13"/>
      <c r="F1512" s="13"/>
    </row>
    <row r="1513" spans="4:6" x14ac:dyDescent="0.25">
      <c r="D1513" s="13"/>
      <c r="E1513" s="13"/>
      <c r="F1513" s="13"/>
    </row>
    <row r="1514" spans="4:6" x14ac:dyDescent="0.25">
      <c r="D1514" s="13"/>
      <c r="E1514" s="13"/>
      <c r="F1514" s="13"/>
    </row>
    <row r="1515" spans="4:6" x14ac:dyDescent="0.25">
      <c r="D1515" s="13"/>
      <c r="E1515" s="13"/>
      <c r="F1515" s="13"/>
    </row>
    <row r="1516" spans="4:6" x14ac:dyDescent="0.25">
      <c r="D1516" s="13"/>
      <c r="E1516" s="13"/>
      <c r="F1516" s="13"/>
    </row>
    <row r="1517" spans="4:6" x14ac:dyDescent="0.25">
      <c r="D1517" s="13"/>
      <c r="E1517" s="13"/>
      <c r="F1517" s="13"/>
    </row>
    <row r="1518" spans="4:6" x14ac:dyDescent="0.25">
      <c r="D1518" s="13"/>
      <c r="E1518" s="13"/>
      <c r="F1518" s="13"/>
    </row>
    <row r="1519" spans="4:6" x14ac:dyDescent="0.25">
      <c r="D1519" s="13"/>
      <c r="E1519" s="13"/>
      <c r="F1519" s="13"/>
    </row>
    <row r="1520" spans="4:6" x14ac:dyDescent="0.25">
      <c r="D1520" s="13"/>
      <c r="E1520" s="13"/>
      <c r="F1520" s="13"/>
    </row>
    <row r="1521" spans="4:6" x14ac:dyDescent="0.25">
      <c r="D1521" s="13"/>
      <c r="E1521" s="13"/>
      <c r="F1521" s="13"/>
    </row>
    <row r="1522" spans="4:6" x14ac:dyDescent="0.25">
      <c r="D1522" s="13"/>
      <c r="E1522" s="13"/>
      <c r="F1522" s="13"/>
    </row>
    <row r="1523" spans="4:6" x14ac:dyDescent="0.25">
      <c r="D1523" s="13"/>
      <c r="E1523" s="13"/>
      <c r="F1523" s="13"/>
    </row>
    <row r="1524" spans="4:6" x14ac:dyDescent="0.25">
      <c r="D1524" s="13"/>
      <c r="E1524" s="13"/>
      <c r="F1524" s="13"/>
    </row>
    <row r="1525" spans="4:6" x14ac:dyDescent="0.25">
      <c r="D1525" s="13"/>
      <c r="E1525" s="13"/>
      <c r="F1525" s="13"/>
    </row>
    <row r="1526" spans="4:6" x14ac:dyDescent="0.25">
      <c r="D1526" s="13"/>
      <c r="E1526" s="13"/>
      <c r="F1526" s="13"/>
    </row>
    <row r="1527" spans="4:6" x14ac:dyDescent="0.25">
      <c r="D1527" s="13"/>
      <c r="E1527" s="13"/>
      <c r="F1527" s="13"/>
    </row>
    <row r="1528" spans="4:6" x14ac:dyDescent="0.25">
      <c r="D1528" s="13"/>
      <c r="E1528" s="13"/>
      <c r="F1528" s="13"/>
    </row>
    <row r="1529" spans="4:6" x14ac:dyDescent="0.25">
      <c r="D1529" s="13"/>
      <c r="E1529" s="13"/>
      <c r="F1529" s="13"/>
    </row>
    <row r="1530" spans="4:6" x14ac:dyDescent="0.25">
      <c r="D1530" s="13"/>
      <c r="E1530" s="13"/>
      <c r="F1530" s="13"/>
    </row>
    <row r="1531" spans="4:6" x14ac:dyDescent="0.25">
      <c r="D1531" s="13"/>
      <c r="E1531" s="13"/>
      <c r="F1531" s="13"/>
    </row>
    <row r="1532" spans="4:6" x14ac:dyDescent="0.25">
      <c r="D1532" s="13"/>
      <c r="E1532" s="13"/>
      <c r="F1532" s="13"/>
    </row>
    <row r="1533" spans="4:6" x14ac:dyDescent="0.25">
      <c r="D1533" s="13"/>
      <c r="E1533" s="13"/>
      <c r="F1533" s="13"/>
    </row>
    <row r="1534" spans="4:6" x14ac:dyDescent="0.25">
      <c r="D1534" s="13"/>
      <c r="E1534" s="13"/>
      <c r="F1534" s="13"/>
    </row>
    <row r="1535" spans="4:6" x14ac:dyDescent="0.25">
      <c r="D1535" s="13"/>
      <c r="E1535" s="13"/>
      <c r="F1535" s="13"/>
    </row>
    <row r="1536" spans="4:6" x14ac:dyDescent="0.25">
      <c r="D1536" s="13"/>
      <c r="E1536" s="13"/>
      <c r="F1536" s="13"/>
    </row>
    <row r="1537" spans="4:6" x14ac:dyDescent="0.25">
      <c r="D1537" s="13"/>
      <c r="E1537" s="13"/>
      <c r="F1537" s="13"/>
    </row>
    <row r="1538" spans="4:6" x14ac:dyDescent="0.25">
      <c r="D1538" s="13"/>
      <c r="E1538" s="13"/>
      <c r="F1538" s="13"/>
    </row>
    <row r="1539" spans="4:6" x14ac:dyDescent="0.25">
      <c r="D1539" s="13"/>
      <c r="E1539" s="13"/>
      <c r="F1539" s="13"/>
    </row>
    <row r="1540" spans="4:6" x14ac:dyDescent="0.25">
      <c r="D1540" s="13"/>
      <c r="E1540" s="13"/>
      <c r="F1540" s="13"/>
    </row>
    <row r="1541" spans="4:6" x14ac:dyDescent="0.25">
      <c r="D1541" s="13"/>
      <c r="E1541" s="13"/>
      <c r="F1541" s="13"/>
    </row>
    <row r="1542" spans="4:6" x14ac:dyDescent="0.25">
      <c r="D1542" s="13"/>
      <c r="E1542" s="13"/>
      <c r="F1542" s="13"/>
    </row>
    <row r="1543" spans="4:6" x14ac:dyDescent="0.25">
      <c r="D1543" s="13"/>
      <c r="E1543" s="13"/>
      <c r="F1543" s="13"/>
    </row>
    <row r="1544" spans="4:6" x14ac:dyDescent="0.25">
      <c r="D1544" s="13"/>
      <c r="E1544" s="13"/>
      <c r="F1544" s="13"/>
    </row>
    <row r="1545" spans="4:6" x14ac:dyDescent="0.25">
      <c r="D1545" s="13"/>
      <c r="E1545" s="13"/>
      <c r="F1545" s="13"/>
    </row>
    <row r="1546" spans="4:6" x14ac:dyDescent="0.25">
      <c r="D1546" s="13"/>
      <c r="E1546" s="13"/>
      <c r="F1546" s="13"/>
    </row>
    <row r="1547" spans="4:6" x14ac:dyDescent="0.25">
      <c r="D1547" s="13"/>
      <c r="E1547" s="13"/>
      <c r="F1547" s="13"/>
    </row>
    <row r="1548" spans="4:6" x14ac:dyDescent="0.25">
      <c r="D1548" s="13"/>
      <c r="E1548" s="13"/>
      <c r="F1548" s="13"/>
    </row>
    <row r="1549" spans="4:6" x14ac:dyDescent="0.25">
      <c r="D1549" s="13"/>
      <c r="E1549" s="13"/>
      <c r="F1549" s="13"/>
    </row>
    <row r="1550" spans="4:6" x14ac:dyDescent="0.25">
      <c r="D1550" s="13"/>
      <c r="E1550" s="13"/>
      <c r="F1550" s="13"/>
    </row>
    <row r="1551" spans="4:6" x14ac:dyDescent="0.25">
      <c r="D1551" s="13"/>
      <c r="E1551" s="13"/>
      <c r="F1551" s="13"/>
    </row>
    <row r="1552" spans="4:6" x14ac:dyDescent="0.25">
      <c r="D1552" s="13"/>
      <c r="E1552" s="13"/>
      <c r="F1552" s="13"/>
    </row>
    <row r="1553" spans="4:6" x14ac:dyDescent="0.25">
      <c r="D1553" s="13"/>
      <c r="E1553" s="13"/>
      <c r="F1553" s="13"/>
    </row>
    <row r="1554" spans="4:6" x14ac:dyDescent="0.25">
      <c r="D1554" s="13"/>
      <c r="E1554" s="13"/>
      <c r="F1554" s="13"/>
    </row>
    <row r="1555" spans="4:6" x14ac:dyDescent="0.25">
      <c r="D1555" s="13"/>
      <c r="E1555" s="13"/>
      <c r="F1555" s="13"/>
    </row>
    <row r="1556" spans="4:6" x14ac:dyDescent="0.25">
      <c r="D1556" s="13"/>
      <c r="E1556" s="13"/>
      <c r="F1556" s="13"/>
    </row>
    <row r="1557" spans="4:6" x14ac:dyDescent="0.25">
      <c r="D1557" s="13"/>
      <c r="E1557" s="13"/>
      <c r="F1557" s="13"/>
    </row>
    <row r="1558" spans="4:6" x14ac:dyDescent="0.25">
      <c r="D1558" s="13"/>
      <c r="E1558" s="13"/>
      <c r="F1558" s="13"/>
    </row>
    <row r="1559" spans="4:6" x14ac:dyDescent="0.25">
      <c r="D1559" s="13"/>
      <c r="E1559" s="13"/>
      <c r="F1559" s="13"/>
    </row>
    <row r="1560" spans="4:6" x14ac:dyDescent="0.25">
      <c r="D1560" s="13"/>
      <c r="E1560" s="13"/>
      <c r="F1560" s="13"/>
    </row>
    <row r="1561" spans="4:6" x14ac:dyDescent="0.25">
      <c r="D1561" s="13"/>
      <c r="E1561" s="13"/>
      <c r="F1561" s="13"/>
    </row>
    <row r="1562" spans="4:6" x14ac:dyDescent="0.25">
      <c r="D1562" s="13"/>
      <c r="E1562" s="13"/>
      <c r="F1562" s="13"/>
    </row>
    <row r="1563" spans="4:6" x14ac:dyDescent="0.25">
      <c r="D1563" s="13"/>
      <c r="E1563" s="13"/>
      <c r="F1563" s="13"/>
    </row>
    <row r="1564" spans="4:6" x14ac:dyDescent="0.25">
      <c r="D1564" s="13"/>
      <c r="E1564" s="13"/>
      <c r="F1564" s="13"/>
    </row>
    <row r="1565" spans="4:6" x14ac:dyDescent="0.25">
      <c r="D1565" s="13"/>
      <c r="E1565" s="13"/>
      <c r="F1565" s="13"/>
    </row>
    <row r="1566" spans="4:6" x14ac:dyDescent="0.25">
      <c r="D1566" s="13"/>
      <c r="E1566" s="13"/>
      <c r="F1566" s="13"/>
    </row>
    <row r="1567" spans="4:6" x14ac:dyDescent="0.25">
      <c r="D1567" s="13"/>
      <c r="E1567" s="13"/>
      <c r="F1567" s="13"/>
    </row>
    <row r="1568" spans="4:6" x14ac:dyDescent="0.25">
      <c r="D1568" s="13"/>
      <c r="E1568" s="13"/>
      <c r="F1568" s="13"/>
    </row>
    <row r="1569" spans="4:6" x14ac:dyDescent="0.25">
      <c r="D1569" s="13"/>
      <c r="E1569" s="13"/>
      <c r="F1569" s="13"/>
    </row>
    <row r="1570" spans="4:6" x14ac:dyDescent="0.25">
      <c r="D1570" s="13"/>
      <c r="E1570" s="13"/>
      <c r="F1570" s="13"/>
    </row>
    <row r="1571" spans="4:6" x14ac:dyDescent="0.25">
      <c r="D1571" s="13"/>
      <c r="E1571" s="13"/>
      <c r="F1571" s="13"/>
    </row>
    <row r="1572" spans="4:6" x14ac:dyDescent="0.25">
      <c r="D1572" s="13"/>
      <c r="E1572" s="13"/>
      <c r="F1572" s="13"/>
    </row>
    <row r="1573" spans="4:6" x14ac:dyDescent="0.25">
      <c r="D1573" s="13"/>
      <c r="E1573" s="13"/>
      <c r="F1573" s="13"/>
    </row>
    <row r="1574" spans="4:6" x14ac:dyDescent="0.25">
      <c r="D1574" s="13"/>
      <c r="E1574" s="13"/>
      <c r="F1574" s="13"/>
    </row>
    <row r="1575" spans="4:6" x14ac:dyDescent="0.25">
      <c r="D1575" s="13"/>
      <c r="E1575" s="13"/>
      <c r="F1575" s="13"/>
    </row>
    <row r="1576" spans="4:6" x14ac:dyDescent="0.25">
      <c r="D1576" s="13"/>
      <c r="E1576" s="13"/>
      <c r="F1576" s="13"/>
    </row>
    <row r="1577" spans="4:6" x14ac:dyDescent="0.25">
      <c r="D1577" s="13"/>
      <c r="E1577" s="13"/>
      <c r="F1577" s="13"/>
    </row>
    <row r="1578" spans="4:6" x14ac:dyDescent="0.25">
      <c r="D1578" s="13"/>
      <c r="E1578" s="13"/>
      <c r="F1578" s="13"/>
    </row>
    <row r="1579" spans="4:6" x14ac:dyDescent="0.25">
      <c r="D1579" s="13"/>
      <c r="E1579" s="13"/>
      <c r="F1579" s="13"/>
    </row>
    <row r="1580" spans="4:6" x14ac:dyDescent="0.25">
      <c r="D1580" s="13"/>
      <c r="E1580" s="13"/>
      <c r="F1580" s="13"/>
    </row>
    <row r="1581" spans="4:6" x14ac:dyDescent="0.25">
      <c r="D1581" s="13"/>
      <c r="E1581" s="13"/>
      <c r="F1581" s="13"/>
    </row>
    <row r="1582" spans="4:6" x14ac:dyDescent="0.25">
      <c r="D1582" s="13"/>
      <c r="E1582" s="13"/>
      <c r="F1582" s="13"/>
    </row>
    <row r="1583" spans="4:6" x14ac:dyDescent="0.25">
      <c r="D1583" s="13"/>
      <c r="E1583" s="13"/>
      <c r="F1583" s="13"/>
    </row>
    <row r="1584" spans="4:6" x14ac:dyDescent="0.25">
      <c r="D1584" s="13"/>
      <c r="E1584" s="13"/>
      <c r="F1584" s="13"/>
    </row>
    <row r="1585" spans="4:6" x14ac:dyDescent="0.25">
      <c r="D1585" s="13"/>
      <c r="E1585" s="13"/>
      <c r="F1585" s="13"/>
    </row>
    <row r="1586" spans="4:6" x14ac:dyDescent="0.25">
      <c r="D1586" s="13"/>
      <c r="E1586" s="13"/>
      <c r="F1586" s="13"/>
    </row>
    <row r="1587" spans="4:6" x14ac:dyDescent="0.25">
      <c r="D1587" s="13"/>
      <c r="E1587" s="13"/>
      <c r="F1587" s="13"/>
    </row>
    <row r="1588" spans="4:6" x14ac:dyDescent="0.25">
      <c r="D1588" s="13"/>
      <c r="E1588" s="13"/>
      <c r="F1588" s="13"/>
    </row>
    <row r="1589" spans="4:6" x14ac:dyDescent="0.25">
      <c r="D1589" s="13"/>
      <c r="E1589" s="13"/>
      <c r="F1589" s="13"/>
    </row>
    <row r="1590" spans="4:6" x14ac:dyDescent="0.25">
      <c r="D1590" s="13"/>
      <c r="E1590" s="13"/>
      <c r="F1590" s="13"/>
    </row>
    <row r="1591" spans="4:6" x14ac:dyDescent="0.25">
      <c r="D1591" s="13"/>
      <c r="E1591" s="13"/>
      <c r="F1591" s="13"/>
    </row>
    <row r="1592" spans="4:6" x14ac:dyDescent="0.25">
      <c r="D1592" s="13"/>
      <c r="E1592" s="13"/>
      <c r="F1592" s="13"/>
    </row>
    <row r="1593" spans="4:6" x14ac:dyDescent="0.25">
      <c r="D1593" s="13"/>
      <c r="E1593" s="13"/>
      <c r="F1593" s="13"/>
    </row>
    <row r="1594" spans="4:6" x14ac:dyDescent="0.25">
      <c r="D1594" s="13"/>
      <c r="E1594" s="13"/>
      <c r="F1594" s="13"/>
    </row>
    <row r="1595" spans="4:6" x14ac:dyDescent="0.25">
      <c r="D1595" s="13"/>
      <c r="E1595" s="13"/>
      <c r="F1595" s="13"/>
    </row>
    <row r="1596" spans="4:6" x14ac:dyDescent="0.25">
      <c r="D1596" s="13"/>
      <c r="E1596" s="13"/>
      <c r="F1596" s="13"/>
    </row>
    <row r="1597" spans="4:6" x14ac:dyDescent="0.25">
      <c r="D1597" s="13"/>
      <c r="E1597" s="13"/>
      <c r="F1597" s="13"/>
    </row>
    <row r="1598" spans="4:6" x14ac:dyDescent="0.25">
      <c r="D1598" s="13"/>
      <c r="E1598" s="13"/>
      <c r="F1598" s="13"/>
    </row>
    <row r="1599" spans="4:6" x14ac:dyDescent="0.25">
      <c r="D1599" s="13"/>
      <c r="E1599" s="13"/>
      <c r="F1599" s="13"/>
    </row>
    <row r="1600" spans="4:6" x14ac:dyDescent="0.25">
      <c r="D1600" s="13"/>
      <c r="E1600" s="13"/>
      <c r="F1600" s="13"/>
    </row>
    <row r="1601" spans="4:6" x14ac:dyDescent="0.25">
      <c r="D1601" s="13"/>
      <c r="E1601" s="13"/>
      <c r="F1601" s="13"/>
    </row>
    <row r="1602" spans="4:6" x14ac:dyDescent="0.25">
      <c r="D1602" s="13"/>
      <c r="E1602" s="13"/>
      <c r="F1602" s="13"/>
    </row>
    <row r="1603" spans="4:6" x14ac:dyDescent="0.25">
      <c r="D1603" s="13"/>
      <c r="E1603" s="13"/>
      <c r="F1603" s="13"/>
    </row>
    <row r="1604" spans="4:6" x14ac:dyDescent="0.25">
      <c r="D1604" s="13"/>
      <c r="E1604" s="13"/>
      <c r="F1604" s="13"/>
    </row>
    <row r="1605" spans="4:6" x14ac:dyDescent="0.25">
      <c r="D1605" s="13"/>
      <c r="E1605" s="13"/>
      <c r="F1605" s="13"/>
    </row>
    <row r="1606" spans="4:6" x14ac:dyDescent="0.25">
      <c r="D1606" s="13"/>
      <c r="E1606" s="13"/>
      <c r="F1606" s="13"/>
    </row>
    <row r="1607" spans="4:6" x14ac:dyDescent="0.25">
      <c r="D1607" s="13"/>
      <c r="E1607" s="13"/>
      <c r="F1607" s="13"/>
    </row>
    <row r="1608" spans="4:6" x14ac:dyDescent="0.25">
      <c r="D1608" s="13"/>
      <c r="E1608" s="13"/>
      <c r="F1608" s="13"/>
    </row>
    <row r="1609" spans="4:6" x14ac:dyDescent="0.25">
      <c r="D1609" s="13"/>
      <c r="E1609" s="13"/>
      <c r="F1609" s="13"/>
    </row>
    <row r="1610" spans="4:6" x14ac:dyDescent="0.25">
      <c r="D1610" s="13"/>
      <c r="E1610" s="13"/>
      <c r="F1610" s="13"/>
    </row>
    <row r="1611" spans="4:6" x14ac:dyDescent="0.25">
      <c r="D1611" s="13"/>
      <c r="E1611" s="13"/>
      <c r="F1611" s="13"/>
    </row>
    <row r="1612" spans="4:6" x14ac:dyDescent="0.25">
      <c r="D1612" s="13"/>
      <c r="E1612" s="13"/>
      <c r="F1612" s="13"/>
    </row>
    <row r="1613" spans="4:6" x14ac:dyDescent="0.25">
      <c r="D1613" s="13"/>
      <c r="E1613" s="13"/>
      <c r="F1613" s="13"/>
    </row>
    <row r="1614" spans="4:6" x14ac:dyDescent="0.25">
      <c r="D1614" s="13"/>
      <c r="E1614" s="13"/>
      <c r="F1614" s="13"/>
    </row>
    <row r="1615" spans="4:6" x14ac:dyDescent="0.25">
      <c r="D1615" s="13"/>
      <c r="E1615" s="13"/>
      <c r="F1615" s="13"/>
    </row>
    <row r="1616" spans="4:6" x14ac:dyDescent="0.25">
      <c r="D1616" s="13"/>
      <c r="E1616" s="13"/>
      <c r="F1616" s="13"/>
    </row>
    <row r="1617" spans="4:6" x14ac:dyDescent="0.25">
      <c r="D1617" s="13"/>
      <c r="E1617" s="13"/>
      <c r="F1617" s="13"/>
    </row>
    <row r="1618" spans="4:6" x14ac:dyDescent="0.25">
      <c r="D1618" s="13"/>
      <c r="E1618" s="13"/>
      <c r="F1618" s="13"/>
    </row>
    <row r="1619" spans="4:6" x14ac:dyDescent="0.25">
      <c r="D1619" s="13"/>
      <c r="E1619" s="13"/>
      <c r="F1619" s="13"/>
    </row>
    <row r="1620" spans="4:6" x14ac:dyDescent="0.25">
      <c r="D1620" s="13"/>
      <c r="E1620" s="13"/>
      <c r="F1620" s="13"/>
    </row>
    <row r="1621" spans="4:6" x14ac:dyDescent="0.25">
      <c r="D1621" s="13"/>
      <c r="E1621" s="13"/>
      <c r="F1621" s="13"/>
    </row>
    <row r="1622" spans="4:6" x14ac:dyDescent="0.25">
      <c r="D1622" s="13"/>
      <c r="E1622" s="13"/>
      <c r="F1622" s="13"/>
    </row>
    <row r="1623" spans="4:6" x14ac:dyDescent="0.25">
      <c r="D1623" s="13"/>
      <c r="E1623" s="13"/>
      <c r="F1623" s="13"/>
    </row>
    <row r="1624" spans="4:6" x14ac:dyDescent="0.25">
      <c r="D1624" s="13"/>
      <c r="E1624" s="13"/>
      <c r="F1624" s="13"/>
    </row>
    <row r="1625" spans="4:6" x14ac:dyDescent="0.25">
      <c r="D1625" s="13"/>
      <c r="E1625" s="13"/>
      <c r="F1625" s="13"/>
    </row>
    <row r="1626" spans="4:6" x14ac:dyDescent="0.25">
      <c r="D1626" s="13"/>
      <c r="E1626" s="13"/>
      <c r="F1626" s="13"/>
    </row>
    <row r="1627" spans="4:6" x14ac:dyDescent="0.25">
      <c r="D1627" s="13"/>
      <c r="E1627" s="13"/>
      <c r="F1627" s="13"/>
    </row>
    <row r="1628" spans="4:6" x14ac:dyDescent="0.25">
      <c r="D1628" s="13"/>
      <c r="E1628" s="13"/>
      <c r="F1628" s="13"/>
    </row>
    <row r="1629" spans="4:6" x14ac:dyDescent="0.25">
      <c r="D1629" s="13"/>
      <c r="E1629" s="13"/>
      <c r="F1629" s="13"/>
    </row>
    <row r="1630" spans="4:6" x14ac:dyDescent="0.25">
      <c r="D1630" s="13"/>
      <c r="E1630" s="13"/>
      <c r="F1630" s="13"/>
    </row>
    <row r="1631" spans="4:6" x14ac:dyDescent="0.25">
      <c r="D1631" s="13"/>
      <c r="E1631" s="13"/>
      <c r="F1631" s="13"/>
    </row>
    <row r="1632" spans="4:6" x14ac:dyDescent="0.25">
      <c r="D1632" s="13"/>
      <c r="E1632" s="13"/>
      <c r="F1632" s="13"/>
    </row>
    <row r="1633" spans="4:6" x14ac:dyDescent="0.25">
      <c r="D1633" s="13"/>
      <c r="E1633" s="13"/>
      <c r="F1633" s="13"/>
    </row>
    <row r="1634" spans="4:6" x14ac:dyDescent="0.25">
      <c r="D1634" s="13"/>
      <c r="E1634" s="13"/>
      <c r="F1634" s="13"/>
    </row>
    <row r="1635" spans="4:6" x14ac:dyDescent="0.25">
      <c r="D1635" s="13"/>
      <c r="E1635" s="13"/>
      <c r="F1635" s="13"/>
    </row>
    <row r="1636" spans="4:6" x14ac:dyDescent="0.25">
      <c r="D1636" s="13"/>
      <c r="E1636" s="13"/>
      <c r="F1636" s="13"/>
    </row>
    <row r="1637" spans="4:6" x14ac:dyDescent="0.25">
      <c r="D1637" s="13"/>
      <c r="E1637" s="13"/>
      <c r="F1637" s="13"/>
    </row>
    <row r="1638" spans="4:6" x14ac:dyDescent="0.25">
      <c r="D1638" s="13"/>
      <c r="E1638" s="13"/>
      <c r="F1638" s="13"/>
    </row>
    <row r="1639" spans="4:6" x14ac:dyDescent="0.25">
      <c r="D1639" s="13"/>
      <c r="E1639" s="13"/>
      <c r="F1639" s="13"/>
    </row>
    <row r="1640" spans="4:6" x14ac:dyDescent="0.25">
      <c r="D1640" s="13"/>
      <c r="E1640" s="13"/>
      <c r="F1640" s="13"/>
    </row>
    <row r="1641" spans="4:6" x14ac:dyDescent="0.25">
      <c r="D1641" s="13"/>
      <c r="E1641" s="13"/>
      <c r="F1641" s="13"/>
    </row>
    <row r="1642" spans="4:6" x14ac:dyDescent="0.25">
      <c r="D1642" s="13"/>
      <c r="E1642" s="13"/>
      <c r="F1642" s="13"/>
    </row>
    <row r="1643" spans="4:6" x14ac:dyDescent="0.25">
      <c r="D1643" s="13"/>
      <c r="E1643" s="13"/>
      <c r="F1643" s="13"/>
    </row>
    <row r="1644" spans="4:6" x14ac:dyDescent="0.25">
      <c r="D1644" s="13"/>
      <c r="E1644" s="13"/>
      <c r="F1644" s="13"/>
    </row>
    <row r="1645" spans="4:6" x14ac:dyDescent="0.25">
      <c r="D1645" s="13"/>
      <c r="E1645" s="13"/>
      <c r="F1645" s="13"/>
    </row>
    <row r="1646" spans="4:6" x14ac:dyDescent="0.25">
      <c r="D1646" s="13"/>
      <c r="E1646" s="13"/>
      <c r="F1646" s="13"/>
    </row>
    <row r="1647" spans="4:6" x14ac:dyDescent="0.25">
      <c r="D1647" s="13"/>
      <c r="E1647" s="13"/>
      <c r="F1647" s="13"/>
    </row>
    <row r="1648" spans="4:6" x14ac:dyDescent="0.25">
      <c r="D1648" s="13"/>
      <c r="E1648" s="13"/>
      <c r="F1648" s="13"/>
    </row>
    <row r="1649" spans="4:6" x14ac:dyDescent="0.25">
      <c r="D1649" s="13"/>
      <c r="E1649" s="13"/>
      <c r="F1649" s="13"/>
    </row>
    <row r="1650" spans="4:6" x14ac:dyDescent="0.25">
      <c r="D1650" s="13"/>
      <c r="E1650" s="13"/>
      <c r="F1650" s="13"/>
    </row>
    <row r="1651" spans="4:6" x14ac:dyDescent="0.25">
      <c r="D1651" s="13"/>
      <c r="E1651" s="13"/>
      <c r="F1651" s="13"/>
    </row>
    <row r="1652" spans="4:6" x14ac:dyDescent="0.25">
      <c r="D1652" s="13"/>
      <c r="E1652" s="13"/>
      <c r="F1652" s="13"/>
    </row>
    <row r="1653" spans="4:6" x14ac:dyDescent="0.25">
      <c r="D1653" s="13"/>
      <c r="E1653" s="13"/>
      <c r="F1653" s="13"/>
    </row>
    <row r="1654" spans="4:6" x14ac:dyDescent="0.25">
      <c r="D1654" s="13"/>
      <c r="E1654" s="13"/>
      <c r="F1654" s="13"/>
    </row>
    <row r="1655" spans="4:6" x14ac:dyDescent="0.25">
      <c r="D1655" s="13"/>
      <c r="E1655" s="13"/>
      <c r="F1655" s="13"/>
    </row>
    <row r="1656" spans="4:6" x14ac:dyDescent="0.25">
      <c r="D1656" s="13"/>
      <c r="E1656" s="13"/>
      <c r="F1656" s="13"/>
    </row>
    <row r="1657" spans="4:6" x14ac:dyDescent="0.25">
      <c r="D1657" s="13"/>
      <c r="E1657" s="13"/>
      <c r="F1657" s="13"/>
    </row>
    <row r="1658" spans="4:6" x14ac:dyDescent="0.25">
      <c r="D1658" s="13"/>
      <c r="E1658" s="13"/>
      <c r="F1658" s="13"/>
    </row>
    <row r="1659" spans="4:6" x14ac:dyDescent="0.25">
      <c r="D1659" s="13"/>
      <c r="E1659" s="13"/>
      <c r="F1659" s="13"/>
    </row>
    <row r="1660" spans="4:6" x14ac:dyDescent="0.25">
      <c r="D1660" s="13"/>
      <c r="E1660" s="13"/>
      <c r="F1660" s="13"/>
    </row>
    <row r="1661" spans="4:6" x14ac:dyDescent="0.25">
      <c r="D1661" s="13"/>
      <c r="E1661" s="13"/>
      <c r="F1661" s="13"/>
    </row>
    <row r="1662" spans="4:6" x14ac:dyDescent="0.25">
      <c r="D1662" s="13"/>
      <c r="E1662" s="13"/>
      <c r="F1662" s="13"/>
    </row>
    <row r="1663" spans="4:6" x14ac:dyDescent="0.25">
      <c r="D1663" s="13"/>
      <c r="E1663" s="13"/>
      <c r="F1663" s="13"/>
    </row>
    <row r="1664" spans="4:6" x14ac:dyDescent="0.25">
      <c r="D1664" s="13"/>
      <c r="E1664" s="13"/>
      <c r="F1664" s="13"/>
    </row>
    <row r="1665" spans="4:6" x14ac:dyDescent="0.25">
      <c r="D1665" s="13"/>
      <c r="E1665" s="13"/>
      <c r="F1665" s="13"/>
    </row>
    <row r="1666" spans="4:6" x14ac:dyDescent="0.25">
      <c r="D1666" s="13"/>
      <c r="E1666" s="13"/>
      <c r="F1666" s="13"/>
    </row>
    <row r="1667" spans="4:6" x14ac:dyDescent="0.25">
      <c r="D1667" s="13"/>
      <c r="E1667" s="13"/>
      <c r="F1667" s="13"/>
    </row>
    <row r="1668" spans="4:6" x14ac:dyDescent="0.25">
      <c r="D1668" s="13"/>
      <c r="E1668" s="13"/>
      <c r="F1668" s="13"/>
    </row>
    <row r="1669" spans="4:6" x14ac:dyDescent="0.25">
      <c r="D1669" s="13"/>
      <c r="E1669" s="13"/>
      <c r="F1669" s="13"/>
    </row>
    <row r="1670" spans="4:6" x14ac:dyDescent="0.25">
      <c r="D1670" s="13"/>
      <c r="E1670" s="13"/>
      <c r="F1670" s="13"/>
    </row>
    <row r="1671" spans="4:6" x14ac:dyDescent="0.25">
      <c r="D1671" s="13"/>
      <c r="E1671" s="13"/>
      <c r="F1671" s="13"/>
    </row>
    <row r="1672" spans="4:6" x14ac:dyDescent="0.25">
      <c r="D1672" s="13"/>
      <c r="E1672" s="13"/>
      <c r="F1672" s="13"/>
    </row>
    <row r="1673" spans="4:6" x14ac:dyDescent="0.25">
      <c r="D1673" s="13"/>
      <c r="E1673" s="13"/>
      <c r="F1673" s="13"/>
    </row>
    <row r="1674" spans="4:6" x14ac:dyDescent="0.25">
      <c r="D1674" s="13"/>
      <c r="E1674" s="13"/>
      <c r="F1674" s="13"/>
    </row>
    <row r="1675" spans="4:6" x14ac:dyDescent="0.25">
      <c r="D1675" s="13"/>
      <c r="E1675" s="13"/>
      <c r="F1675" s="13"/>
    </row>
    <row r="1676" spans="4:6" x14ac:dyDescent="0.25">
      <c r="D1676" s="13"/>
      <c r="E1676" s="13"/>
      <c r="F1676" s="13"/>
    </row>
    <row r="1677" spans="4:6" x14ac:dyDescent="0.25">
      <c r="D1677" s="13"/>
      <c r="E1677" s="13"/>
      <c r="F1677" s="13"/>
    </row>
    <row r="1678" spans="4:6" x14ac:dyDescent="0.25">
      <c r="D1678" s="13"/>
      <c r="E1678" s="13"/>
      <c r="F1678" s="13"/>
    </row>
    <row r="1679" spans="4:6" x14ac:dyDescent="0.25">
      <c r="D1679" s="13"/>
      <c r="E1679" s="13"/>
      <c r="F1679" s="13"/>
    </row>
    <row r="1680" spans="4:6" x14ac:dyDescent="0.25">
      <c r="D1680" s="13"/>
      <c r="E1680" s="13"/>
      <c r="F1680" s="13"/>
    </row>
    <row r="1681" spans="4:6" x14ac:dyDescent="0.25">
      <c r="D1681" s="13"/>
      <c r="E1681" s="13"/>
      <c r="F1681" s="13"/>
    </row>
    <row r="1682" spans="4:6" x14ac:dyDescent="0.25">
      <c r="D1682" s="13"/>
      <c r="E1682" s="13"/>
      <c r="F1682" s="13"/>
    </row>
    <row r="1683" spans="4:6" x14ac:dyDescent="0.25">
      <c r="D1683" s="13"/>
      <c r="E1683" s="13"/>
      <c r="F1683" s="13"/>
    </row>
    <row r="1684" spans="4:6" x14ac:dyDescent="0.25">
      <c r="D1684" s="13"/>
      <c r="E1684" s="13"/>
      <c r="F1684" s="13"/>
    </row>
    <row r="1685" spans="4:6" x14ac:dyDescent="0.25">
      <c r="D1685" s="13"/>
      <c r="E1685" s="13"/>
      <c r="F1685" s="13"/>
    </row>
    <row r="1686" spans="4:6" x14ac:dyDescent="0.25">
      <c r="D1686" s="13"/>
      <c r="E1686" s="13"/>
      <c r="F1686" s="13"/>
    </row>
    <row r="1687" spans="4:6" x14ac:dyDescent="0.25">
      <c r="D1687" s="13"/>
      <c r="E1687" s="13"/>
      <c r="F1687" s="13"/>
    </row>
    <row r="1688" spans="4:6" x14ac:dyDescent="0.25">
      <c r="D1688" s="13"/>
      <c r="E1688" s="13"/>
      <c r="F1688" s="13"/>
    </row>
    <row r="1689" spans="4:6" x14ac:dyDescent="0.25">
      <c r="D1689" s="13"/>
      <c r="E1689" s="13"/>
      <c r="F1689" s="13"/>
    </row>
    <row r="1690" spans="4:6" x14ac:dyDescent="0.25">
      <c r="D1690" s="13"/>
      <c r="E1690" s="13"/>
      <c r="F1690" s="13"/>
    </row>
    <row r="1691" spans="4:6" x14ac:dyDescent="0.25">
      <c r="D1691" s="13"/>
      <c r="E1691" s="13"/>
      <c r="F1691" s="13"/>
    </row>
    <row r="1692" spans="4:6" x14ac:dyDescent="0.25">
      <c r="D1692" s="13"/>
      <c r="E1692" s="13"/>
      <c r="F1692" s="13"/>
    </row>
    <row r="1693" spans="4:6" x14ac:dyDescent="0.25">
      <c r="D1693" s="13"/>
      <c r="E1693" s="13"/>
      <c r="F1693" s="13"/>
    </row>
    <row r="1694" spans="4:6" x14ac:dyDescent="0.25">
      <c r="D1694" s="13"/>
      <c r="E1694" s="13"/>
      <c r="F1694" s="13"/>
    </row>
    <row r="1695" spans="4:6" x14ac:dyDescent="0.25">
      <c r="D1695" s="13"/>
      <c r="E1695" s="13"/>
      <c r="F1695" s="13"/>
    </row>
    <row r="1696" spans="4:6" x14ac:dyDescent="0.25">
      <c r="D1696" s="13"/>
      <c r="E1696" s="13"/>
      <c r="F1696" s="13"/>
    </row>
    <row r="1697" spans="4:6" x14ac:dyDescent="0.25">
      <c r="D1697" s="13"/>
      <c r="E1697" s="13"/>
      <c r="F1697" s="13"/>
    </row>
    <row r="1698" spans="4:6" x14ac:dyDescent="0.25">
      <c r="D1698" s="13"/>
      <c r="E1698" s="13"/>
      <c r="F1698" s="13"/>
    </row>
    <row r="1699" spans="4:6" x14ac:dyDescent="0.25">
      <c r="D1699" s="13"/>
      <c r="E1699" s="13"/>
      <c r="F1699" s="13"/>
    </row>
    <row r="1700" spans="4:6" x14ac:dyDescent="0.25">
      <c r="D1700" s="13"/>
      <c r="E1700" s="13"/>
      <c r="F1700" s="13"/>
    </row>
    <row r="1701" spans="4:6" x14ac:dyDescent="0.25">
      <c r="D1701" s="13"/>
      <c r="E1701" s="13"/>
      <c r="F1701" s="13"/>
    </row>
    <row r="1702" spans="4:6" x14ac:dyDescent="0.25">
      <c r="D1702" s="13"/>
      <c r="E1702" s="13"/>
      <c r="F1702" s="13"/>
    </row>
    <row r="1703" spans="4:6" x14ac:dyDescent="0.25">
      <c r="D1703" s="13"/>
      <c r="E1703" s="13"/>
      <c r="F1703" s="13"/>
    </row>
    <row r="1704" spans="4:6" x14ac:dyDescent="0.25">
      <c r="D1704" s="13"/>
      <c r="E1704" s="13"/>
      <c r="F1704" s="13"/>
    </row>
    <row r="1705" spans="4:6" x14ac:dyDescent="0.25">
      <c r="D1705" s="13"/>
      <c r="E1705" s="13"/>
      <c r="F1705" s="13"/>
    </row>
    <row r="1706" spans="4:6" x14ac:dyDescent="0.25">
      <c r="D1706" s="13"/>
      <c r="E1706" s="13"/>
      <c r="F1706" s="13"/>
    </row>
    <row r="1707" spans="4:6" x14ac:dyDescent="0.25">
      <c r="D1707" s="13"/>
      <c r="E1707" s="13"/>
      <c r="F1707" s="13"/>
    </row>
    <row r="1708" spans="4:6" x14ac:dyDescent="0.25">
      <c r="D1708" s="13"/>
      <c r="E1708" s="13"/>
      <c r="F1708" s="13"/>
    </row>
    <row r="1709" spans="4:6" x14ac:dyDescent="0.25">
      <c r="D1709" s="13"/>
      <c r="E1709" s="13"/>
      <c r="F1709" s="13"/>
    </row>
    <row r="1710" spans="4:6" x14ac:dyDescent="0.25">
      <c r="D1710" s="13"/>
      <c r="E1710" s="13"/>
      <c r="F1710" s="13"/>
    </row>
    <row r="1711" spans="4:6" x14ac:dyDescent="0.25">
      <c r="D1711" s="13"/>
      <c r="E1711" s="13"/>
      <c r="F1711" s="13"/>
    </row>
    <row r="1712" spans="4:6" x14ac:dyDescent="0.25">
      <c r="D1712" s="13"/>
      <c r="E1712" s="13"/>
      <c r="F1712" s="13"/>
    </row>
    <row r="1713" spans="4:6" x14ac:dyDescent="0.25">
      <c r="D1713" s="13"/>
      <c r="E1713" s="13"/>
      <c r="F1713" s="13"/>
    </row>
    <row r="1714" spans="4:6" x14ac:dyDescent="0.25">
      <c r="D1714" s="13"/>
      <c r="E1714" s="13"/>
      <c r="F1714" s="13"/>
    </row>
    <row r="1715" spans="4:6" x14ac:dyDescent="0.25">
      <c r="D1715" s="13"/>
      <c r="E1715" s="13"/>
      <c r="F1715" s="13"/>
    </row>
    <row r="1716" spans="4:6" x14ac:dyDescent="0.25">
      <c r="D1716" s="13"/>
      <c r="E1716" s="13"/>
      <c r="F1716" s="13"/>
    </row>
    <row r="1717" spans="4:6" x14ac:dyDescent="0.25">
      <c r="D1717" s="13"/>
      <c r="E1717" s="13"/>
      <c r="F1717" s="13"/>
    </row>
    <row r="1718" spans="4:6" x14ac:dyDescent="0.25">
      <c r="D1718" s="13"/>
      <c r="E1718" s="13"/>
      <c r="F1718" s="13"/>
    </row>
    <row r="1719" spans="4:6" x14ac:dyDescent="0.25">
      <c r="D1719" s="13"/>
      <c r="E1719" s="13"/>
      <c r="F1719" s="13"/>
    </row>
    <row r="1720" spans="4:6" x14ac:dyDescent="0.25">
      <c r="D1720" s="13"/>
      <c r="E1720" s="13"/>
      <c r="F1720" s="13"/>
    </row>
    <row r="1721" spans="4:6" x14ac:dyDescent="0.25">
      <c r="D1721" s="13"/>
      <c r="E1721" s="13"/>
      <c r="F1721" s="13"/>
    </row>
    <row r="1722" spans="4:6" x14ac:dyDescent="0.25">
      <c r="D1722" s="13"/>
      <c r="E1722" s="13"/>
      <c r="F1722" s="13"/>
    </row>
    <row r="1723" spans="4:6" x14ac:dyDescent="0.25">
      <c r="D1723" s="13"/>
      <c r="E1723" s="13"/>
      <c r="F1723" s="13"/>
    </row>
    <row r="1724" spans="4:6" x14ac:dyDescent="0.25">
      <c r="D1724" s="13"/>
      <c r="E1724" s="13"/>
      <c r="F1724" s="13"/>
    </row>
    <row r="1725" spans="4:6" x14ac:dyDescent="0.25">
      <c r="D1725" s="13"/>
      <c r="E1725" s="13"/>
      <c r="F1725" s="13"/>
    </row>
    <row r="1726" spans="4:6" x14ac:dyDescent="0.25">
      <c r="D1726" s="13"/>
      <c r="E1726" s="13"/>
      <c r="F1726" s="13"/>
    </row>
    <row r="1727" spans="4:6" x14ac:dyDescent="0.25">
      <c r="D1727" s="13"/>
      <c r="E1727" s="13"/>
      <c r="F1727" s="13"/>
    </row>
    <row r="1728" spans="4:6" x14ac:dyDescent="0.25">
      <c r="D1728" s="13"/>
      <c r="E1728" s="13"/>
      <c r="F1728" s="13"/>
    </row>
    <row r="1729" spans="4:6" x14ac:dyDescent="0.25">
      <c r="D1729" s="13"/>
      <c r="E1729" s="13"/>
      <c r="F1729" s="13"/>
    </row>
    <row r="1730" spans="4:6" x14ac:dyDescent="0.25">
      <c r="D1730" s="13"/>
      <c r="E1730" s="13"/>
      <c r="F1730" s="13"/>
    </row>
    <row r="1731" spans="4:6" x14ac:dyDescent="0.25">
      <c r="D1731" s="13"/>
      <c r="E1731" s="13"/>
      <c r="F1731" s="13"/>
    </row>
    <row r="1732" spans="4:6" x14ac:dyDescent="0.25">
      <c r="D1732" s="13"/>
      <c r="E1732" s="13"/>
      <c r="F1732" s="13"/>
    </row>
    <row r="1733" spans="4:6" x14ac:dyDescent="0.25">
      <c r="D1733" s="13"/>
      <c r="E1733" s="13"/>
      <c r="F1733" s="13"/>
    </row>
    <row r="1734" spans="4:6" x14ac:dyDescent="0.25">
      <c r="D1734" s="13"/>
      <c r="E1734" s="13"/>
      <c r="F1734" s="13"/>
    </row>
    <row r="1735" spans="4:6" x14ac:dyDescent="0.25">
      <c r="D1735" s="13"/>
      <c r="E1735" s="13"/>
      <c r="F1735" s="13"/>
    </row>
    <row r="1736" spans="4:6" x14ac:dyDescent="0.25">
      <c r="D1736" s="13"/>
      <c r="E1736" s="13"/>
      <c r="F1736" s="13"/>
    </row>
    <row r="1737" spans="4:6" x14ac:dyDescent="0.25">
      <c r="D1737" s="13"/>
      <c r="E1737" s="13"/>
      <c r="F1737" s="13"/>
    </row>
    <row r="1738" spans="4:6" x14ac:dyDescent="0.25">
      <c r="D1738" s="13"/>
      <c r="E1738" s="13"/>
      <c r="F1738" s="13"/>
    </row>
    <row r="1739" spans="4:6" x14ac:dyDescent="0.25">
      <c r="D1739" s="13"/>
      <c r="E1739" s="13"/>
      <c r="F1739" s="13"/>
    </row>
    <row r="1740" spans="4:6" x14ac:dyDescent="0.25">
      <c r="D1740" s="13"/>
      <c r="E1740" s="13"/>
      <c r="F1740" s="13"/>
    </row>
    <row r="1741" spans="4:6" x14ac:dyDescent="0.25">
      <c r="D1741" s="13"/>
      <c r="E1741" s="13"/>
      <c r="F1741" s="13"/>
    </row>
    <row r="1742" spans="4:6" x14ac:dyDescent="0.25">
      <c r="D1742" s="13"/>
      <c r="E1742" s="13"/>
      <c r="F1742" s="13"/>
    </row>
    <row r="1743" spans="4:6" x14ac:dyDescent="0.25">
      <c r="D1743" s="13"/>
      <c r="E1743" s="13"/>
      <c r="F1743" s="13"/>
    </row>
    <row r="1744" spans="4:6" x14ac:dyDescent="0.25">
      <c r="D1744" s="13"/>
      <c r="E1744" s="13"/>
      <c r="F1744" s="13"/>
    </row>
    <row r="1745" spans="4:6" x14ac:dyDescent="0.25">
      <c r="D1745" s="13"/>
      <c r="E1745" s="13"/>
      <c r="F1745" s="13"/>
    </row>
    <row r="1746" spans="4:6" x14ac:dyDescent="0.25">
      <c r="D1746" s="13"/>
      <c r="E1746" s="13"/>
      <c r="F1746" s="13"/>
    </row>
    <row r="1747" spans="4:6" x14ac:dyDescent="0.25">
      <c r="D1747" s="13"/>
      <c r="E1747" s="13"/>
      <c r="F1747" s="13"/>
    </row>
    <row r="1748" spans="4:6" x14ac:dyDescent="0.25">
      <c r="D1748" s="13"/>
      <c r="E1748" s="13"/>
      <c r="F1748" s="13"/>
    </row>
    <row r="1749" spans="4:6" x14ac:dyDescent="0.25">
      <c r="D1749" s="13"/>
      <c r="E1749" s="13"/>
      <c r="F1749" s="13"/>
    </row>
    <row r="1750" spans="4:6" x14ac:dyDescent="0.25">
      <c r="D1750" s="13"/>
      <c r="E1750" s="13"/>
      <c r="F1750" s="13"/>
    </row>
    <row r="1751" spans="4:6" x14ac:dyDescent="0.25">
      <c r="D1751" s="13"/>
      <c r="E1751" s="13"/>
      <c r="F1751" s="13"/>
    </row>
    <row r="1752" spans="4:6" x14ac:dyDescent="0.25">
      <c r="D1752" s="13"/>
      <c r="E1752" s="13"/>
      <c r="F1752" s="13"/>
    </row>
    <row r="1753" spans="4:6" x14ac:dyDescent="0.25">
      <c r="D1753" s="13"/>
      <c r="E1753" s="13"/>
      <c r="F1753" s="13"/>
    </row>
    <row r="1754" spans="4:6" x14ac:dyDescent="0.25">
      <c r="D1754" s="13"/>
      <c r="E1754" s="13"/>
      <c r="F1754" s="13"/>
    </row>
    <row r="1755" spans="4:6" x14ac:dyDescent="0.25">
      <c r="D1755" s="13"/>
      <c r="E1755" s="13"/>
      <c r="F1755" s="13"/>
    </row>
    <row r="1756" spans="4:6" x14ac:dyDescent="0.25">
      <c r="D1756" s="13"/>
      <c r="E1756" s="13"/>
      <c r="F1756" s="13"/>
    </row>
    <row r="1757" spans="4:6" x14ac:dyDescent="0.25">
      <c r="D1757" s="13"/>
      <c r="E1757" s="13"/>
      <c r="F1757" s="13"/>
    </row>
    <row r="1758" spans="4:6" x14ac:dyDescent="0.25">
      <c r="D1758" s="13"/>
      <c r="E1758" s="13"/>
      <c r="F1758" s="13"/>
    </row>
    <row r="1759" spans="4:6" x14ac:dyDescent="0.25">
      <c r="D1759" s="13"/>
      <c r="E1759" s="13"/>
      <c r="F1759" s="13"/>
    </row>
    <row r="1760" spans="4:6" x14ac:dyDescent="0.25">
      <c r="D1760" s="13"/>
      <c r="E1760" s="13"/>
      <c r="F1760" s="13"/>
    </row>
    <row r="1761" spans="4:6" x14ac:dyDescent="0.25">
      <c r="D1761" s="13"/>
      <c r="E1761" s="13"/>
      <c r="F1761" s="13"/>
    </row>
    <row r="1762" spans="4:6" x14ac:dyDescent="0.25">
      <c r="D1762" s="13"/>
      <c r="E1762" s="13"/>
      <c r="F1762" s="13"/>
    </row>
    <row r="1763" spans="4:6" x14ac:dyDescent="0.25">
      <c r="D1763" s="13"/>
      <c r="E1763" s="13"/>
      <c r="F1763" s="13"/>
    </row>
    <row r="1764" spans="4:6" x14ac:dyDescent="0.25">
      <c r="D1764" s="13"/>
      <c r="E1764" s="13"/>
      <c r="F1764" s="13"/>
    </row>
    <row r="1765" spans="4:6" x14ac:dyDescent="0.25">
      <c r="D1765" s="13"/>
      <c r="E1765" s="13"/>
      <c r="F1765" s="13"/>
    </row>
    <row r="1766" spans="4:6" x14ac:dyDescent="0.25">
      <c r="D1766" s="13"/>
      <c r="E1766" s="13"/>
      <c r="F1766" s="13"/>
    </row>
    <row r="1767" spans="4:6" x14ac:dyDescent="0.25">
      <c r="D1767" s="13"/>
      <c r="E1767" s="13"/>
      <c r="F1767" s="13"/>
    </row>
    <row r="1768" spans="4:6" x14ac:dyDescent="0.25">
      <c r="D1768" s="13"/>
      <c r="E1768" s="13"/>
      <c r="F1768" s="13"/>
    </row>
    <row r="1769" spans="4:6" x14ac:dyDescent="0.25">
      <c r="D1769" s="13"/>
      <c r="E1769" s="13"/>
      <c r="F1769" s="13"/>
    </row>
    <row r="1770" spans="4:6" x14ac:dyDescent="0.25">
      <c r="D1770" s="13"/>
      <c r="E1770" s="13"/>
      <c r="F1770" s="13"/>
    </row>
    <row r="1771" spans="4:6" x14ac:dyDescent="0.25">
      <c r="D1771" s="13"/>
      <c r="E1771" s="13"/>
      <c r="F1771" s="13"/>
    </row>
    <row r="1772" spans="4:6" x14ac:dyDescent="0.25">
      <c r="D1772" s="13"/>
      <c r="E1772" s="13"/>
      <c r="F1772" s="13"/>
    </row>
    <row r="1773" spans="4:6" x14ac:dyDescent="0.25">
      <c r="D1773" s="13"/>
      <c r="E1773" s="13"/>
      <c r="F1773" s="13"/>
    </row>
    <row r="1774" spans="4:6" x14ac:dyDescent="0.25">
      <c r="D1774" s="13"/>
      <c r="E1774" s="13"/>
      <c r="F1774" s="13"/>
    </row>
    <row r="1775" spans="4:6" x14ac:dyDescent="0.25">
      <c r="D1775" s="13"/>
      <c r="E1775" s="13"/>
      <c r="F1775" s="13"/>
    </row>
    <row r="1776" spans="4:6" x14ac:dyDescent="0.25">
      <c r="D1776" s="13"/>
      <c r="E1776" s="13"/>
      <c r="F1776" s="13"/>
    </row>
    <row r="1777" spans="4:6" x14ac:dyDescent="0.25">
      <c r="D1777" s="13"/>
      <c r="E1777" s="13"/>
      <c r="F1777" s="13"/>
    </row>
    <row r="1778" spans="4:6" x14ac:dyDescent="0.25">
      <c r="D1778" s="13"/>
      <c r="E1778" s="13"/>
      <c r="F1778" s="13"/>
    </row>
    <row r="1779" spans="4:6" x14ac:dyDescent="0.25">
      <c r="D1779" s="13"/>
      <c r="E1779" s="13"/>
      <c r="F1779" s="13"/>
    </row>
    <row r="1780" spans="4:6" x14ac:dyDescent="0.25">
      <c r="D1780" s="13"/>
      <c r="E1780" s="13"/>
      <c r="F1780" s="13"/>
    </row>
    <row r="1781" spans="4:6" x14ac:dyDescent="0.25">
      <c r="D1781" s="13"/>
      <c r="E1781" s="13"/>
      <c r="F1781" s="13"/>
    </row>
    <row r="1782" spans="4:6" x14ac:dyDescent="0.25">
      <c r="D1782" s="13"/>
      <c r="E1782" s="13"/>
      <c r="F1782" s="13"/>
    </row>
    <row r="1783" spans="4:6" x14ac:dyDescent="0.25">
      <c r="D1783" s="13"/>
      <c r="E1783" s="13"/>
      <c r="F1783" s="13"/>
    </row>
    <row r="1784" spans="4:6" x14ac:dyDescent="0.25">
      <c r="D1784" s="13"/>
      <c r="E1784" s="13"/>
      <c r="F1784" s="13"/>
    </row>
    <row r="1785" spans="4:6" x14ac:dyDescent="0.25">
      <c r="D1785" s="13"/>
      <c r="E1785" s="13"/>
      <c r="F1785" s="13"/>
    </row>
    <row r="1786" spans="4:6" x14ac:dyDescent="0.25">
      <c r="D1786" s="13"/>
      <c r="E1786" s="13"/>
      <c r="F1786" s="13"/>
    </row>
    <row r="1787" spans="4:6" x14ac:dyDescent="0.25">
      <c r="D1787" s="13"/>
      <c r="E1787" s="13"/>
      <c r="F1787" s="13"/>
    </row>
    <row r="1788" spans="4:6" x14ac:dyDescent="0.25">
      <c r="D1788" s="13"/>
      <c r="E1788" s="13"/>
      <c r="F1788" s="13"/>
    </row>
    <row r="1789" spans="4:6" x14ac:dyDescent="0.25">
      <c r="D1789" s="13"/>
      <c r="E1789" s="13"/>
      <c r="F1789" s="13"/>
    </row>
    <row r="1790" spans="4:6" x14ac:dyDescent="0.25">
      <c r="D1790" s="13"/>
      <c r="E1790" s="13"/>
      <c r="F1790" s="13"/>
    </row>
    <row r="1791" spans="4:6" x14ac:dyDescent="0.25">
      <c r="D1791" s="13"/>
      <c r="E1791" s="13"/>
      <c r="F1791" s="13"/>
    </row>
    <row r="1792" spans="4:6" x14ac:dyDescent="0.25">
      <c r="D1792" s="13"/>
      <c r="E1792" s="13"/>
      <c r="F1792" s="13"/>
    </row>
    <row r="1793" spans="4:6" x14ac:dyDescent="0.25">
      <c r="D1793" s="13"/>
      <c r="E1793" s="13"/>
      <c r="F1793" s="13"/>
    </row>
    <row r="1794" spans="4:6" x14ac:dyDescent="0.25">
      <c r="D1794" s="13"/>
      <c r="E1794" s="13"/>
      <c r="F1794" s="13"/>
    </row>
    <row r="1795" spans="4:6" x14ac:dyDescent="0.25">
      <c r="D1795" s="13"/>
      <c r="E1795" s="13"/>
      <c r="F1795" s="13"/>
    </row>
    <row r="1796" spans="4:6" x14ac:dyDescent="0.25">
      <c r="D1796" s="13"/>
      <c r="E1796" s="13"/>
      <c r="F1796" s="13"/>
    </row>
    <row r="1797" spans="4:6" x14ac:dyDescent="0.25">
      <c r="D1797" s="13"/>
      <c r="E1797" s="13"/>
      <c r="F1797" s="13"/>
    </row>
    <row r="1798" spans="4:6" x14ac:dyDescent="0.25">
      <c r="D1798" s="13"/>
      <c r="E1798" s="13"/>
      <c r="F1798" s="13"/>
    </row>
    <row r="1799" spans="4:6" x14ac:dyDescent="0.25">
      <c r="D1799" s="13"/>
      <c r="E1799" s="13"/>
      <c r="F1799" s="13"/>
    </row>
    <row r="1800" spans="4:6" x14ac:dyDescent="0.25">
      <c r="D1800" s="13"/>
      <c r="E1800" s="13"/>
      <c r="F1800" s="13"/>
    </row>
    <row r="1801" spans="4:6" x14ac:dyDescent="0.25">
      <c r="D1801" s="13"/>
      <c r="E1801" s="13"/>
      <c r="F1801" s="13"/>
    </row>
    <row r="1802" spans="4:6" x14ac:dyDescent="0.25">
      <c r="D1802" s="13"/>
      <c r="E1802" s="13"/>
      <c r="F1802" s="13"/>
    </row>
    <row r="1803" spans="4:6" x14ac:dyDescent="0.25">
      <c r="D1803" s="13"/>
      <c r="E1803" s="13"/>
      <c r="F1803" s="13"/>
    </row>
    <row r="1804" spans="4:6" x14ac:dyDescent="0.25">
      <c r="D1804" s="13"/>
      <c r="E1804" s="13"/>
      <c r="F1804" s="13"/>
    </row>
    <row r="1805" spans="4:6" x14ac:dyDescent="0.25">
      <c r="D1805" s="13"/>
      <c r="E1805" s="13"/>
      <c r="F1805" s="13"/>
    </row>
    <row r="1806" spans="4:6" x14ac:dyDescent="0.25">
      <c r="D1806" s="13"/>
      <c r="E1806" s="13"/>
      <c r="F1806" s="13"/>
    </row>
    <row r="1807" spans="4:6" x14ac:dyDescent="0.25">
      <c r="D1807" s="13"/>
      <c r="E1807" s="13"/>
      <c r="F1807" s="13"/>
    </row>
    <row r="1808" spans="4:6" x14ac:dyDescent="0.25">
      <c r="D1808" s="13"/>
      <c r="E1808" s="13"/>
      <c r="F1808" s="13"/>
    </row>
    <row r="1809" spans="4:6" x14ac:dyDescent="0.25">
      <c r="D1809" s="13"/>
      <c r="E1809" s="13"/>
      <c r="F1809" s="13"/>
    </row>
    <row r="1810" spans="4:6" x14ac:dyDescent="0.25">
      <c r="D1810" s="13"/>
      <c r="E1810" s="13"/>
      <c r="F1810" s="13"/>
    </row>
    <row r="1811" spans="4:6" x14ac:dyDescent="0.25">
      <c r="D1811" s="13"/>
      <c r="E1811" s="13"/>
      <c r="F1811" s="13"/>
    </row>
    <row r="1812" spans="4:6" x14ac:dyDescent="0.25">
      <c r="D1812" s="13"/>
      <c r="E1812" s="13"/>
      <c r="F1812" s="13"/>
    </row>
    <row r="1813" spans="4:6" x14ac:dyDescent="0.25">
      <c r="D1813" s="13"/>
      <c r="E1813" s="13"/>
      <c r="F1813" s="13"/>
    </row>
    <row r="1814" spans="4:6" x14ac:dyDescent="0.25">
      <c r="D1814" s="13"/>
      <c r="E1814" s="13"/>
      <c r="F1814" s="13"/>
    </row>
    <row r="1815" spans="4:6" x14ac:dyDescent="0.25">
      <c r="D1815" s="13"/>
      <c r="E1815" s="13"/>
      <c r="F1815" s="13"/>
    </row>
    <row r="1816" spans="4:6" x14ac:dyDescent="0.25">
      <c r="D1816" s="13"/>
      <c r="E1816" s="13"/>
      <c r="F1816" s="13"/>
    </row>
    <row r="1817" spans="4:6" x14ac:dyDescent="0.25">
      <c r="D1817" s="13"/>
      <c r="E1817" s="13"/>
      <c r="F1817" s="13"/>
    </row>
    <row r="1818" spans="4:6" x14ac:dyDescent="0.25">
      <c r="D1818" s="13"/>
      <c r="E1818" s="13"/>
      <c r="F1818" s="13"/>
    </row>
    <row r="1819" spans="4:6" x14ac:dyDescent="0.25">
      <c r="D1819" s="13"/>
      <c r="E1819" s="13"/>
      <c r="F1819" s="13"/>
    </row>
    <row r="1820" spans="4:6" x14ac:dyDescent="0.25">
      <c r="D1820" s="13"/>
      <c r="E1820" s="13"/>
      <c r="F1820" s="13"/>
    </row>
    <row r="1821" spans="4:6" x14ac:dyDescent="0.25">
      <c r="D1821" s="13"/>
      <c r="E1821" s="13"/>
      <c r="F1821" s="13"/>
    </row>
    <row r="1822" spans="4:6" x14ac:dyDescent="0.25">
      <c r="D1822" s="13"/>
      <c r="E1822" s="13"/>
      <c r="F1822" s="13"/>
    </row>
    <row r="1823" spans="4:6" x14ac:dyDescent="0.25">
      <c r="D1823" s="13"/>
      <c r="E1823" s="13"/>
      <c r="F1823" s="13"/>
    </row>
    <row r="1824" spans="4:6" x14ac:dyDescent="0.25">
      <c r="D1824" s="13"/>
      <c r="E1824" s="13"/>
      <c r="F1824" s="13"/>
    </row>
    <row r="1825" spans="4:6" x14ac:dyDescent="0.25">
      <c r="D1825" s="13"/>
      <c r="E1825" s="13"/>
      <c r="F1825" s="13"/>
    </row>
    <row r="1826" spans="4:6" x14ac:dyDescent="0.25">
      <c r="D1826" s="13"/>
      <c r="E1826" s="13"/>
      <c r="F1826" s="13"/>
    </row>
    <row r="1827" spans="4:6" x14ac:dyDescent="0.25">
      <c r="D1827" s="13"/>
      <c r="E1827" s="13"/>
      <c r="F1827" s="13"/>
    </row>
    <row r="1828" spans="4:6" x14ac:dyDescent="0.25">
      <c r="D1828" s="13"/>
      <c r="E1828" s="13"/>
      <c r="F1828" s="13"/>
    </row>
    <row r="1829" spans="4:6" x14ac:dyDescent="0.25">
      <c r="D1829" s="13"/>
      <c r="E1829" s="13"/>
      <c r="F1829" s="13"/>
    </row>
    <row r="1830" spans="4:6" x14ac:dyDescent="0.25">
      <c r="D1830" s="13"/>
      <c r="E1830" s="13"/>
      <c r="F1830" s="13"/>
    </row>
    <row r="1831" spans="4:6" x14ac:dyDescent="0.25">
      <c r="D1831" s="13"/>
      <c r="E1831" s="13"/>
      <c r="F1831" s="13"/>
    </row>
    <row r="1832" spans="4:6" x14ac:dyDescent="0.25">
      <c r="D1832" s="13"/>
      <c r="E1832" s="13"/>
      <c r="F1832" s="13"/>
    </row>
    <row r="1833" spans="4:6" x14ac:dyDescent="0.25">
      <c r="D1833" s="13"/>
      <c r="E1833" s="13"/>
      <c r="F1833" s="13"/>
    </row>
  </sheetData>
  <hyperlinks>
    <hyperlink ref="C2" r:id="rId1"/>
  </hyperlinks>
  <pageMargins left="0.7" right="0.7" top="0.78740157499999996" bottom="0.78740157499999996" header="0.3" footer="0.3"/>
  <pageSetup orientation="portrait" horizontalDpi="300" verticalDpi="300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p:Policy xmlns:p="office.server.policy" id="" local="true">
  <p:Name>Telenor Document</p:Name>
  <p:Description/>
  <p:Statement/>
  <p:PolicyItems>
    <p:PolicyItem featureId="Microsoft.Office.RecordsManagement.PolicyFeatures.Expiration" staticId="0x01010088FE03462F1047DF80A53CC6047A122F|1358853645" UniqueId="2a0456e5-c06d-44d4-8efd-5372ff6b355d">
      <p:Name>Retention</p:Name>
      <p:Description>Automatic scheduling of content for processing, and performing a retention action on content that has reached its due date.</p:Description>
      <p:CustomData>
        <Schedules nextStageId="2" default="false">
          <Schedule type="Default">
            <stages/>
          </Schedule>
          <Schedule type="Record">
            <stages>
              <data stageId="1">
                <formula id="Microsoft.Office.RecordsManagement.PolicyFeatures.Expiration.Formula.BuiltIn">
                  <number>0</number>
                  <property>_vti_ItemDeclaredRecord</property>
                  <period>days</period>
                </formula>
                <!-- destnName: Provide here respective 'Send to Connection' name -->
                <action type="action" id="Microsoft.Office.RecordsManagement.PolicyFeatures.Expiration.Action.SubmitFileCopy" destnExplanation="Transferred due to organizational policy" destnId="4a5dba60-a265-47ff-ae50-76b76bba39fa" destnName="Collab_Portal_SendTo" destnUrl="https://team-sec.wow2.telenor.com/sites/recordcenterhub/_vti_bin/officialfile.asmx"/>
              </data>
            </stages>
          </Schedule>
        </Schedules>
      </p:CustomData>
    </p:PolicyItem>
  </p:PolicyItems>
</p:Policy>
</file>

<file path=customXml/item2.xml><?xml version="1.0" encoding="utf-8"?>
<?mso-contentType ?>
<SharedContentType xmlns="Microsoft.SharePoint.Taxonomy.ContentTypeSync" SourceId="66cf8104-515e-4382-ad05-fa2ecae50d31" ContentTypeId="0x01010088FE03462F1047DF80A53CC6047A122F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lEntityTaxHTField0 xmlns="c5cb72cc-b808-417a-b0c6-3605718dc0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Telenor Norge AS (un.SY)</TermName>
          <TermId xmlns="http://schemas.microsoft.com/office/infopath/2007/PartnerControls">14b8ace6-a2e0-43fa-8d23-a84f286296cc</TermId>
        </TermInfo>
      </Terms>
    </LegalEntityTaxHTField0>
    <InformationContentTypeTaxHTField0 xmlns="c5cb72cc-b808-417a-b0c6-3605718dc0a5">
      <Terms xmlns="http://schemas.microsoft.com/office/infopath/2007/PartnerControls"/>
    </InformationContentTypeTaxHTField0>
    <TaxCatchAll xmlns="c5cb72cc-b808-417a-b0c6-3605718dc0a5">
      <Value>14</Value>
      <Value>4</Value>
    </TaxCatchAll>
    <InformationOwner xmlns="c5cb72cc-b808-417a-b0c6-3605718dc0a5">
      <UserInfo>
        <DisplayName>Hansen, Stein Vidar</DisplayName>
        <AccountId>200</AccountId>
        <AccountType/>
      </UserInfo>
    </InformationOwner>
    <EndOfEfficiency xmlns="c5cb72cc-b808-417a-b0c6-3605718dc0a5" xsi:nil="true"/>
    <Dokument_x0020_Status xmlns="fc1209a3-37ef-4959-9323-f292859c528c">Ny</Dokument_x0020_Status>
    <InformationContextCategoryTaxHTField0 xmlns="c5cb72cc-b808-417a-b0c6-3605718dc0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9f1001ae-7f4f-44b6-a897-1e84c10d350e</TermId>
        </TermInfo>
      </Terms>
    </InformationContextCategoryTaxHTField0>
    <Produkt_x0020_Type xmlns="fc1209a3-37ef-4959-9323-f292859c528c">Opertøraksess</Produkt_x0020_Type>
    <InformationValue xmlns="c5cb72cc-b808-417a-b0c6-3605718dc0a5">Non-Essential</InformationValue>
    <SecurityClassification xmlns="c5cb72cc-b808-417a-b0c6-3605718dc0a5">Open</SecurityClassification>
    <Dokument_x0020_Type xmlns="fc1209a3-37ef-4959-9323-f292859c528c">Operatøraksess</Dokument_x0020_Type>
    <Gyldig_x0020_fra xmlns="fc1209a3-37ef-4959-9323-f292859c528c">2016-09-15T22:00:00+00:00</Gyldig_x0020_fra>
    <_dlc_DocId xmlns="f79ff7c3-8f8e-45b7-8bbf-d5ad326e2937">NRCE2QYF72YJ-24-841</_dlc_DocId>
    <_dlc_DocIdUrl xmlns="f79ff7c3-8f8e-45b7-8bbf-d5ad326e2937">
      <Url>https://team.wow2.telenor.com/sites/no_WholesaleReg/InternForWholesaleAndRegulatory/_layouts/15/DocIdRedir.aspx?ID=NRCE2QYF72YJ-24-841</Url>
      <Description>NRCE2QYF72YJ-24-841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lenor Document" ma:contentTypeID="0x01010088FE03462F1047DF80A53CC6047A122F00935DA7CCA54A47429F2FF382FAE0716F" ma:contentTypeVersion="108" ma:contentTypeDescription="Telenor Document Content Type" ma:contentTypeScope="" ma:versionID="18ef0e89067a2b3df9b09062550168c8">
  <xsd:schema xmlns:xsd="http://www.w3.org/2001/XMLSchema" xmlns:xs="http://www.w3.org/2001/XMLSchema" xmlns:p="http://schemas.microsoft.com/office/2006/metadata/properties" xmlns:ns1="http://schemas.microsoft.com/sharepoint/v3" xmlns:ns2="c5cb72cc-b808-417a-b0c6-3605718dc0a5" xmlns:ns3="fc1209a3-37ef-4959-9323-f292859c528c" xmlns:ns4="f79ff7c3-8f8e-45b7-8bbf-d5ad326e2937" targetNamespace="http://schemas.microsoft.com/office/2006/metadata/properties" ma:root="true" ma:fieldsID="8d0395675500c65b686dd4b5cbe2136c" ns1:_="" ns2:_="" ns3:_="" ns4:_="">
    <xsd:import namespace="http://schemas.microsoft.com/sharepoint/v3"/>
    <xsd:import namespace="c5cb72cc-b808-417a-b0c6-3605718dc0a5"/>
    <xsd:import namespace="fc1209a3-37ef-4959-9323-f292859c528c"/>
    <xsd:import namespace="f79ff7c3-8f8e-45b7-8bbf-d5ad326e2937"/>
    <xsd:element name="properties">
      <xsd:complexType>
        <xsd:sequence>
          <xsd:element name="documentManagement">
            <xsd:complexType>
              <xsd:all>
                <xsd:element ref="ns2:SecurityClassification"/>
                <xsd:element ref="ns2:InformationContentTypeTaxHTField0" minOccurs="0"/>
                <xsd:element ref="ns2:InformationContextCategoryTaxHTField0" minOccurs="0"/>
                <xsd:element ref="ns2:LegalEntityTaxHTField0" minOccurs="0"/>
                <xsd:element ref="ns2:InformationOwner" minOccurs="0"/>
                <xsd:element ref="ns2:InformationValue" minOccurs="0"/>
                <xsd:element ref="ns2:EndOfEfficiency" minOccurs="0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  <xsd:element ref="ns3:Dokument_x0020_Status" minOccurs="0"/>
                <xsd:element ref="ns3:Produkt_x0020_Type"/>
                <xsd:element ref="ns3:Dokument_x0020_Type"/>
                <xsd:element ref="ns3:Gyldig_x0020_fra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b72cc-b808-417a-b0c6-3605718dc0a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ma:displayName="Security Classification" ma:default="Internal" ma:format="RadioButtons" ma:internalName="SecurityClassification">
      <xsd:simpleType>
        <xsd:restriction base="dms:Choice">
          <xsd:enumeration value="Open"/>
          <xsd:enumeration value="Internal"/>
          <xsd:enumeration value="Confidential"/>
        </xsd:restriction>
      </xsd:simpleType>
    </xsd:element>
    <xsd:element name="InformationContentTypeTaxHTField0" ma:index="9" nillable="true" ma:taxonomy="true" ma:internalName="InformationContentTypeTaxHTField0" ma:taxonomyFieldName="InformationContentType" ma:displayName="Information Content Category" ma:readOnly="false" ma:default="" ma:fieldId="{efc0a53f-896b-4de4-9b19-c3e1d2f4c833}" ma:sspId="66cf8104-515e-4382-ad05-fa2ecae50d31" ma:termSetId="5c664073-56bf-4d6c-a41f-69b19194e2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ContextCategoryTaxHTField0" ma:index="11" ma:taxonomy="true" ma:internalName="InformationContextCategoryTaxHTField0" ma:taxonomyFieldName="InformationContextCategory" ma:displayName="Information Context" ma:fieldId="{5dcca247-dc4a-455f-89de-272cb30d2a76}" ma:sspId="66cf8104-515e-4382-ad05-fa2ecae50d31" ma:termSetId="b59403ee-627a-4059-851f-afbf7a53575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galEntityTaxHTField0" ma:index="13" ma:taxonomy="true" ma:internalName="LegalEntityTaxHTField0" ma:taxonomyFieldName="LegalEntity" ma:displayName="Legal Entity" ma:fieldId="{53c67792-546d-45cb-9914-07e65d651306}" ma:sspId="66cf8104-515e-4382-ad05-fa2ecae50d31" ma:termSetId="391db1ee-d256-476d-ad73-7a514bac5ec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Owner" ma:index="15" nillable="true" ma:displayName="Information Owner" ma:description="" ma:list="UserInfo" ma:SharePointGroup="0" ma:internalName="Information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formationValue" ma:index="16" nillable="true" ma:displayName="Information Value" ma:default="Non-Essential" ma:format="RadioButtons" ma:internalName="InformationValue">
      <xsd:simpleType>
        <xsd:restriction base="dms:Choice">
          <xsd:enumeration value="Non-Essential"/>
          <xsd:enumeration value="Business"/>
          <xsd:enumeration value="Legal"/>
          <xsd:enumeration value="Historical"/>
        </xsd:restriction>
      </xsd:simpleType>
    </xsd:element>
    <xsd:element name="EndOfEfficiency" ma:index="17" nillable="true" ma:displayName="End Of Efficiency" ma:description="End Of Efficiency" ma:format="DateOnly" ma:internalName="EndOfEfficiency">
      <xsd:simpleType>
        <xsd:restriction base="dms:DateTime"/>
      </xsd:simpleType>
    </xsd:element>
    <xsd:element name="TaxCatchAll" ma:index="21" nillable="true" ma:displayName="Taxonomy Catch All Column" ma:hidden="true" ma:list="{26be5ca4-f4e2-436a-b80e-a7789909d994}" ma:internalName="TaxCatchAll" ma:showField="CatchAllData" ma:web="f79ff7c3-8f8e-45b7-8bbf-d5ad326e29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209a3-37ef-4959-9323-f292859c528c" elementFormDefault="qualified">
    <xsd:import namespace="http://schemas.microsoft.com/office/2006/documentManagement/types"/>
    <xsd:import namespace="http://schemas.microsoft.com/office/infopath/2007/PartnerControls"/>
    <xsd:element name="Dokument_x0020_Status" ma:index="22" nillable="true" ma:displayName="Document Status" ma:default="Gyldig" ma:format="RadioButtons" ma:internalName="Dokument_x0020_Status">
      <xsd:simpleType>
        <xsd:restriction base="dms:Choice">
          <xsd:enumeration value="Ny"/>
          <xsd:enumeration value="Gyldig"/>
          <xsd:enumeration value="Utgått"/>
        </xsd:restriction>
      </xsd:simpleType>
    </xsd:element>
    <xsd:element name="Produkt_x0020_Type" ma:index="23" ma:displayName="Product Group" ma:default="Bredbånd" ma:format="Dropdown" ma:internalName="Produkt_x0020_Type">
      <xsd:simpleType>
        <xsd:restriction base="dms:Choice">
          <xsd:enumeration value="Bredbånd"/>
          <xsd:enumeration value="Ethernet connect"/>
          <xsd:enumeration value="Internet Service Portfolio"/>
          <xsd:enumeration value="JNB"/>
          <xsd:enumeration value="Kapasitet"/>
          <xsd:enumeration value="Mobil"/>
          <xsd:enumeration value="Nyheter"/>
          <xsd:enumeration value="Opertøraksess"/>
          <xsd:enumeration value="Statistikk"/>
          <xsd:enumeration value="Telelosji"/>
          <xsd:enumeration value="Telefoni"/>
          <xsd:enumeration value="Annet"/>
          <xsd:enumeration value="Driftsmeldinger JNB"/>
          <xsd:enumeration value="Planlagt arbied JNB"/>
          <xsd:enumeration value="Backup av Telenorwholesale.no"/>
        </xsd:restriction>
      </xsd:simpleType>
    </xsd:element>
    <xsd:element name="Dokument_x0020_Type" ma:index="24" ma:displayName="Product Type" ma:default="DSL Bredbåndsaksess" ma:format="Dropdown" ma:internalName="Dokument_x0020_Type">
      <xsd:simpleType>
        <xsd:restriction base="dms:Choice">
          <xsd:enumeration value="Analog Telefontype Samband"/>
          <xsd:enumeration value="CDN"/>
          <xsd:enumeration value="Colocation"/>
          <xsd:enumeration value="Digital Ethernet"/>
          <xsd:enumeration value="Digital Multiaksess"/>
          <xsd:enumeration value="Digital pkt. til pkt"/>
          <xsd:enumeration value="DSL Bredbåndsaksess"/>
          <xsd:enumeration value="Driftsmeldinger JNB"/>
          <xsd:enumeration value="DWRA"/>
          <xsd:enumeration value="Ethernet Connect"/>
          <xsd:enumeration value="Fellesdokument"/>
          <xsd:enumeration value="Global IP Transit"/>
          <xsd:enumeration value="Grensesnittspesifikasjoner"/>
          <xsd:enumeration value="MVNO"/>
          <xsd:enumeration value="Mørk Fiber"/>
          <xsd:enumeration value="Nyheter"/>
          <xsd:enumeration value="NG"/>
          <xsd:enumeration value="Operatøraksess"/>
          <xsd:enumeration value="Opplæringsmateriell"/>
          <xsd:enumeration value="Planlagt arbeid JNB"/>
          <xsd:enumeration value="Samtrafikk"/>
          <xsd:enumeration value="Telelosji"/>
          <xsd:enumeration value="Tilleggstjenester"/>
          <xsd:enumeration value="TL"/>
          <xsd:enumeration value="Transport av DSL"/>
          <xsd:enumeration value="VAB"/>
          <xsd:enumeration value="VULA"/>
          <xsd:enumeration value="Annet"/>
          <xsd:enumeration value="Optisk Kanal"/>
        </xsd:restriction>
      </xsd:simpleType>
    </xsd:element>
    <xsd:element name="Gyldig_x0020_fra" ma:index="25" ma:displayName="Valid from" ma:default="[today]" ma:format="DateOnly" ma:internalName="Gyldig_x0020_fra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ff7c3-8f8e-45b7-8bbf-d5ad326e2937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2F64FF5-2DC3-4025-BA63-2E75B582D273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56E40582-FC7B-48E6-BB40-A68BEAE63E5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2A8A3BF-FAC7-4054-9A9A-BC8FA233BA87}">
  <ds:schemaRefs>
    <ds:schemaRef ds:uri="http://purl.org/dc/terms/"/>
    <ds:schemaRef ds:uri="http://purl.org/dc/elements/1.1/"/>
    <ds:schemaRef ds:uri="http://purl.org/dc/dcmitype/"/>
    <ds:schemaRef ds:uri="c5cb72cc-b808-417a-b0c6-3605718dc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79ff7c3-8f8e-45b7-8bbf-d5ad326e2937"/>
    <ds:schemaRef ds:uri="fc1209a3-37ef-4959-9323-f292859c528c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27076D4-AE40-4F7B-AE95-D75F06322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cb72cc-b808-417a-b0c6-3605718dc0a5"/>
    <ds:schemaRef ds:uri="fc1209a3-37ef-4959-9323-f292859c528c"/>
    <ds:schemaRef ds:uri="f79ff7c3-8f8e-45b7-8bbf-d5ad326e29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2CE3E5F-6449-45E3-A2C3-79B79A4EAAD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316486A-A250-4A74-9FAA-33F39D008E9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Forside</vt:lpstr>
      <vt:lpstr>Leveringstid og presisjon</vt:lpstr>
      <vt:lpstr>Tilgjengelighet</vt:lpstr>
      <vt:lpstr>SLA-parameter LEVERANSE</vt:lpstr>
      <vt:lpstr>SLA-parameter DRIFT</vt:lpstr>
      <vt:lpstr>Virkedager</vt:lpstr>
    </vt:vector>
  </TitlesOfParts>
  <Company>Telenor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Kompensasjonsmal for Operatøraksess</dc:title>
  <dc:creator>Christian Gilhuus-Moe</dc:creator>
  <cp:lastModifiedBy>Hoff Jeanette</cp:lastModifiedBy>
  <cp:lastPrinted>2014-01-16T12:18:19Z</cp:lastPrinted>
  <dcterms:created xsi:type="dcterms:W3CDTF">2006-08-14T13:36:47Z</dcterms:created>
  <dcterms:modified xsi:type="dcterms:W3CDTF">2016-09-16T09:23:20Z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0x01010088FE03462F1047DF80A53CC6047A122F00935DA7CCA54A47429F2FF382FAE0716F</vt:lpwstr>
  </property>
  <property fmtid="{D5CDD505-2E9C-101B-9397-08002B2CF9AE}" pid="4" name="_dlc_policyId">
    <vt:lpwstr>0x01010088FE03462F1047DF80A53CC6047A122F|1358853645</vt:lpwstr>
  </property>
  <property fmtid="{D5CDD505-2E9C-101B-9397-08002B2CF9AE}" pid="5" name="ItemRetentionFormula">
    <vt:lpwstr/>
  </property>
  <property fmtid="{D5CDD505-2E9C-101B-9397-08002B2CF9AE}" pid="6" name="_dlc_DocIdItemGuid">
    <vt:lpwstr>65d7974d-5f04-433f-9b5d-f06aa5094506</vt:lpwstr>
  </property>
  <property fmtid="{D5CDD505-2E9C-101B-9397-08002B2CF9AE}" pid="7" name="InformationContextCategory">
    <vt:lpwstr>4;#Unclassified|9f1001ae-7f4f-44b6-a897-1e84c10d350e</vt:lpwstr>
  </property>
  <property fmtid="{D5CDD505-2E9C-101B-9397-08002B2CF9AE}" pid="8" name="LegalEntity">
    <vt:lpwstr>14;#Telenor Norge AS (un.SY)|14b8ace6-a2e0-43fa-8d23-a84f286296cc</vt:lpwstr>
  </property>
  <property fmtid="{D5CDD505-2E9C-101B-9397-08002B2CF9AE}" pid="9" name="InformationContentType">
    <vt:lpwstr/>
  </property>
</Properties>
</file>